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ENCH\VBA Projects\"/>
    </mc:Choice>
  </mc:AlternateContent>
  <xr:revisionPtr revIDLastSave="0" documentId="13_ncr:1_{E9723F7B-DD35-4CFE-8264-1B7FC11AED6B}" xr6:coauthVersionLast="47" xr6:coauthVersionMax="47" xr10:uidLastSave="{00000000-0000-0000-0000-000000000000}"/>
  <bookViews>
    <workbookView visibility="hidden" xWindow="-120" yWindow="-120" windowWidth="29040" windowHeight="15840" activeTab="4" xr2:uid="{00000000-000D-0000-FFFF-FFFF00000000}"/>
  </bookViews>
  <sheets>
    <sheet name="BCHTable" sheetId="30" r:id="rId1"/>
    <sheet name="OxiReport" sheetId="35" state="hidden" r:id="rId2"/>
    <sheet name="CSV" sheetId="36" state="hidden" r:id="rId3"/>
    <sheet name="Oxi" sheetId="34" state="hidden" r:id="rId4"/>
    <sheet name="Detable" sheetId="24" r:id="rId5"/>
    <sheet name="COD" sheetId="22" r:id="rId6"/>
    <sheet name="CODReport" sheetId="29" r:id="rId7"/>
    <sheet name="BOD" sheetId="21" state="hidden" r:id="rId8"/>
    <sheet name="BODReport" sheetId="32" state="hidden" r:id="rId9"/>
    <sheet name="BODReportDetail1" sheetId="23" state="hidden" r:id="rId10"/>
    <sheet name="NH3Report" sheetId="37" r:id="rId11"/>
    <sheet name="NH3ReportDetail1" sheetId="38" r:id="rId12"/>
    <sheet name="NH3" sheetId="33" r:id="rId13"/>
    <sheet name="TSS" sheetId="4" state="hidden" r:id="rId14"/>
    <sheet name="TSSReport" sheetId="1" state="hidden" r:id="rId15"/>
    <sheet name="TSSReportDetail1" sheetId="11" state="hidden" r:id="rId16"/>
    <sheet name="TSSReportDetail2" sheetId="12" state="hidden" r:id="rId17"/>
    <sheet name="TS" sheetId="13" state="hidden" r:id="rId18"/>
    <sheet name="TSReport" sheetId="15" state="hidden" r:id="rId19"/>
    <sheet name="TSReportDetail1" sheetId="16" state="hidden" r:id="rId20"/>
    <sheet name="TSReportDetail2" sheetId="17" state="hidden" r:id="rId21"/>
    <sheet name="Backlog" sheetId="2" r:id="rId22"/>
    <sheet name="Trends" sheetId="5" state="hidden" r:id="rId23"/>
    <sheet name="Sheet1" sheetId="39" r:id="rId24"/>
    <sheet name="Main" sheetId="18" r:id="rId25"/>
  </sheets>
  <functionGroups builtInGroupCount="19"/>
  <definedNames>
    <definedName name="BCHTable">BCHTable!$A$1:$AA$22</definedName>
    <definedName name="_xlnm.Print_Area" localSheetId="8">BODReport!$B$7:$S$49</definedName>
    <definedName name="_xlnm.Print_Area" localSheetId="9">BODReportDetail1!$A$1:$S$149</definedName>
    <definedName name="_xlnm.Print_Area" localSheetId="6">CODReport!$B$3:$N$120</definedName>
    <definedName name="_xlnm.Print_Area" localSheetId="10">NH3Report!$B$1:$M$40</definedName>
    <definedName name="_xlnm.Print_Area" localSheetId="1">OxiReport!$A$6:$N$41</definedName>
    <definedName name="_xlnm.Print_Area" localSheetId="18">TSReport!$B$3:$J$151</definedName>
    <definedName name="_xlnm.Print_Area" localSheetId="19">TSReportDetail1!$A$1:$S$300</definedName>
    <definedName name="_xlnm.Print_Area" localSheetId="20">TSReportDetail2!$A$1:$Q$300</definedName>
    <definedName name="_xlnm.Print_Area" localSheetId="14">TSSReport!$B$3:$J$136</definedName>
    <definedName name="_xlnm.Print_Area" localSheetId="15">TSSReportDetail1!$A$1:$N$300</definedName>
    <definedName name="_xlnm.Print_Area" localSheetId="16">TSSReportDetail2!$A$1:$M$300</definedName>
    <definedName name="_xlnm.Print_Titles" localSheetId="9">BODReportDetail1!$1:$1</definedName>
    <definedName name="_xlnm.Print_Titles" localSheetId="6">CODReport!$13:$13</definedName>
    <definedName name="_xlnm.Print_Titles" localSheetId="11">NH3ReportDetail1!$1:$1</definedName>
    <definedName name="_xlnm.Print_Titles" localSheetId="18">TSReport!$10:$10</definedName>
    <definedName name="_xlnm.Print_Titles" localSheetId="19">TSReportDetail1!$1:$1</definedName>
    <definedName name="_xlnm.Print_Titles" localSheetId="20">TSReportDetail2!$1:$1</definedName>
    <definedName name="_xlnm.Print_Titles" localSheetId="14">TSSReport!$10:$10</definedName>
    <definedName name="_xlnm.Print_Titles" localSheetId="15">TSSReportDetail1!$1:$1</definedName>
    <definedName name="_xlnm.Print_Titles" localSheetId="16">TSSReportDetail2!$1:$1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1" i="32" l="1"/>
  <c r="M41" i="32"/>
  <c r="K41" i="32"/>
  <c r="P41" i="32"/>
  <c r="H13" i="32"/>
  <c r="H14" i="32"/>
  <c r="H15" i="32"/>
  <c r="H16" i="32"/>
  <c r="H17" i="32"/>
  <c r="H18" i="32"/>
  <c r="H19" i="32"/>
  <c r="H20" i="32"/>
  <c r="H21" i="32"/>
  <c r="H22" i="32"/>
  <c r="O40" i="32"/>
  <c r="J40" i="32"/>
  <c r="P17" i="32"/>
  <c r="P18" i="32"/>
  <c r="P19" i="32"/>
  <c r="P20" i="32"/>
  <c r="P21" i="32"/>
  <c r="P22" i="32"/>
  <c r="P23" i="32"/>
  <c r="P24" i="32"/>
  <c r="P25" i="32"/>
  <c r="M12" i="37"/>
  <c r="E11" i="1"/>
  <c r="E12" i="1"/>
  <c r="E13" i="1"/>
  <c r="E14" i="1"/>
  <c r="E15" i="1"/>
  <c r="E16" i="1"/>
  <c r="E17" i="1"/>
  <c r="E18" i="1"/>
  <c r="C5" i="1" l="1"/>
  <c r="C4" i="1"/>
  <c r="G5" i="29" l="1"/>
  <c r="G6" i="29" s="1"/>
  <c r="H5" i="29"/>
  <c r="J6" i="29"/>
  <c r="E5" i="29"/>
  <c r="E6" i="29" s="1"/>
  <c r="C5" i="29"/>
  <c r="C6" i="29" s="1"/>
  <c r="M13" i="37" l="1"/>
  <c r="P10" i="15"/>
  <c r="J1" i="17" s="1"/>
  <c r="C3" i="37"/>
  <c r="B29" i="37"/>
  <c r="B25" i="37"/>
  <c r="B21" i="37"/>
  <c r="B17" i="37"/>
  <c r="B33" i="37"/>
  <c r="B37" i="37"/>
  <c r="L13" i="37"/>
  <c r="K13" i="37"/>
  <c r="L11" i="37"/>
  <c r="M11" i="37" s="1"/>
  <c r="L10" i="37"/>
  <c r="M10" i="37" s="1"/>
  <c r="L9" i="37"/>
  <c r="M9" i="37" s="1"/>
  <c r="K9" i="37"/>
  <c r="K10" i="37"/>
  <c r="C6" i="37"/>
  <c r="C5" i="37"/>
  <c r="K20" i="32"/>
  <c r="K14" i="32"/>
  <c r="M14" i="32" s="1"/>
  <c r="S10" i="32"/>
  <c r="O10" i="32"/>
  <c r="C4" i="29"/>
  <c r="I6" i="35"/>
  <c r="M21" i="32"/>
  <c r="M20" i="32"/>
  <c r="M19" i="32"/>
  <c r="M18" i="32"/>
  <c r="M17" i="32"/>
  <c r="K19" i="32"/>
  <c r="K18" i="32"/>
  <c r="K17" i="32"/>
  <c r="S25" i="32"/>
  <c r="S24" i="32"/>
  <c r="J10" i="32"/>
  <c r="E10" i="32"/>
  <c r="C10" i="32"/>
  <c r="M2" i="5"/>
  <c r="K2" i="5"/>
  <c r="I2" i="5"/>
  <c r="G2" i="5"/>
  <c r="O10" i="15"/>
  <c r="I1" i="16" s="1"/>
  <c r="C8" i="15"/>
  <c r="C7" i="15"/>
  <c r="C6" i="15"/>
  <c r="C5" i="15"/>
  <c r="C4" i="15"/>
  <c r="C7" i="1"/>
  <c r="C6" i="1"/>
  <c r="S22" i="32"/>
  <c r="S21" i="32"/>
  <c r="S20" i="32"/>
  <c r="S19" i="32"/>
  <c r="S18" i="32"/>
  <c r="S17" i="32"/>
  <c r="M13" i="32"/>
  <c r="K13" i="32"/>
  <c r="G11" i="29"/>
  <c r="E11" i="29"/>
  <c r="C11" i="29"/>
  <c r="L4" i="29"/>
  <c r="J4" i="29"/>
  <c r="E4" i="29"/>
  <c r="Q2" i="5" l="1"/>
  <c r="O2" i="5"/>
  <c r="I10" i="15"/>
  <c r="H1" i="17"/>
  <c r="G10" i="15"/>
  <c r="K1" i="16"/>
  <c r="F1" i="16"/>
  <c r="H10" i="15"/>
  <c r="J10" i="15"/>
</calcChain>
</file>

<file path=xl/sharedStrings.xml><?xml version="1.0" encoding="utf-8"?>
<sst xmlns="http://schemas.openxmlformats.org/spreadsheetml/2006/main" count="9257" uniqueCount="3771">
  <si>
    <t>Sample</t>
  </si>
  <si>
    <t>LIMS</t>
  </si>
  <si>
    <t>Date</t>
  </si>
  <si>
    <t>isProcess</t>
  </si>
  <si>
    <t>Required Analysis</t>
  </si>
  <si>
    <t>TSS</t>
  </si>
  <si>
    <t>VSS</t>
  </si>
  <si>
    <t>Result</t>
  </si>
  <si>
    <t>LabNumber</t>
  </si>
  <si>
    <t>SampleName</t>
  </si>
  <si>
    <t>Sampled</t>
  </si>
  <si>
    <t>SourceID</t>
  </si>
  <si>
    <t>Analysis</t>
  </si>
  <si>
    <t>Analyte</t>
  </si>
  <si>
    <t>analyzed</t>
  </si>
  <si>
    <t>InitialResult</t>
  </si>
  <si>
    <t>mdl</t>
  </si>
  <si>
    <t>mrl</t>
  </si>
  <si>
    <t>InitialUnits</t>
  </si>
  <si>
    <t>dilution</t>
  </si>
  <si>
    <t>analyst</t>
  </si>
  <si>
    <t>instrument</t>
  </si>
  <si>
    <t>fileid</t>
  </si>
  <si>
    <t>batch</t>
  </si>
  <si>
    <t>client</t>
  </si>
  <si>
    <t>qctype</t>
  </si>
  <si>
    <t>Initial</t>
  </si>
  <si>
    <t>Final</t>
  </si>
  <si>
    <t>-</t>
  </si>
  <si>
    <t>SampleDate</t>
  </si>
  <si>
    <t>TinID</t>
  </si>
  <si>
    <t>SampleVolume</t>
  </si>
  <si>
    <t>Residue</t>
  </si>
  <si>
    <t>PadWeight</t>
  </si>
  <si>
    <t>iTSSWt</t>
  </si>
  <si>
    <t>C1TSSWt</t>
  </si>
  <si>
    <t>C2TSSWt</t>
  </si>
  <si>
    <t>C3TSSWt</t>
  </si>
  <si>
    <t>iVSSWt</t>
  </si>
  <si>
    <t>C1VSSWt</t>
  </si>
  <si>
    <t>C2VSSWt</t>
  </si>
  <si>
    <t>AvgTSS</t>
  </si>
  <si>
    <t>AvgVSS</t>
  </si>
  <si>
    <t>Dev</t>
  </si>
  <si>
    <t>UseRep</t>
  </si>
  <si>
    <t>BatchDate</t>
  </si>
  <si>
    <t>LCS</t>
  </si>
  <si>
    <t>WML</t>
  </si>
  <si>
    <t>WRAS</t>
  </si>
  <si>
    <t>WNML</t>
  </si>
  <si>
    <t>WNRAS</t>
  </si>
  <si>
    <t>TSS Future</t>
  </si>
  <si>
    <t>TSS Present</t>
  </si>
  <si>
    <t>Type</t>
  </si>
  <si>
    <t>Weights (mg)</t>
  </si>
  <si>
    <t>PADS Future</t>
  </si>
  <si>
    <t>PADS Current</t>
  </si>
  <si>
    <t>PadUSeDate</t>
  </si>
  <si>
    <t>W1</t>
  </si>
  <si>
    <t>SampleGroup</t>
  </si>
  <si>
    <t>TSSTime</t>
  </si>
  <si>
    <t>VSSTime</t>
  </si>
  <si>
    <t>Remarks</t>
  </si>
  <si>
    <t>PadNum</t>
  </si>
  <si>
    <t>TSSWt</t>
  </si>
  <si>
    <t>VSSWt</t>
  </si>
  <si>
    <t>Sample Date</t>
  </si>
  <si>
    <t>Sample Name</t>
  </si>
  <si>
    <t>TSS (mg/L)</t>
  </si>
  <si>
    <t>VSS (mg/L)</t>
  </si>
  <si>
    <t>LIMS ID</t>
  </si>
  <si>
    <t>Batch (Process)</t>
  </si>
  <si>
    <t xml:space="preserve">Batch </t>
  </si>
  <si>
    <t>Analyst</t>
  </si>
  <si>
    <t>Trainee</t>
  </si>
  <si>
    <t>QA/QC</t>
  </si>
  <si>
    <t>Peer Review</t>
  </si>
  <si>
    <t>Dev. Check</t>
  </si>
  <si>
    <t>Pad Wt. (mg)</t>
  </si>
  <si>
    <t>Used in Avg.</t>
  </si>
  <si>
    <t>Scale History</t>
  </si>
  <si>
    <t>Scale reading</t>
  </si>
  <si>
    <t>Tin</t>
  </si>
  <si>
    <t>ReadTime</t>
  </si>
  <si>
    <t>Targetfield</t>
  </si>
  <si>
    <t>Comment</t>
  </si>
  <si>
    <t>ID</t>
  </si>
  <si>
    <t>isConfirmed</t>
  </si>
  <si>
    <t>TSS Wt. (mg)</t>
  </si>
  <si>
    <t>VSS Wt. (mg)</t>
  </si>
  <si>
    <t>Initial Oven Wt. (mg)</t>
  </si>
  <si>
    <t>Initial Ash Wt. (mg)</t>
  </si>
  <si>
    <t>TSS Confirm Wt.  1 (mg)</t>
  </si>
  <si>
    <t>TSS Confirm Wt.  2 (mg)</t>
  </si>
  <si>
    <t>TSS Confirm Wt.  3 (mg)</t>
  </si>
  <si>
    <t>VSS Confirm. Wt. 1 (mg)</t>
  </si>
  <si>
    <t>VSS Confirm. Wt. 2 (mg)</t>
  </si>
  <si>
    <t>CrucibleID</t>
  </si>
  <si>
    <t>CrucibleWt</t>
  </si>
  <si>
    <t>DryWtC1</t>
  </si>
  <si>
    <t>DryWtC2</t>
  </si>
  <si>
    <t>DryWtC3</t>
  </si>
  <si>
    <t>DryWtC4</t>
  </si>
  <si>
    <t>DryWtC5</t>
  </si>
  <si>
    <t>DryWtC6</t>
  </si>
  <si>
    <t>AshWtC1</t>
  </si>
  <si>
    <t>AshWtC2</t>
  </si>
  <si>
    <t>AshWtC3</t>
  </si>
  <si>
    <t>AshWtC4</t>
  </si>
  <si>
    <t>AshWtC5</t>
  </si>
  <si>
    <t>AshWtC6</t>
  </si>
  <si>
    <t>TSTime</t>
  </si>
  <si>
    <t>VSTime</t>
  </si>
  <si>
    <t>RepNum</t>
  </si>
  <si>
    <t>isConfirmedTS</t>
  </si>
  <si>
    <t>isConfirmedVS</t>
  </si>
  <si>
    <t>iDryWt</t>
  </si>
  <si>
    <t>FTSWt</t>
  </si>
  <si>
    <t>FVSWt</t>
  </si>
  <si>
    <t>iAshWt</t>
  </si>
  <si>
    <t>NetWetWt</t>
  </si>
  <si>
    <t>GrossWetWt</t>
  </si>
  <si>
    <t>Batch</t>
  </si>
  <si>
    <t>TSDev</t>
  </si>
  <si>
    <t>TSP</t>
  </si>
  <si>
    <t>AvgTSP</t>
  </si>
  <si>
    <t>VSDev</t>
  </si>
  <si>
    <t>VSP</t>
  </si>
  <si>
    <t>AvgVSP</t>
  </si>
  <si>
    <t>UseRepTS</t>
  </si>
  <si>
    <t>UseRepVS</t>
  </si>
  <si>
    <t>Crucible ID</t>
  </si>
  <si>
    <t>Crucible Wt (g)</t>
  </si>
  <si>
    <t>Oven Wt. 1</t>
  </si>
  <si>
    <t>Oven Wt. 2</t>
  </si>
  <si>
    <t>Oven Wt. 3</t>
  </si>
  <si>
    <t>Oven Wt. 4</t>
  </si>
  <si>
    <t>Oven Wt. 5</t>
  </si>
  <si>
    <t>Oven Wt. 6</t>
  </si>
  <si>
    <t>Oven Wt. 7</t>
  </si>
  <si>
    <t>Ash Wt. 1</t>
  </si>
  <si>
    <t>Ash Wt. 2</t>
  </si>
  <si>
    <t>Ash Wt. 3</t>
  </si>
  <si>
    <t>Ash Wt. 4</t>
  </si>
  <si>
    <t>Ash Wt. 5</t>
  </si>
  <si>
    <t>Ash Wt. 6</t>
  </si>
  <si>
    <t>Ash Wt. 7</t>
  </si>
  <si>
    <t>Analyzed (TSS)</t>
  </si>
  <si>
    <t>Analyzed (VSS)</t>
  </si>
  <si>
    <t>W2</t>
  </si>
  <si>
    <t>W3</t>
  </si>
  <si>
    <t>W4</t>
  </si>
  <si>
    <t>W5</t>
  </si>
  <si>
    <t>W6</t>
  </si>
  <si>
    <t>W7</t>
  </si>
  <si>
    <t>W8</t>
  </si>
  <si>
    <t>1A</t>
  </si>
  <si>
    <t>2A</t>
  </si>
  <si>
    <t>4B</t>
  </si>
  <si>
    <t>2</t>
  </si>
  <si>
    <t>3B</t>
  </si>
  <si>
    <t>10</t>
  </si>
  <si>
    <t>FilterTime</t>
  </si>
  <si>
    <t>Cruc. Wt (g)</t>
  </si>
  <si>
    <t>AnalystOn</t>
  </si>
  <si>
    <t>AnalystOff</t>
  </si>
  <si>
    <t>CaptureTime</t>
  </si>
  <si>
    <t>Average</t>
  </si>
  <si>
    <t>Max</t>
  </si>
  <si>
    <t>min</t>
  </si>
  <si>
    <t>Blank</t>
  </si>
  <si>
    <t>ReqAnalysis</t>
  </si>
  <si>
    <t>stdev</t>
  </si>
  <si>
    <t>U3Sigm</t>
  </si>
  <si>
    <t>L3Sigma</t>
  </si>
  <si>
    <t>Confirmed Oven Wt. (g)</t>
  </si>
  <si>
    <t>Confirmed Ash Wt. (g)</t>
  </si>
  <si>
    <t>Stdev</t>
  </si>
  <si>
    <t>Sample Wt. (g)</t>
  </si>
  <si>
    <t>Peer Rev.</t>
  </si>
  <si>
    <t>Set up Date/Time</t>
  </si>
  <si>
    <t>End Date</t>
  </si>
  <si>
    <t>Set up Analyst</t>
  </si>
  <si>
    <t>Take off Analyst</t>
  </si>
  <si>
    <t>SAMPLE NAME</t>
  </si>
  <si>
    <t>SAMPLE DATE</t>
  </si>
  <si>
    <t>REQUIRED ANALYSIS</t>
  </si>
  <si>
    <t>BottleOrder</t>
  </si>
  <si>
    <t>BODType</t>
  </si>
  <si>
    <t>UseCod</t>
  </si>
  <si>
    <t>RawCOD</t>
  </si>
  <si>
    <t>CODDilution</t>
  </si>
  <si>
    <t>BODDilution</t>
  </si>
  <si>
    <t>BottleNumber</t>
  </si>
  <si>
    <t>iResultID</t>
  </si>
  <si>
    <t>InitialDO</t>
  </si>
  <si>
    <t>FResultID</t>
  </si>
  <si>
    <t>FinalDO</t>
  </si>
  <si>
    <t>BOD</t>
  </si>
  <si>
    <t>AvgBOD</t>
  </si>
  <si>
    <t>UseBottle</t>
  </si>
  <si>
    <t>BatchNumber</t>
  </si>
  <si>
    <t>Seed</t>
  </si>
  <si>
    <t>SeedDate</t>
  </si>
  <si>
    <t>SeedpH</t>
  </si>
  <si>
    <t>SeedCOD</t>
  </si>
  <si>
    <t>SeedVolume</t>
  </si>
  <si>
    <t>JugVolume</t>
  </si>
  <si>
    <t>JugpH</t>
  </si>
  <si>
    <t>JugpHSeeded</t>
  </si>
  <si>
    <t>JugFillDate</t>
  </si>
  <si>
    <t>JugCleanDate</t>
  </si>
  <si>
    <t>JugCleanBy</t>
  </si>
  <si>
    <t>JugFillBy</t>
  </si>
  <si>
    <t>JugSource</t>
  </si>
  <si>
    <t>IncubationTime</t>
  </si>
  <si>
    <t>Incubator</t>
  </si>
  <si>
    <t>GLU</t>
  </si>
  <si>
    <t>GLA</t>
  </si>
  <si>
    <t>InhibitorLot</t>
  </si>
  <si>
    <t>InhibitorOpenDate</t>
  </si>
  <si>
    <t>BufferFeCl</t>
  </si>
  <si>
    <t>BufferCaCl</t>
  </si>
  <si>
    <t>BufferMgSO4</t>
  </si>
  <si>
    <t>BufferP</t>
  </si>
  <si>
    <t>BottleSeries</t>
  </si>
  <si>
    <t>BODSet</t>
  </si>
  <si>
    <t>LABI</t>
  </si>
  <si>
    <t>WPCE</t>
  </si>
  <si>
    <t>Start</t>
  </si>
  <si>
    <t>Stop</t>
  </si>
  <si>
    <t>Dilution</t>
  </si>
  <si>
    <t>UseResult</t>
  </si>
  <si>
    <t>AvgCOD</t>
  </si>
  <si>
    <t>ResultDilAdj</t>
  </si>
  <si>
    <t>SampleOrder</t>
  </si>
  <si>
    <t>VialLot</t>
  </si>
  <si>
    <t>LCSID</t>
  </si>
  <si>
    <t>CompKey</t>
  </si>
  <si>
    <t>COD-Screen, 8000</t>
  </si>
  <si>
    <t>LINF</t>
  </si>
  <si>
    <t>COD-Filt Screen, 8000</t>
  </si>
  <si>
    <t>100</t>
  </si>
  <si>
    <t>CODRD</t>
  </si>
  <si>
    <t>QA/QC Rev.</t>
  </si>
  <si>
    <t>Start Time</t>
  </si>
  <si>
    <t>Stop Time</t>
  </si>
  <si>
    <t>Initial (mLs)</t>
  </si>
  <si>
    <t>Final (mLs)</t>
  </si>
  <si>
    <t>Dilution Factor</t>
  </si>
  <si>
    <t>COD Analysis</t>
  </si>
  <si>
    <t>Reading</t>
  </si>
  <si>
    <t>Final Result</t>
  </si>
  <si>
    <t>Comments</t>
  </si>
  <si>
    <t>Average COD</t>
  </si>
  <si>
    <t>COD Screen</t>
  </si>
  <si>
    <t>COD Total</t>
  </si>
  <si>
    <t>COD Dissolved</t>
  </si>
  <si>
    <t>Vial Lot</t>
  </si>
  <si>
    <t>Wavelength</t>
  </si>
  <si>
    <t>Designator</t>
  </si>
  <si>
    <t>SxName</t>
  </si>
  <si>
    <t>Prepared</t>
  </si>
  <si>
    <t>PreparedBy</t>
  </si>
  <si>
    <t>SurrogateAmt1</t>
  </si>
  <si>
    <t>SurrogateAmt2</t>
  </si>
  <si>
    <t>Source</t>
  </si>
  <si>
    <t>SpikeID1</t>
  </si>
  <si>
    <t>SpikeType1</t>
  </si>
  <si>
    <t>SpikeAmt1</t>
  </si>
  <si>
    <t>SpikeID2</t>
  </si>
  <si>
    <t>SpikeType2</t>
  </si>
  <si>
    <t>SpikeAmt2</t>
  </si>
  <si>
    <t>pH</t>
  </si>
  <si>
    <t>Solids</t>
  </si>
  <si>
    <t>Decanted</t>
  </si>
  <si>
    <t>ExtNote</t>
  </si>
  <si>
    <t>Info1</t>
  </si>
  <si>
    <t>Info2</t>
  </si>
  <si>
    <t>Info3</t>
  </si>
  <si>
    <t>Info4</t>
  </si>
  <si>
    <t>Info5</t>
  </si>
  <si>
    <t>DPD</t>
  </si>
  <si>
    <t>B I O C H E M I C A L   O X Y G E N   D E M A N D</t>
  </si>
  <si>
    <t>BOD5-5210B</t>
  </si>
  <si>
    <t>Batch Numbers</t>
  </si>
  <si>
    <t>BOD5</t>
  </si>
  <si>
    <t>Peroxide</t>
  </si>
  <si>
    <t>Analyzed</t>
  </si>
  <si>
    <t>Set up</t>
  </si>
  <si>
    <t>Take Off</t>
  </si>
  <si>
    <t>Validation</t>
  </si>
  <si>
    <t>Initials</t>
  </si>
  <si>
    <t>Incubator ID</t>
  </si>
  <si>
    <t>Reagents</t>
  </si>
  <si>
    <r>
      <t>CaCl</t>
    </r>
    <r>
      <rPr>
        <vertAlign val="subscript"/>
        <sz val="11"/>
        <color indexed="8"/>
        <rFont val="Calibri"/>
        <family val="2"/>
      </rPr>
      <t>2</t>
    </r>
  </si>
  <si>
    <t>Bottle Series</t>
  </si>
  <si>
    <r>
      <t>FeCl</t>
    </r>
    <r>
      <rPr>
        <vertAlign val="subscript"/>
        <sz val="11"/>
        <color indexed="8"/>
        <rFont val="Calibri"/>
        <family val="2"/>
      </rPr>
      <t>2</t>
    </r>
  </si>
  <si>
    <r>
      <t>MgSO</t>
    </r>
    <r>
      <rPr>
        <vertAlign val="subscript"/>
        <sz val="11"/>
        <color indexed="8"/>
        <rFont val="Calibri"/>
        <family val="2"/>
      </rPr>
      <t>4</t>
    </r>
  </si>
  <si>
    <t>Phos. Buffer</t>
  </si>
  <si>
    <t>Opened:</t>
  </si>
  <si>
    <t>COD</t>
  </si>
  <si>
    <t>GGA House</t>
  </si>
  <si>
    <t>Carboy</t>
  </si>
  <si>
    <t>Cleaned by:</t>
  </si>
  <si>
    <t>Filled by:</t>
  </si>
  <si>
    <t>Dil. Water pH</t>
  </si>
  <si>
    <t>Probe Checks</t>
  </si>
  <si>
    <t>Bottle</t>
  </si>
  <si>
    <t>DO</t>
  </si>
  <si>
    <t>CBOD5</t>
  </si>
  <si>
    <t>DBOD5</t>
  </si>
  <si>
    <t>BOD Type</t>
  </si>
  <si>
    <t>GLA (mg)</t>
  </si>
  <si>
    <t>GLU (mg)</t>
  </si>
  <si>
    <t>Inhibitor Lot</t>
  </si>
  <si>
    <t>Initial DO ID</t>
  </si>
  <si>
    <t>Initial DO</t>
  </si>
  <si>
    <t>Final DO ID</t>
  </si>
  <si>
    <t>Final DO</t>
  </si>
  <si>
    <t>Excluded</t>
  </si>
  <si>
    <t>Volume (mL)</t>
  </si>
  <si>
    <t>Dil</t>
  </si>
  <si>
    <t>Conf. DO</t>
  </si>
  <si>
    <t>Temperature</t>
  </si>
  <si>
    <t>SpikeConc</t>
  </si>
  <si>
    <t>SpikeAmt</t>
  </si>
  <si>
    <t>CalTemp</t>
  </si>
  <si>
    <t>MeterID</t>
  </si>
  <si>
    <t>Probe</t>
  </si>
  <si>
    <t>SpikeID5000</t>
  </si>
  <si>
    <t>SpikePrep5000</t>
  </si>
  <si>
    <t>SpikePrep1000</t>
  </si>
  <si>
    <t>QCSID</t>
  </si>
  <si>
    <t>QCSPrep</t>
  </si>
  <si>
    <t>SpikeID500</t>
  </si>
  <si>
    <t>SpikePrep500</t>
  </si>
  <si>
    <t>PCID</t>
  </si>
  <si>
    <t>WaveLength</t>
  </si>
  <si>
    <t>LCS ID</t>
  </si>
  <si>
    <t>WPIRC</t>
  </si>
  <si>
    <t>WINF</t>
  </si>
  <si>
    <t>1</t>
  </si>
  <si>
    <t>6</t>
  </si>
  <si>
    <t>5</t>
  </si>
  <si>
    <t>9</t>
  </si>
  <si>
    <t>12</t>
  </si>
  <si>
    <t>4</t>
  </si>
  <si>
    <t>8</t>
  </si>
  <si>
    <t>3</t>
  </si>
  <si>
    <t>5A</t>
  </si>
  <si>
    <t>6A</t>
  </si>
  <si>
    <t>7</t>
  </si>
  <si>
    <t>11</t>
  </si>
  <si>
    <t>13</t>
  </si>
  <si>
    <t>14</t>
  </si>
  <si>
    <t>15</t>
  </si>
  <si>
    <t>16</t>
  </si>
  <si>
    <t>Process</t>
  </si>
  <si>
    <t>Residue (mg)</t>
  </si>
  <si>
    <t>ESD</t>
  </si>
  <si>
    <t>50</t>
  </si>
  <si>
    <t>0</t>
  </si>
  <si>
    <t>Solids-TSS, 2540D</t>
  </si>
  <si>
    <t>Solids-TSS, 2540D, Process</t>
  </si>
  <si>
    <t>Solids-VSS, 2540E</t>
  </si>
  <si>
    <t>Yes</t>
  </si>
  <si>
    <t>REP</t>
  </si>
  <si>
    <t>OK</t>
  </si>
  <si>
    <t>FILTERED</t>
  </si>
  <si>
    <t>LCS REP</t>
  </si>
  <si>
    <t>300</t>
  </si>
  <si>
    <t xml:space="preserve"> - </t>
  </si>
  <si>
    <t>NH3 Sequence</t>
  </si>
  <si>
    <t>N/A</t>
  </si>
  <si>
    <t>BDF</t>
  </si>
  <si>
    <t>FG</t>
  </si>
  <si>
    <t>BOD-5210B</t>
  </si>
  <si>
    <t>Dil. Water</t>
  </si>
  <si>
    <t>GGA Second Source</t>
  </si>
  <si>
    <t>No</t>
  </si>
  <si>
    <t>Incubation</t>
  </si>
  <si>
    <t>Time In</t>
  </si>
  <si>
    <t>Time Out</t>
  </si>
  <si>
    <t>Clean Date</t>
  </si>
  <si>
    <t>Fill Date</t>
  </si>
  <si>
    <t>BOD mg/L</t>
  </si>
  <si>
    <t>Neg</t>
  </si>
  <si>
    <t>R.O. Source</t>
  </si>
  <si>
    <t>Seeded pH</t>
  </si>
  <si>
    <t>Seed (mL)</t>
  </si>
  <si>
    <t>R.O. Vol. (L)</t>
  </si>
  <si>
    <t>ON</t>
  </si>
  <si>
    <t>OFF</t>
  </si>
  <si>
    <t>&lt; 9.0 mg/L</t>
  </si>
  <si>
    <t>&lt; 0.2 mg/L</t>
  </si>
  <si>
    <t>0.6 - 1.0 mg/L</t>
  </si>
  <si>
    <t>2.0 mg/L</t>
  </si>
  <si>
    <t>1.0 mg/L</t>
  </si>
  <si>
    <t>168 - 228 mg/L</t>
  </si>
  <si>
    <t>Method Criteria</t>
  </si>
  <si>
    <t>Initial D.O :</t>
  </si>
  <si>
    <t>Dilution Water depletion :</t>
  </si>
  <si>
    <t>Seed Depletion :</t>
  </si>
  <si>
    <t>Minimum D.O. Depletion :</t>
  </si>
  <si>
    <t>Minimum Residual D.O :</t>
  </si>
  <si>
    <t>GGA BOD :</t>
  </si>
  <si>
    <t>Probe ID:</t>
  </si>
  <si>
    <t>Use COD</t>
  </si>
  <si>
    <t>Dilution (COD,BOD)</t>
  </si>
  <si>
    <t>BLANK</t>
  </si>
  <si>
    <t>1000</t>
  </si>
  <si>
    <t>Drops</t>
  </si>
  <si>
    <t>SampleTreatedVolume</t>
  </si>
  <si>
    <t>SulfiteTreatVolume</t>
  </si>
  <si>
    <t>DO30min</t>
  </si>
  <si>
    <t>TreatmentNum</t>
  </si>
  <si>
    <t>iDPD</t>
  </si>
  <si>
    <t>fDPD</t>
  </si>
  <si>
    <t>StartDPD</t>
  </si>
  <si>
    <t>EndDPD</t>
  </si>
  <si>
    <t>Peroxide Screen</t>
  </si>
  <si>
    <t>isFalsePositive</t>
  </si>
  <si>
    <t>SampleTestVolume</t>
  </si>
  <si>
    <t>SulfiteConcentration</t>
  </si>
  <si>
    <t>Initial DPD</t>
  </si>
  <si>
    <t>False Positive?</t>
  </si>
  <si>
    <t>UF Main</t>
  </si>
  <si>
    <t xml:space="preserve">COM </t>
  </si>
  <si>
    <t>M: Status</t>
  </si>
  <si>
    <t>M: Status Checked</t>
  </si>
  <si>
    <t>&lt;?xml version=</t>
  </si>
  <si>
    <t>=~=~=~=~=~=~=~=~=~=~=~= PuTTY log 2020.07.02 13:18:24 =~=~=~=~=~=~=~=~=~=~=~=</t>
  </si>
  <si>
    <t>P</t>
  </si>
  <si>
    <t>Initial (mL)</t>
  </si>
  <si>
    <t>Final (mL)</t>
  </si>
  <si>
    <t>Dil. Factor</t>
  </si>
  <si>
    <t>Read Time</t>
  </si>
  <si>
    <t>Spike Amt. (µL)</t>
  </si>
  <si>
    <t>Cal. Temp. (°C)</t>
  </si>
  <si>
    <t>Peer rev.</t>
  </si>
  <si>
    <t>Data Entry</t>
  </si>
  <si>
    <t>Standards</t>
  </si>
  <si>
    <t>Prep. Date</t>
  </si>
  <si>
    <t>Exp. Date</t>
  </si>
  <si>
    <t>5000 mg/L Spike</t>
  </si>
  <si>
    <t>500 mg/L Spike</t>
  </si>
  <si>
    <t>Working CCV 10 mg/L</t>
  </si>
  <si>
    <t>Promium ID</t>
  </si>
  <si>
    <t xml:space="preserve">mV </t>
  </si>
  <si>
    <t>% Slope</t>
  </si>
  <si>
    <t>Calibration Status</t>
  </si>
  <si>
    <t>Calibration time</t>
  </si>
  <si>
    <t>Calibration ID</t>
  </si>
  <si>
    <t>Calibration #</t>
  </si>
  <si>
    <t>Std. Conc. (mg/L)</t>
  </si>
  <si>
    <t>Temperature (°C)</t>
  </si>
  <si>
    <t>Calibration Avg. Temp. (°C)</t>
  </si>
  <si>
    <t>Meter ID</t>
  </si>
  <si>
    <t>Probe ID</t>
  </si>
  <si>
    <t>BATCH</t>
  </si>
  <si>
    <t>CCV Stock Std.</t>
  </si>
  <si>
    <t>1000 mg/L Stock Std.</t>
  </si>
  <si>
    <t>Cal. ID</t>
  </si>
  <si>
    <t>Reading (mg/L)</t>
  </si>
  <si>
    <t>Spike Conc. (mg/L)</t>
  </si>
  <si>
    <t>Temp. (°C)</t>
  </si>
  <si>
    <t>ResultID</t>
  </si>
  <si>
    <t>CalID</t>
  </si>
  <si>
    <t>IDSeq</t>
  </si>
  <si>
    <t>ICB</t>
  </si>
  <si>
    <t>ICC</t>
  </si>
  <si>
    <t>CCV</t>
  </si>
  <si>
    <t>SavedSeq</t>
  </si>
  <si>
    <t>0.1</t>
  </si>
  <si>
    <t>PASS</t>
  </si>
  <si>
    <t>mV Slope          -54 to -60</t>
  </si>
  <si>
    <t>NeedConfirm</t>
  </si>
  <si>
    <t>LFB</t>
  </si>
  <si>
    <t>QCSEXp</t>
  </si>
  <si>
    <t>CCB</t>
  </si>
  <si>
    <t>CCC</t>
  </si>
  <si>
    <t>ICC/CCC % Rec.</t>
  </si>
  <si>
    <t>BB00599-01</t>
  </si>
  <si>
    <t>BDF-Sep 10 2020 12:00AM</t>
  </si>
  <si>
    <t>BB00603-01</t>
  </si>
  <si>
    <t>ESD-Sep 10 2020 12:00AM</t>
  </si>
  <si>
    <t>BB00604-01</t>
  </si>
  <si>
    <t>FG-Sep 10 2020 12:00AM</t>
  </si>
  <si>
    <t>BB00605-03</t>
  </si>
  <si>
    <t>GC10-Sep 10 2020 12:00AM</t>
  </si>
  <si>
    <t>BB00605-01</t>
  </si>
  <si>
    <t>GC1-Sep 10 2020 12:00AM</t>
  </si>
  <si>
    <t>BB00605-02</t>
  </si>
  <si>
    <t>GC8-Sep 10 2020 12:00AM</t>
  </si>
  <si>
    <t>BB00600-01</t>
  </si>
  <si>
    <t>HSF-Sep 10 2020 12:00AM</t>
  </si>
  <si>
    <t>BB00603-02</t>
  </si>
  <si>
    <t>LM-Sep 10 2020 12:00AM</t>
  </si>
  <si>
    <t>BB00606-01</t>
  </si>
  <si>
    <t>MG-Sep 10 2020 12:00AM</t>
  </si>
  <si>
    <t>BB00601-01</t>
  </si>
  <si>
    <t>PB-Sep 10 2020 12:00AM</t>
  </si>
  <si>
    <t>BB00602-01</t>
  </si>
  <si>
    <t>WSGA-Sep 10 2020 12:00AM</t>
  </si>
  <si>
    <t>BB00602-02</t>
  </si>
  <si>
    <t>WSGL-Sep 10 2020 12:00AM</t>
  </si>
  <si>
    <t>LS00349-02</t>
  </si>
  <si>
    <t>LML-Sep 10 2020 12:00AM</t>
  </si>
  <si>
    <t>LS00349-03</t>
  </si>
  <si>
    <t>LRAS-Sep 10 2020 12:00AM</t>
  </si>
  <si>
    <t>WB00519-01</t>
  </si>
  <si>
    <t>WML-Sep 10 2020 12:00AM</t>
  </si>
  <si>
    <t>WB00519-03</t>
  </si>
  <si>
    <t>WNML-Sep 10 2020 12:00AM</t>
  </si>
  <si>
    <t>WB00519-04</t>
  </si>
  <si>
    <t>WNRAS-Sep 10 2020 12:00AM</t>
  </si>
  <si>
    <t>WB00519-02</t>
  </si>
  <si>
    <t>WRAS-Sep 10 2020 12:00AM</t>
  </si>
  <si>
    <t>2 (1,2)</t>
  </si>
  <si>
    <t>NO</t>
  </si>
  <si>
    <t>98</t>
  </si>
  <si>
    <t>18</t>
  </si>
  <si>
    <t>17</t>
  </si>
  <si>
    <t>YES</t>
  </si>
  <si>
    <t>SampleID</t>
  </si>
  <si>
    <t>Modified</t>
  </si>
  <si>
    <t>22.6</t>
  </si>
  <si>
    <t>CaptureType</t>
  </si>
  <si>
    <t>daphne</t>
  </si>
  <si>
    <t>PB</t>
  </si>
  <si>
    <t>LM</t>
  </si>
  <si>
    <t>COD Diss</t>
  </si>
  <si>
    <t xml:space="preserve">QA/QC </t>
  </si>
  <si>
    <t>302</t>
  </si>
  <si>
    <t>Neg.</t>
  </si>
  <si>
    <t>Treated?</t>
  </si>
  <si>
    <t>Analyzed Date</t>
  </si>
  <si>
    <t>20.5</t>
  </si>
  <si>
    <t>20.7</t>
  </si>
  <si>
    <t xml:space="preserve"> </t>
  </si>
  <si>
    <t>09:12</t>
  </si>
  <si>
    <t>99</t>
  </si>
  <si>
    <t>309</t>
  </si>
  <si>
    <t>21</t>
  </si>
  <si>
    <t>306</t>
  </si>
  <si>
    <t>29.1</t>
  </si>
  <si>
    <t>9700</t>
  </si>
  <si>
    <t>100.1</t>
  </si>
  <si>
    <t>-0.3</t>
  </si>
  <si>
    <t>114.3</t>
  </si>
  <si>
    <t>22.7</t>
  </si>
  <si>
    <t>13.6</t>
  </si>
  <si>
    <t>545</t>
  </si>
  <si>
    <t>isManualVol</t>
  </si>
  <si>
    <t>Avg. TSS (mg/L)</t>
  </si>
  <si>
    <t>Avg. VSS (mg/L)</t>
  </si>
  <si>
    <t>Vol.  (mL)</t>
  </si>
  <si>
    <t>WB00877-07</t>
  </si>
  <si>
    <t>02/15/2021</t>
  </si>
  <si>
    <t>08:07</t>
  </si>
  <si>
    <t>675</t>
  </si>
  <si>
    <t>WINF REP</t>
  </si>
  <si>
    <t>10:05</t>
  </si>
  <si>
    <t>11:05</t>
  </si>
  <si>
    <t>608</t>
  </si>
  <si>
    <t>Copy Not reported.</t>
  </si>
  <si>
    <t>WB00877-05</t>
  </si>
  <si>
    <t>08:00</t>
  </si>
  <si>
    <t>09:02</t>
  </si>
  <si>
    <t>392</t>
  </si>
  <si>
    <t>LS00554-04</t>
  </si>
  <si>
    <t>07:33</t>
  </si>
  <si>
    <t>08:33</t>
  </si>
  <si>
    <t>489</t>
  </si>
  <si>
    <t>LS00554-01</t>
  </si>
  <si>
    <t>LINF REP</t>
  </si>
  <si>
    <t>494</t>
  </si>
  <si>
    <t>B210601-BS1</t>
  </si>
  <si>
    <t>06:54</t>
  </si>
  <si>
    <t>288</t>
  </si>
  <si>
    <t>08:08</t>
  </si>
  <si>
    <t>186</t>
  </si>
  <si>
    <t>641.5</t>
  </si>
  <si>
    <t>519.5</t>
  </si>
  <si>
    <t>CHECK</t>
  </si>
  <si>
    <t>TS</t>
  </si>
  <si>
    <t>TS Blank</t>
  </si>
  <si>
    <t>TS Blank REP</t>
  </si>
  <si>
    <t>TVS Blank CaCO3</t>
  </si>
  <si>
    <t>TVS Blank CaCO3 REP</t>
  </si>
  <si>
    <t>LSPL</t>
  </si>
  <si>
    <t>TS + TVS</t>
  </si>
  <si>
    <t>LSPL REP</t>
  </si>
  <si>
    <t>WGT</t>
  </si>
  <si>
    <t>WGT REP</t>
  </si>
  <si>
    <t>WSDG</t>
  </si>
  <si>
    <t>WSDG REP</t>
  </si>
  <si>
    <t>LPD2</t>
  </si>
  <si>
    <t>LPD2 REP</t>
  </si>
  <si>
    <t>LPD1</t>
  </si>
  <si>
    <t>LPD1 REP</t>
  </si>
  <si>
    <t>LWAT</t>
  </si>
  <si>
    <t>LWAT REP</t>
  </si>
  <si>
    <t>MG</t>
  </si>
  <si>
    <t>B210973-BLK1</t>
  </si>
  <si>
    <t>3/11/2021</t>
  </si>
  <si>
    <t>tan</t>
  </si>
  <si>
    <t>83.8812</t>
  </si>
  <si>
    <t>109.1687</t>
  </si>
  <si>
    <t>25.2875</t>
  </si>
  <si>
    <t>83.8821</t>
  </si>
  <si>
    <t>0.0036</t>
  </si>
  <si>
    <t>0.0028</t>
  </si>
  <si>
    <t>83.8822</t>
  </si>
  <si>
    <t>-11.1111</t>
  </si>
  <si>
    <t>-485.5556</t>
  </si>
  <si>
    <t>83.8818</t>
  </si>
  <si>
    <t>83.8815</t>
  </si>
  <si>
    <t>dir</t>
  </si>
  <si>
    <t>80.7778</t>
  </si>
  <si>
    <t>106.0797</t>
  </si>
  <si>
    <t>25.3019</t>
  </si>
  <si>
    <t>80.7783</t>
  </si>
  <si>
    <t>0.002</t>
  </si>
  <si>
    <t>80.7831</t>
  </si>
  <si>
    <t>-960</t>
  </si>
  <si>
    <t>80.7823</t>
  </si>
  <si>
    <t>80.7832</t>
  </si>
  <si>
    <t>lov</t>
  </si>
  <si>
    <t>84.173</t>
  </si>
  <si>
    <t>95.1395</t>
  </si>
  <si>
    <t>10.96651</t>
  </si>
  <si>
    <t>99.9204</t>
  </si>
  <si>
    <t>0.0448</t>
  </si>
  <si>
    <t>jul</t>
  </si>
  <si>
    <t>83.6544</t>
  </si>
  <si>
    <t>93.71</t>
  </si>
  <si>
    <t>10.0556</t>
  </si>
  <si>
    <t>93.702</t>
  </si>
  <si>
    <t>93.6975</t>
  </si>
  <si>
    <t>93.704</t>
  </si>
  <si>
    <t>93.691</t>
  </si>
  <si>
    <t>B210973-BS1</t>
  </si>
  <si>
    <t>chi</t>
  </si>
  <si>
    <t>80.8783</t>
  </si>
  <si>
    <t>106.3184</t>
  </si>
  <si>
    <t>25.44009</t>
  </si>
  <si>
    <t>81.1847</t>
  </si>
  <si>
    <t>1.2044</t>
  </si>
  <si>
    <t>1.2056</t>
  </si>
  <si>
    <t>81.0313</t>
  </si>
  <si>
    <t>50.0653</t>
  </si>
  <si>
    <t>50.1869</t>
  </si>
  <si>
    <t>81.184</t>
  </si>
  <si>
    <t>81.03</t>
  </si>
  <si>
    <t>too</t>
  </si>
  <si>
    <t>82.765</t>
  </si>
  <si>
    <t>108.2809</t>
  </si>
  <si>
    <t>25.5159</t>
  </si>
  <si>
    <t>83.0729</t>
  </si>
  <si>
    <t>1.2067</t>
  </si>
  <si>
    <t>82.918</t>
  </si>
  <si>
    <t>50.3085</t>
  </si>
  <si>
    <t>83.0725</t>
  </si>
  <si>
    <t>82.9181</t>
  </si>
  <si>
    <t>WB00926-01</t>
  </si>
  <si>
    <t>03/10/2021</t>
  </si>
  <si>
    <t>pan</t>
  </si>
  <si>
    <t>81.8118</t>
  </si>
  <si>
    <t>107.1053</t>
  </si>
  <si>
    <t>25.2935</t>
  </si>
  <si>
    <t>82.1749</t>
  </si>
  <si>
    <t>1.4355</t>
  </si>
  <si>
    <t>1.4342</t>
  </si>
  <si>
    <t>81.9119</t>
  </si>
  <si>
    <t>72.4318</t>
  </si>
  <si>
    <t>72.2154</t>
  </si>
  <si>
    <t>82.1747</t>
  </si>
  <si>
    <t>81.9112</t>
  </si>
  <si>
    <t>bas</t>
  </si>
  <si>
    <t>84.9986</t>
  </si>
  <si>
    <t>112.6149</t>
  </si>
  <si>
    <t>27.6163</t>
  </si>
  <si>
    <t>85.3943</t>
  </si>
  <si>
    <t>1.4328</t>
  </si>
  <si>
    <t>85.1094</t>
  </si>
  <si>
    <t>71.999</t>
  </si>
  <si>
    <t>85.3917</t>
  </si>
  <si>
    <t>85.1089</t>
  </si>
  <si>
    <t>B210973-DUP1</t>
  </si>
  <si>
    <t>LSPL DUP1</t>
  </si>
  <si>
    <t>jun</t>
  </si>
  <si>
    <t>76.3786</t>
  </si>
  <si>
    <t>104.1432</t>
  </si>
  <si>
    <t>27.7646</t>
  </si>
  <si>
    <t>76.7773</t>
  </si>
  <si>
    <t>1.436</t>
  </si>
  <si>
    <t>1.4331</t>
  </si>
  <si>
    <t>76.4899</t>
  </si>
  <si>
    <t>72.0843</t>
  </si>
  <si>
    <t>72.0449</t>
  </si>
  <si>
    <t>76.7755</t>
  </si>
  <si>
    <t>76.4887</t>
  </si>
  <si>
    <t>LSPL DUP1 REP</t>
  </si>
  <si>
    <t>soi</t>
  </si>
  <si>
    <t>80.7051</t>
  </si>
  <si>
    <t>111.1774</t>
  </si>
  <si>
    <t>30.4723</t>
  </si>
  <si>
    <t>81.1409</t>
  </si>
  <si>
    <t>1.4302</t>
  </si>
  <si>
    <t>80.8271</t>
  </si>
  <si>
    <t>72.0055</t>
  </si>
  <si>
    <t>81.1393</t>
  </si>
  <si>
    <t>80.8267</t>
  </si>
  <si>
    <t>WB00926-03</t>
  </si>
  <si>
    <t>les</t>
  </si>
  <si>
    <t>76.7964</t>
  </si>
  <si>
    <t>107.8018</t>
  </si>
  <si>
    <t>31.0054</t>
  </si>
  <si>
    <t>77.3988</t>
  </si>
  <si>
    <t>1.9429</t>
  </si>
  <si>
    <t>1.953</t>
  </si>
  <si>
    <t>76.876</t>
  </si>
  <si>
    <t>86.7862</t>
  </si>
  <si>
    <t>86.7362</t>
  </si>
  <si>
    <t>77.3993</t>
  </si>
  <si>
    <t>76.8753</t>
  </si>
  <si>
    <t>spi</t>
  </si>
  <si>
    <t>82.2773</t>
  </si>
  <si>
    <t>110.0529</t>
  </si>
  <si>
    <t>27.7756</t>
  </si>
  <si>
    <t>82.8226</t>
  </si>
  <si>
    <t>1.9632</t>
  </si>
  <si>
    <t>82.3499</t>
  </si>
  <si>
    <t>86.6862</t>
  </si>
  <si>
    <t>82.8229</t>
  </si>
  <si>
    <t>82.3495</t>
  </si>
  <si>
    <t>WB00926-02</t>
  </si>
  <si>
    <t>gar</t>
  </si>
  <si>
    <t>81.1072</t>
  </si>
  <si>
    <t>108.0279</t>
  </si>
  <si>
    <t>26.9207</t>
  </si>
  <si>
    <t>81.8028</t>
  </si>
  <si>
    <t>2.5839</t>
  </si>
  <si>
    <t>2.5784</t>
  </si>
  <si>
    <t>81.309</t>
  </si>
  <si>
    <t>70.9891</t>
  </si>
  <si>
    <t>70.5597</t>
  </si>
  <si>
    <t>81.8016</t>
  </si>
  <si>
    <t>81.3046</t>
  </si>
  <si>
    <t>spo</t>
  </si>
  <si>
    <t>83.5511</t>
  </si>
  <si>
    <t>113.6623</t>
  </si>
  <si>
    <t>30.1112</t>
  </si>
  <si>
    <t>84.3258</t>
  </si>
  <si>
    <t>2.5728</t>
  </si>
  <si>
    <t>83.7825</t>
  </si>
  <si>
    <t>70.1304</t>
  </si>
  <si>
    <t>84.3256</t>
  </si>
  <si>
    <t>83.7759</t>
  </si>
  <si>
    <t>LS00587-09</t>
  </si>
  <si>
    <t>car</t>
  </si>
  <si>
    <t>85.9949</t>
  </si>
  <si>
    <t>115.0883</t>
  </si>
  <si>
    <t>29.0934</t>
  </si>
  <si>
    <t>86.4456</t>
  </si>
  <si>
    <t>1.5491</t>
  </si>
  <si>
    <t>1.5516</t>
  </si>
  <si>
    <t>86.1236</t>
  </si>
  <si>
    <t>71.4444</t>
  </si>
  <si>
    <t>71.9078</t>
  </si>
  <si>
    <t>86.4448</t>
  </si>
  <si>
    <t>86.1205</t>
  </si>
  <si>
    <t>t00</t>
  </si>
  <si>
    <t>85.8908</t>
  </si>
  <si>
    <t>112.9981</t>
  </si>
  <si>
    <t>27.1073</t>
  </si>
  <si>
    <t>86.3121</t>
  </si>
  <si>
    <t>1.5542</t>
  </si>
  <si>
    <t>86.0072</t>
  </si>
  <si>
    <t>72.3712</t>
  </si>
  <si>
    <t>86.311</t>
  </si>
  <si>
    <t>86.0068</t>
  </si>
  <si>
    <t>LS00587-08</t>
  </si>
  <si>
    <t>luv</t>
  </si>
  <si>
    <t>79.6856</t>
  </si>
  <si>
    <t>105.3795</t>
  </si>
  <si>
    <t>25.6939</t>
  </si>
  <si>
    <t>80.0928</t>
  </si>
  <si>
    <t>1.5848</t>
  </si>
  <si>
    <t>1.5868</t>
  </si>
  <si>
    <t>79.8015</t>
  </si>
  <si>
    <t>71.5373</t>
  </si>
  <si>
    <t>71.9881</t>
  </si>
  <si>
    <t>80.0917</t>
  </si>
  <si>
    <t>79.7979</t>
  </si>
  <si>
    <t>let</t>
  </si>
  <si>
    <t>84.8152</t>
  </si>
  <si>
    <t>111.6026</t>
  </si>
  <si>
    <t>26.7874</t>
  </si>
  <si>
    <t>85.2408</t>
  </si>
  <si>
    <t>1.5888</t>
  </si>
  <si>
    <t>84.9325</t>
  </si>
  <si>
    <t>72.4389</t>
  </si>
  <si>
    <t>85.2399</t>
  </si>
  <si>
    <t>84.9361</t>
  </si>
  <si>
    <t>LS00587-06</t>
  </si>
  <si>
    <t>03/11/2021</t>
  </si>
  <si>
    <t>roc</t>
  </si>
  <si>
    <t>83.7669</t>
  </si>
  <si>
    <t>111.0321</t>
  </si>
  <si>
    <t>27.2652</t>
  </si>
  <si>
    <t>85.1117</t>
  </si>
  <si>
    <t>4.9323</t>
  </si>
  <si>
    <t>4.9072</t>
  </si>
  <si>
    <t>84.0637</t>
  </si>
  <si>
    <t>77.9298</t>
  </si>
  <si>
    <t>78.1891</t>
  </si>
  <si>
    <t>85.1105</t>
  </si>
  <si>
    <t>84.049</t>
  </si>
  <si>
    <t>rad</t>
  </si>
  <si>
    <t>81.8554</t>
  </si>
  <si>
    <t>108.2286</t>
  </si>
  <si>
    <t>26.3732</t>
  </si>
  <si>
    <t>83.143</t>
  </si>
  <si>
    <t>4.8822</t>
  </si>
  <si>
    <t>82.1329</t>
  </si>
  <si>
    <t>78.4483</t>
  </si>
  <si>
    <t>83.1423</t>
  </si>
  <si>
    <t>82.1227</t>
  </si>
  <si>
    <t>03/12/2021 11:14</t>
  </si>
  <si>
    <t>03/12/2021 11:18</t>
  </si>
  <si>
    <t>03/13/2021 09:54</t>
  </si>
  <si>
    <t>03/12/2021 11:19</t>
  </si>
  <si>
    <t>03/12/2021 11:20</t>
  </si>
  <si>
    <t>03/13/2021 09:55</t>
  </si>
  <si>
    <t>03/12/2021 11:21</t>
  </si>
  <si>
    <t>03/13/2021 09:56</t>
  </si>
  <si>
    <t>03/12/2021 11:22</t>
  </si>
  <si>
    <t>03/13/2021 09:57</t>
  </si>
  <si>
    <t>03/12/2021 11:23</t>
  </si>
  <si>
    <t>03/13/2021 09:58</t>
  </si>
  <si>
    <t>03/12/2021 11:24</t>
  </si>
  <si>
    <t>03/12/2021 11:25</t>
  </si>
  <si>
    <t>03/13/2021 09:59</t>
  </si>
  <si>
    <t>03/13/2021 09:53</t>
  </si>
  <si>
    <t>214</t>
  </si>
  <si>
    <t>217</t>
  </si>
  <si>
    <t>1 (-,1)</t>
  </si>
  <si>
    <t>301</t>
  </si>
  <si>
    <t>53</t>
  </si>
  <si>
    <t>54</t>
  </si>
  <si>
    <t>323</t>
  </si>
  <si>
    <t>317</t>
  </si>
  <si>
    <t>ASM</t>
  </si>
  <si>
    <t>320</t>
  </si>
  <si>
    <t>22.2</t>
  </si>
  <si>
    <t>B212294-BLK1</t>
  </si>
  <si>
    <t>6/17/2021</t>
  </si>
  <si>
    <t>ROS</t>
  </si>
  <si>
    <t>44.8697</t>
  </si>
  <si>
    <t>B212294</t>
  </si>
  <si>
    <t>44364.54371527780|</t>
  </si>
  <si>
    <t>36.3295</t>
  </si>
  <si>
    <t>DB</t>
  </si>
  <si>
    <t>45.5244</t>
  </si>
  <si>
    <t>44364.54413194440|</t>
  </si>
  <si>
    <t>TAB</t>
  </si>
  <si>
    <t>35.6068</t>
  </si>
  <si>
    <t>B212294-BS1</t>
  </si>
  <si>
    <t>46.941</t>
  </si>
  <si>
    <t>44364.54465277780|</t>
  </si>
  <si>
    <t>STO</t>
  </si>
  <si>
    <t>44.2938</t>
  </si>
  <si>
    <t>WB01137-09</t>
  </si>
  <si>
    <t>WCDI</t>
  </si>
  <si>
    <t>06/17/2021</t>
  </si>
  <si>
    <t>AR</t>
  </si>
  <si>
    <t>45.2528</t>
  </si>
  <si>
    <t>44364.54513888890|</t>
  </si>
  <si>
    <t>WCDI REP</t>
  </si>
  <si>
    <t>305</t>
  </si>
  <si>
    <t>50.8985</t>
  </si>
  <si>
    <t>B212294-DUP1</t>
  </si>
  <si>
    <t>316</t>
  </si>
  <si>
    <t>45.3048</t>
  </si>
  <si>
    <t>44364.54565972220|</t>
  </si>
  <si>
    <t>DE</t>
  </si>
  <si>
    <t>46.5706</t>
  </si>
  <si>
    <t>LS00717-09</t>
  </si>
  <si>
    <t>06/16/2021</t>
  </si>
  <si>
    <t>NIN</t>
  </si>
  <si>
    <t>46.6118</t>
  </si>
  <si>
    <t>44364.54600694440|</t>
  </si>
  <si>
    <t>WEE</t>
  </si>
  <si>
    <t>47.1538</t>
  </si>
  <si>
    <t>LS00717-06</t>
  </si>
  <si>
    <t>NE</t>
  </si>
  <si>
    <t>44.8934</t>
  </si>
  <si>
    <t>44364.54684027780|</t>
  </si>
  <si>
    <t>48.5444</t>
  </si>
  <si>
    <t>LS00717-08</t>
  </si>
  <si>
    <t>104</t>
  </si>
  <si>
    <t>34.4506</t>
  </si>
  <si>
    <t>44364.55862268520|</t>
  </si>
  <si>
    <t>44.9927</t>
  </si>
  <si>
    <t>WB01135-01</t>
  </si>
  <si>
    <t>AA6</t>
  </si>
  <si>
    <t>37.3873</t>
  </si>
  <si>
    <t>44364.55993055560|</t>
  </si>
  <si>
    <t>45.1499</t>
  </si>
  <si>
    <t>WB01137-10</t>
  </si>
  <si>
    <t>WPD1</t>
  </si>
  <si>
    <t>118</t>
  </si>
  <si>
    <t>35.3521</t>
  </si>
  <si>
    <t>44364.56031250000|</t>
  </si>
  <si>
    <t>WPD1 REP</t>
  </si>
  <si>
    <t>PUM</t>
  </si>
  <si>
    <t>45.3567</t>
  </si>
  <si>
    <t>WB01137-11</t>
  </si>
  <si>
    <t>WPD3</t>
  </si>
  <si>
    <t>AZ</t>
  </si>
  <si>
    <t>45.6096</t>
  </si>
  <si>
    <t>44364.56060185190|</t>
  </si>
  <si>
    <t>WPD3 REP</t>
  </si>
  <si>
    <t>48.1775</t>
  </si>
  <si>
    <t>WB01135-02</t>
  </si>
  <si>
    <t>37.0178</t>
  </si>
  <si>
    <t>44364.56104166670|</t>
  </si>
  <si>
    <t>313</t>
  </si>
  <si>
    <t>48.2295</t>
  </si>
  <si>
    <t>WB01136-02</t>
  </si>
  <si>
    <t>WFPS1</t>
  </si>
  <si>
    <t>44.3883</t>
  </si>
  <si>
    <t>44364.56163194440|</t>
  </si>
  <si>
    <t>WFPS1 REP</t>
  </si>
  <si>
    <t>AA2</t>
  </si>
  <si>
    <t>37.8312</t>
  </si>
  <si>
    <t>WB01136-03</t>
  </si>
  <si>
    <t>WFPS2</t>
  </si>
  <si>
    <t>WB01135-03</t>
  </si>
  <si>
    <t>LS00717-07</t>
  </si>
  <si>
    <t>LPS</t>
  </si>
  <si>
    <t>220</t>
  </si>
  <si>
    <t>38.2118</t>
  </si>
  <si>
    <t>44364.56203703700|</t>
  </si>
  <si>
    <t>WFPS2 REP</t>
  </si>
  <si>
    <t>BER</t>
  </si>
  <si>
    <t>42.0574</t>
  </si>
  <si>
    <t>K2</t>
  </si>
  <si>
    <t>46.1121</t>
  </si>
  <si>
    <t>44364.56261574070|</t>
  </si>
  <si>
    <t>43.4799</t>
  </si>
  <si>
    <t>GAR</t>
  </si>
  <si>
    <t>48.1777</t>
  </si>
  <si>
    <t>CDG</t>
  </si>
  <si>
    <t>45.7921</t>
  </si>
  <si>
    <t>44364.56317129630|</t>
  </si>
  <si>
    <t>LPS REP</t>
  </si>
  <si>
    <t>324</t>
  </si>
  <si>
    <t>48.2442</t>
  </si>
  <si>
    <t>52.2262</t>
  </si>
  <si>
    <t>70.0037</t>
  </si>
  <si>
    <t>25.134</t>
  </si>
  <si>
    <t>61.5337</t>
  </si>
  <si>
    <t>25.2042</t>
  </si>
  <si>
    <t>55.7275</t>
  </si>
  <si>
    <t>10.2031</t>
  </si>
  <si>
    <t>45.7533</t>
  </si>
  <si>
    <t>10.1465</t>
  </si>
  <si>
    <t>72.3299</t>
  </si>
  <si>
    <t>25.3889</t>
  </si>
  <si>
    <t>69.6239</t>
  </si>
  <si>
    <t>25.3301</t>
  </si>
  <si>
    <t>82.5796</t>
  </si>
  <si>
    <t>37.3268</t>
  </si>
  <si>
    <t>79.7292</t>
  </si>
  <si>
    <t>28.8307</t>
  </si>
  <si>
    <t>77.419</t>
  </si>
  <si>
    <t>32.1142</t>
  </si>
  <si>
    <t>79.6414</t>
  </si>
  <si>
    <t>33.0708</t>
  </si>
  <si>
    <t>75.1677</t>
  </si>
  <si>
    <t>28.5559</t>
  </si>
  <si>
    <t>79.5189</t>
  </si>
  <si>
    <t>32.3651</t>
  </si>
  <si>
    <t>95.6617</t>
  </si>
  <si>
    <t>50.7683</t>
  </si>
  <si>
    <t>85.1734</t>
  </si>
  <si>
    <t>36.629</t>
  </si>
  <si>
    <t>68.8301</t>
  </si>
  <si>
    <t>34.3795</t>
  </si>
  <si>
    <t>76.9954</t>
  </si>
  <si>
    <t>32.0027</t>
  </si>
  <si>
    <t>92.3</t>
  </si>
  <si>
    <t>[BATCH]-BS1</t>
  </si>
  <si>
    <t>91</t>
  </si>
  <si>
    <t>[BATCH]-BLK1</t>
  </si>
  <si>
    <t>91.3</t>
  </si>
  <si>
    <t>BOD Meter isActive</t>
  </si>
  <si>
    <t>91.6</t>
  </si>
  <si>
    <t>6933.3</t>
  </si>
  <si>
    <t>96.7</t>
  </si>
  <si>
    <t>91.8</t>
  </si>
  <si>
    <t>7/16/2021</t>
  </si>
  <si>
    <t>91.4</t>
  </si>
  <si>
    <t>91.5</t>
  </si>
  <si>
    <t>18.9</t>
  </si>
  <si>
    <t>7/17/2021</t>
  </si>
  <si>
    <t>205</t>
  </si>
  <si>
    <t>206</t>
  </si>
  <si>
    <t>112</t>
  </si>
  <si>
    <t>112.1</t>
  </si>
  <si>
    <t>207</t>
  </si>
  <si>
    <t>90.8</t>
  </si>
  <si>
    <t>111.5</t>
  </si>
  <si>
    <t>-0.2</t>
  </si>
  <si>
    <t>-0.25</t>
  </si>
  <si>
    <t>429.6</t>
  </si>
  <si>
    <t>429.4</t>
  </si>
  <si>
    <t>426</t>
  </si>
  <si>
    <t>425.7</t>
  </si>
  <si>
    <t>WB01201-01</t>
  </si>
  <si>
    <t>2220</t>
  </si>
  <si>
    <t>1680</t>
  </si>
  <si>
    <t>113.5</t>
  </si>
  <si>
    <t>92.9</t>
  </si>
  <si>
    <t>115.1</t>
  </si>
  <si>
    <t>98.3</t>
  </si>
  <si>
    <t>WB01201-02</t>
  </si>
  <si>
    <t>32.1</t>
  </si>
  <si>
    <t>8025</t>
  </si>
  <si>
    <t>7925</t>
  </si>
  <si>
    <t>5950</t>
  </si>
  <si>
    <t>5875</t>
  </si>
  <si>
    <t>123.9</t>
  </si>
  <si>
    <t>31.3</t>
  </si>
  <si>
    <t>7825</t>
  </si>
  <si>
    <t>5800</t>
  </si>
  <si>
    <t>91.7</t>
  </si>
  <si>
    <t>123</t>
  </si>
  <si>
    <t>99.8</t>
  </si>
  <si>
    <t>WB01201-03</t>
  </si>
  <si>
    <t>3228.6</t>
  </si>
  <si>
    <t>3235.75</t>
  </si>
  <si>
    <t>2371.4</t>
  </si>
  <si>
    <t>2392.85</t>
  </si>
  <si>
    <t>92</t>
  </si>
  <si>
    <t>114.6</t>
  </si>
  <si>
    <t>3242.9</t>
  </si>
  <si>
    <t>2414.3</t>
  </si>
  <si>
    <t>97.4</t>
  </si>
  <si>
    <t>WB01201-04</t>
  </si>
  <si>
    <t>7166.7</t>
  </si>
  <si>
    <t>91.2</t>
  </si>
  <si>
    <t>120.3</t>
  </si>
  <si>
    <t>98.8</t>
  </si>
  <si>
    <t>6300</t>
  </si>
  <si>
    <t>4666.7</t>
  </si>
  <si>
    <t>111.2</t>
  </si>
  <si>
    <t>97.2</t>
  </si>
  <si>
    <t>2ml???</t>
  </si>
  <si>
    <t>WB01201-04RE1</t>
  </si>
  <si>
    <t>28.2</t>
  </si>
  <si>
    <t>9400</t>
  </si>
  <si>
    <t>9483.35</t>
  </si>
  <si>
    <t>6983.3</t>
  </si>
  <si>
    <t>119.6</t>
  </si>
  <si>
    <t>28.7</t>
  </si>
  <si>
    <t>9566.7</t>
  </si>
  <si>
    <t>7033.3</t>
  </si>
  <si>
    <t>120.1</t>
  </si>
  <si>
    <t>WB01237-01</t>
  </si>
  <si>
    <t>13.7</t>
  </si>
  <si>
    <t>2283.3</t>
  </si>
  <si>
    <t>2275</t>
  </si>
  <si>
    <t>90.3</t>
  </si>
  <si>
    <t>2266.7</t>
  </si>
  <si>
    <t>104.6</t>
  </si>
  <si>
    <t>07/17/2021 09:21</t>
  </si>
  <si>
    <t>07/17/2021 10:00</t>
  </si>
  <si>
    <t>07/17/2021 10:01</t>
  </si>
  <si>
    <t>07/17/2021 09:22</t>
  </si>
  <si>
    <t>07/17/2021 10:02</t>
  </si>
  <si>
    <t>07/17/2021 10:48</t>
  </si>
  <si>
    <t>07/17/2021 12:05</t>
  </si>
  <si>
    <t>07/17/2021 13:18</t>
  </si>
  <si>
    <t>07/17/2021 09:19</t>
  </si>
  <si>
    <t>07/17/2021 09:20</t>
  </si>
  <si>
    <t>21.0</t>
  </si>
  <si>
    <t>20.8</t>
  </si>
  <si>
    <t>21.2</t>
  </si>
  <si>
    <t>21.4</t>
  </si>
  <si>
    <t>StockQCSExp</t>
  </si>
  <si>
    <t>150</t>
  </si>
  <si>
    <t>JugID</t>
  </si>
  <si>
    <t>L1</t>
  </si>
  <si>
    <t>L2</t>
  </si>
  <si>
    <t>L3</t>
  </si>
  <si>
    <t>L4</t>
  </si>
  <si>
    <t>LML</t>
  </si>
  <si>
    <t>LRAS</t>
  </si>
  <si>
    <t>HSF</t>
  </si>
  <si>
    <t>isManualSample</t>
  </si>
  <si>
    <t>ManualSeedCorrection</t>
  </si>
  <si>
    <t>isBlank</t>
  </si>
  <si>
    <t>MCR5</t>
  </si>
  <si>
    <t>WSGL</t>
  </si>
  <si>
    <t>iMeterID</t>
  </si>
  <si>
    <t>fMeterID</t>
  </si>
  <si>
    <t>WB01441-07</t>
  </si>
  <si>
    <t>WB01439-03</t>
  </si>
  <si>
    <t>BFPFE</t>
  </si>
  <si>
    <t>LS00903-02</t>
  </si>
  <si>
    <t>BB01672-01</t>
  </si>
  <si>
    <t>GC10</t>
  </si>
  <si>
    <t>GC8</t>
  </si>
  <si>
    <t>GC5</t>
  </si>
  <si>
    <t>GC4</t>
  </si>
  <si>
    <t>GC2</t>
  </si>
  <si>
    <t>BB01630-02</t>
  </si>
  <si>
    <t>BB01630-01</t>
  </si>
  <si>
    <t>BB01629-02</t>
  </si>
  <si>
    <t>B214455-MSD2</t>
  </si>
  <si>
    <t>B214455-MS2</t>
  </si>
  <si>
    <t>B214455-DUP2</t>
  </si>
  <si>
    <t>2141001</t>
  </si>
  <si>
    <t>10/05/2021</t>
  </si>
  <si>
    <t>11/03/2021</t>
  </si>
  <si>
    <t>20.6</t>
  </si>
  <si>
    <t>11/23/2021</t>
  </si>
  <si>
    <t>LINF SPK</t>
  </si>
  <si>
    <t>LINF DUP</t>
  </si>
  <si>
    <t>LINF SPKDUP</t>
  </si>
  <si>
    <t>WB01439-04</t>
  </si>
  <si>
    <t>BFPFW</t>
  </si>
  <si>
    <t>BB01664-06</t>
  </si>
  <si>
    <t>BB01664-05</t>
  </si>
  <si>
    <t>BB01664-04</t>
  </si>
  <si>
    <t>BB01664-03</t>
  </si>
  <si>
    <t>BB01664-02</t>
  </si>
  <si>
    <t>BB01626-01</t>
  </si>
  <si>
    <t>BB01625-01</t>
  </si>
  <si>
    <t>BB01623-01</t>
  </si>
  <si>
    <t>BB01622-01</t>
  </si>
  <si>
    <t>B214455-CCV1</t>
  </si>
  <si>
    <t>B214455-BS1</t>
  </si>
  <si>
    <t>B214455-BLK1</t>
  </si>
  <si>
    <t>B214455-MSD1</t>
  </si>
  <si>
    <t>B214455-MS1</t>
  </si>
  <si>
    <t>B214455-DUP1</t>
  </si>
  <si>
    <t>20.3</t>
  </si>
  <si>
    <t>bob</t>
  </si>
  <si>
    <t>11232021095252</t>
  </si>
  <si>
    <t>GC2 SPK</t>
  </si>
  <si>
    <t>GC2 DUP</t>
  </si>
  <si>
    <t>GC2 SPKDUP</t>
  </si>
  <si>
    <t>21.6</t>
  </si>
  <si>
    <t>21.1</t>
  </si>
  <si>
    <t>20.1</t>
  </si>
  <si>
    <t>20.9</t>
  </si>
  <si>
    <t>20.4</t>
  </si>
  <si>
    <t>11/04/2021</t>
  </si>
  <si>
    <t>153.6</t>
  </si>
  <si>
    <t>96.3</t>
  </si>
  <si>
    <t>-57.3</t>
  </si>
  <si>
    <t>-97.8</t>
  </si>
  <si>
    <t>37.5</t>
  </si>
  <si>
    <t>-58.8</t>
  </si>
  <si>
    <t>-101.4</t>
  </si>
  <si>
    <t>20.2</t>
  </si>
  <si>
    <t>-19.9</t>
  </si>
  <si>
    <t>-57.4</t>
  </si>
  <si>
    <t>-98.1</t>
  </si>
  <si>
    <t>0.006 [A]</t>
  </si>
  <si>
    <t>11/23/2021 10:20</t>
  </si>
  <si>
    <t>52.614 [A]</t>
  </si>
  <si>
    <t>11/23/2021 10:27</t>
  </si>
  <si>
    <t>9.872 [A]</t>
  </si>
  <si>
    <t>11/23/2021 10:38</t>
  </si>
  <si>
    <t>98.7</t>
  </si>
  <si>
    <t>9.665 [A]</t>
  </si>
  <si>
    <t>11/23/2021 10:39</t>
  </si>
  <si>
    <t>21.298 [A]</t>
  </si>
  <si>
    <t>11/23/2021 10:44</t>
  </si>
  <si>
    <t>72.426 [A]</t>
  </si>
  <si>
    <t>11/23/2021 10:48</t>
  </si>
  <si>
    <t>22.018 [A]</t>
  </si>
  <si>
    <t>11/23/2021 10:57</t>
  </si>
  <si>
    <t>73.169 [A]</t>
  </si>
  <si>
    <t>11/23/2021 11:01</t>
  </si>
  <si>
    <t>31.525 [A]</t>
  </si>
  <si>
    <t>11/23/2021 11:08</t>
  </si>
  <si>
    <t>56.651 [A]</t>
  </si>
  <si>
    <t>11/23/2021 11:12</t>
  </si>
  <si>
    <t>20.276 [A]</t>
  </si>
  <si>
    <t>11/23/2021 11:19</t>
  </si>
  <si>
    <t>29.206 [A]</t>
  </si>
  <si>
    <t>11/23/2021 11:26</t>
  </si>
  <si>
    <t>23.018 [A]</t>
  </si>
  <si>
    <t>11/23/2021 11:30</t>
  </si>
  <si>
    <t>3.498 [A]</t>
  </si>
  <si>
    <t>11/23/2021 11:40</t>
  </si>
  <si>
    <t>18.287 [A]</t>
  </si>
  <si>
    <t>11/23/2021 11:47</t>
  </si>
  <si>
    <t>25.556 [A]</t>
  </si>
  <si>
    <t>11/23/2021 11:54</t>
  </si>
  <si>
    <t>12.235 [A]</t>
  </si>
  <si>
    <t>11/23/2021 11:56</t>
  </si>
  <si>
    <t>0.012 [A]</t>
  </si>
  <si>
    <t>11/23/2021 13:15</t>
  </si>
  <si>
    <t>9.355 [A]</t>
  </si>
  <si>
    <t>11/23/2021 13:25</t>
  </si>
  <si>
    <t>93.6</t>
  </si>
  <si>
    <t>10.532 [A]</t>
  </si>
  <si>
    <t>11/23/2021 13:37</t>
  </si>
  <si>
    <t>2.796 [A]</t>
  </si>
  <si>
    <t>11/23/2021 13:48</t>
  </si>
  <si>
    <t>11/23/2021 13:59</t>
  </si>
  <si>
    <t>27.020 [A]</t>
  </si>
  <si>
    <t>11/23/2021 14:00</t>
  </si>
  <si>
    <t>76.405 [A]</t>
  </si>
  <si>
    <t>28.070 [A]</t>
  </si>
  <si>
    <t>11/23/2021 14:08</t>
  </si>
  <si>
    <t>75.864 [A]</t>
  </si>
  <si>
    <t>11/23/2021 14:14</t>
  </si>
  <si>
    <t>28.616 [A]</t>
  </si>
  <si>
    <t>11/23/2021 14:26</t>
  </si>
  <si>
    <t>37.680 [A]</t>
  </si>
  <si>
    <t>11/23/2021 14:30</t>
  </si>
  <si>
    <t>11.292 [A]</t>
  </si>
  <si>
    <t>11/23/2021 14:37</t>
  </si>
  <si>
    <t>34.809 [A]</t>
  </si>
  <si>
    <t>11/23/2021 14:43</t>
  </si>
  <si>
    <t>User Typed</t>
  </si>
  <si>
    <t>250</t>
  </si>
  <si>
    <t xml:space="preserve"> D.O &lt; 1 mg/L</t>
  </si>
  <si>
    <t>0.000</t>
  </si>
  <si>
    <t>7.978</t>
  </si>
  <si>
    <t>HAL</t>
  </si>
  <si>
    <t>117.8</t>
  </si>
  <si>
    <t>120</t>
  </si>
  <si>
    <t>tan, food waste</t>
  </si>
  <si>
    <t>257.5</t>
  </si>
  <si>
    <t>257.3</t>
  </si>
  <si>
    <t>8.013</t>
  </si>
  <si>
    <t>8.003</t>
  </si>
  <si>
    <t>7.968</t>
  </si>
  <si>
    <t>8.060</t>
  </si>
  <si>
    <t>8.020</t>
  </si>
  <si>
    <t>8.052</t>
  </si>
  <si>
    <t>7.997</t>
  </si>
  <si>
    <t>3.620</t>
  </si>
  <si>
    <t>7.961</t>
  </si>
  <si>
    <t>7.947</t>
  </si>
  <si>
    <t>2/15/2022</t>
  </si>
  <si>
    <t>W771</t>
  </si>
  <si>
    <t>8.055</t>
  </si>
  <si>
    <t xml:space="preserve"> w979</t>
  </si>
  <si>
    <t>8.044</t>
  </si>
  <si>
    <t>0.011</t>
  </si>
  <si>
    <t>0.01733333</t>
  </si>
  <si>
    <t>GKH</t>
  </si>
  <si>
    <t>02/15/2022</t>
  </si>
  <si>
    <t>02/14/2022</t>
  </si>
  <si>
    <t>MER</t>
  </si>
  <si>
    <t>W772</t>
  </si>
  <si>
    <t>w980</t>
  </si>
  <si>
    <t>8.031</t>
  </si>
  <si>
    <t>0.029</t>
  </si>
  <si>
    <t>W773</t>
  </si>
  <si>
    <t>w981</t>
  </si>
  <si>
    <t>8.040</t>
  </si>
  <si>
    <t>0.012</t>
  </si>
  <si>
    <t>B220580-BLK1</t>
  </si>
  <si>
    <t>J771</t>
  </si>
  <si>
    <t>j979</t>
  </si>
  <si>
    <t>7.164</t>
  </si>
  <si>
    <t>0.849</t>
  </si>
  <si>
    <t>0.81</t>
  </si>
  <si>
    <t>J772</t>
  </si>
  <si>
    <t>j980</t>
  </si>
  <si>
    <t>7.267</t>
  </si>
  <si>
    <t>0.753</t>
  </si>
  <si>
    <t>J773</t>
  </si>
  <si>
    <t>8.112</t>
  </si>
  <si>
    <t>j981</t>
  </si>
  <si>
    <t>7.284</t>
  </si>
  <si>
    <t>0.828</t>
  </si>
  <si>
    <t>B220580-BS1</t>
  </si>
  <si>
    <t>W774</t>
  </si>
  <si>
    <t>7.983</t>
  </si>
  <si>
    <t>w982</t>
  </si>
  <si>
    <t>3.399</t>
  </si>
  <si>
    <t>189.51</t>
  </si>
  <si>
    <t>190.0933</t>
  </si>
  <si>
    <t>W775</t>
  </si>
  <si>
    <t>w983</t>
  </si>
  <si>
    <t>3.309</t>
  </si>
  <si>
    <t>194.01</t>
  </si>
  <si>
    <t>W776</t>
  </si>
  <si>
    <t>7.972</t>
  </si>
  <si>
    <t>w984</t>
  </si>
  <si>
    <t>3.443</t>
  </si>
  <si>
    <t>186.76</t>
  </si>
  <si>
    <t>BB01894-01</t>
  </si>
  <si>
    <t>775</t>
  </si>
  <si>
    <t>J774</t>
  </si>
  <si>
    <t>j982</t>
  </si>
  <si>
    <t>5.143</t>
  </si>
  <si>
    <t>200.21</t>
  </si>
  <si>
    <t>197.0056</t>
  </si>
  <si>
    <t>J775</t>
  </si>
  <si>
    <t>7.939</t>
  </si>
  <si>
    <t>j983</t>
  </si>
  <si>
    <t>3.882</t>
  </si>
  <si>
    <t>195.63</t>
  </si>
  <si>
    <t>J776</t>
  </si>
  <si>
    <t>7.953</t>
  </si>
  <si>
    <t>j984</t>
  </si>
  <si>
    <t>1.312</t>
  </si>
  <si>
    <t>195.1767</t>
  </si>
  <si>
    <t>B220580-DUP1</t>
  </si>
  <si>
    <t>GC2 DUP (BB01894-01)</t>
  </si>
  <si>
    <t>W777</t>
  </si>
  <si>
    <t>8.014</t>
  </si>
  <si>
    <t>w985</t>
  </si>
  <si>
    <t>5.122</t>
  </si>
  <si>
    <t>209.01</t>
  </si>
  <si>
    <t>199.3078</t>
  </si>
  <si>
    <t>W778</t>
  </si>
  <si>
    <t>7.967</t>
  </si>
  <si>
    <t>w986</t>
  </si>
  <si>
    <t>3.896</t>
  </si>
  <si>
    <t>196.47</t>
  </si>
  <si>
    <t>W779</t>
  </si>
  <si>
    <t>7.910</t>
  </si>
  <si>
    <t>w987</t>
  </si>
  <si>
    <t>1.351</t>
  </si>
  <si>
    <t>192.4433</t>
  </si>
  <si>
    <t>BB01872-01</t>
  </si>
  <si>
    <t>883</t>
  </si>
  <si>
    <t>J777</t>
  </si>
  <si>
    <t>8.016</t>
  </si>
  <si>
    <t>j985</t>
  </si>
  <si>
    <t>4.960</t>
  </si>
  <si>
    <t>225.41</t>
  </si>
  <si>
    <t>233.17</t>
  </si>
  <si>
    <t>J778</t>
  </si>
  <si>
    <t>j986</t>
  </si>
  <si>
    <t>3.191</t>
  </si>
  <si>
    <t>240.93</t>
  </si>
  <si>
    <t>J779</t>
  </si>
  <si>
    <t>7.996</t>
  </si>
  <si>
    <t>j987</t>
  </si>
  <si>
    <t>0.024</t>
  </si>
  <si>
    <t>239.5433</t>
  </si>
  <si>
    <t>BB01871-01</t>
  </si>
  <si>
    <t>613</t>
  </si>
  <si>
    <t>W781</t>
  </si>
  <si>
    <t>7.976</t>
  </si>
  <si>
    <t>w989</t>
  </si>
  <si>
    <t>5.271</t>
  </si>
  <si>
    <t>142.935</t>
  </si>
  <si>
    <t>143.7406</t>
  </si>
  <si>
    <t>W782</t>
  </si>
  <si>
    <t>w990</t>
  </si>
  <si>
    <t>4.255</t>
  </si>
  <si>
    <t>147.41</t>
  </si>
  <si>
    <t>W783</t>
  </si>
  <si>
    <t>w991</t>
  </si>
  <si>
    <t>2.956</t>
  </si>
  <si>
    <t>140.8767</t>
  </si>
  <si>
    <t>BB01870-01</t>
  </si>
  <si>
    <t>998</t>
  </si>
  <si>
    <t>J781</t>
  </si>
  <si>
    <t>j989</t>
  </si>
  <si>
    <t>4.106</t>
  </si>
  <si>
    <t>152.66</t>
  </si>
  <si>
    <t>161.5516</t>
  </si>
  <si>
    <t>J782</t>
  </si>
  <si>
    <t>7.936</t>
  </si>
  <si>
    <t>j990</t>
  </si>
  <si>
    <t>2.037</t>
  </si>
  <si>
    <t>170.4433</t>
  </si>
  <si>
    <t>J783</t>
  </si>
  <si>
    <t>7.943</t>
  </si>
  <si>
    <t>j991</t>
  </si>
  <si>
    <t>0.782</t>
  </si>
  <si>
    <t>159.585</t>
  </si>
  <si>
    <t>AC00191-01</t>
  </si>
  <si>
    <t>ACST2C</t>
  </si>
  <si>
    <t>172</t>
  </si>
  <si>
    <t>W784</t>
  </si>
  <si>
    <t>w992</t>
  </si>
  <si>
    <t>6.368</t>
  </si>
  <si>
    <t>46.95</t>
  </si>
  <si>
    <t>32.609</t>
  </si>
  <si>
    <t xml:space="preserve"> D.O depletion &lt; 2 mg/L</t>
  </si>
  <si>
    <t>W785</t>
  </si>
  <si>
    <t>w993</t>
  </si>
  <si>
    <t>5.470</t>
  </si>
  <si>
    <t>34.77</t>
  </si>
  <si>
    <t>35</t>
  </si>
  <si>
    <t>W786</t>
  </si>
  <si>
    <t>8.065</t>
  </si>
  <si>
    <t>w994</t>
  </si>
  <si>
    <t>31.9671</t>
  </si>
  <si>
    <t>ACST2C REP (SET 2)</t>
  </si>
  <si>
    <t>60</t>
  </si>
  <si>
    <t>J784</t>
  </si>
  <si>
    <t>8.170</t>
  </si>
  <si>
    <t>j992</t>
  </si>
  <si>
    <t>1.304</t>
  </si>
  <si>
    <t>| 1.365</t>
  </si>
  <si>
    <t>31.09</t>
  </si>
  <si>
    <t xml:space="preserve">Confirmed.  </t>
  </si>
  <si>
    <t>J785</t>
  </si>
  <si>
    <t>8.327</t>
  </si>
  <si>
    <t>j993</t>
  </si>
  <si>
    <t>23.361</t>
  </si>
  <si>
    <t>J786</t>
  </si>
  <si>
    <t>8.757</t>
  </si>
  <si>
    <t>j994</t>
  </si>
  <si>
    <t>10.3464</t>
  </si>
  <si>
    <t>B220580-BS2</t>
  </si>
  <si>
    <t>J787</t>
  </si>
  <si>
    <t>w996</t>
  </si>
  <si>
    <t>4.081</t>
  </si>
  <si>
    <t>| 4.145</t>
  </si>
  <si>
    <t>154.31</t>
  </si>
  <si>
    <t>175.16</t>
  </si>
  <si>
    <t>J788</t>
  </si>
  <si>
    <t>8.049</t>
  </si>
  <si>
    <t>w997</t>
  </si>
  <si>
    <t>3.468</t>
  </si>
  <si>
    <t>189.36</t>
  </si>
  <si>
    <t>J789</t>
  </si>
  <si>
    <t>8.117</t>
  </si>
  <si>
    <t>w998</t>
  </si>
  <si>
    <t>3.687</t>
  </si>
  <si>
    <t>181.81</t>
  </si>
  <si>
    <t>10 (5,2)</t>
  </si>
  <si>
    <t>8 (4,2)</t>
  </si>
  <si>
    <t>8 (2,4)</t>
  </si>
  <si>
    <t>B220866</t>
  </si>
  <si>
    <t>03/09/2022</t>
  </si>
  <si>
    <t>b528</t>
  </si>
  <si>
    <t>0.009</t>
  </si>
  <si>
    <t>B220866 GKH 03-09-2022 072155</t>
  </si>
  <si>
    <t>3/9/2022</t>
  </si>
  <si>
    <t>Daphne</t>
  </si>
  <si>
    <t>Coral</t>
  </si>
  <si>
    <t>12/01/2021</t>
  </si>
  <si>
    <t>2210001</t>
  </si>
  <si>
    <t>02/20/2022</t>
  </si>
  <si>
    <t>03092022081751</t>
  </si>
  <si>
    <t>03/20/2022</t>
  </si>
  <si>
    <t>44629.35415509260|</t>
  </si>
  <si>
    <t>b529</t>
  </si>
  <si>
    <t>22.4</t>
  </si>
  <si>
    <t>47.996</t>
  </si>
  <si>
    <t>44629.35678240740|</t>
  </si>
  <si>
    <t>blabla</t>
  </si>
  <si>
    <t>BB01952-01</t>
  </si>
  <si>
    <t>03/16/2022</t>
  </si>
  <si>
    <t>3/16/2022</t>
  </si>
  <si>
    <t>10:29</t>
  </si>
  <si>
    <t>10:32</t>
  </si>
  <si>
    <t>B221004</t>
  </si>
  <si>
    <t>44637.476574074101|</t>
  </si>
  <si>
    <t>H2O2-Screen, 5210B</t>
  </si>
  <si>
    <t>115.5</t>
  </si>
  <si>
    <t>115</t>
  </si>
  <si>
    <t>19.2</t>
  </si>
  <si>
    <t>3840</t>
  </si>
  <si>
    <t>119.9</t>
  </si>
  <si>
    <t>115.4</t>
  </si>
  <si>
    <t>115.6</t>
  </si>
  <si>
    <t>122</t>
  </si>
  <si>
    <t>19.3</t>
  </si>
  <si>
    <t>194</t>
  </si>
  <si>
    <t>19.5</t>
  </si>
  <si>
    <t>195</t>
  </si>
  <si>
    <t>114.7</t>
  </si>
  <si>
    <t>115.3</t>
  </si>
  <si>
    <t>18.6</t>
  </si>
  <si>
    <t>257.4</t>
  </si>
  <si>
    <t>19.6</t>
  </si>
  <si>
    <t>277.1</t>
  </si>
  <si>
    <t>256.7</t>
  </si>
  <si>
    <t>257</t>
  </si>
  <si>
    <t>256.5</t>
  </si>
  <si>
    <t>278</t>
  </si>
  <si>
    <t>281.4</t>
  </si>
  <si>
    <t>19</t>
  </si>
  <si>
    <t>20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</si>
  <si>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</si>
  <si>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</si>
  <si>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</si>
  <si>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</si>
  <si>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</si>
  <si>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</si>
  <si>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</si>
  <si>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</si>
  <si>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</si>
  <si>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</si>
  <si>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</si>
  <si>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</si>
  <si>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</si>
  <si>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36</t>
  </si>
  <si>
    <t>LS01106-03</t>
  </si>
  <si>
    <t>4/10/2022</t>
  </si>
  <si>
    <t>13.3</t>
  </si>
  <si>
    <t>2660</t>
  </si>
  <si>
    <t>2670</t>
  </si>
  <si>
    <t>2180</t>
  </si>
  <si>
    <t>2200</t>
  </si>
  <si>
    <t>128.7</t>
  </si>
  <si>
    <t>4/11/2022 9:10:36 AM</t>
  </si>
  <si>
    <t>4/11/2022 9:53:45 AM</t>
  </si>
  <si>
    <t>44662.30980324070|</t>
  </si>
  <si>
    <t>B221377</t>
  </si>
  <si>
    <t>13.4</t>
  </si>
  <si>
    <t>2680</t>
  </si>
  <si>
    <t>114.8</t>
  </si>
  <si>
    <t>128.2</t>
  </si>
  <si>
    <t>117.1</t>
  </si>
  <si>
    <t>4/11/2022 9:10:56 AM</t>
  </si>
  <si>
    <t>4/11/2022 9:54:08 AM</t>
  </si>
  <si>
    <t>LS01106-04</t>
  </si>
  <si>
    <t>17.4</t>
  </si>
  <si>
    <t>8700</t>
  </si>
  <si>
    <t>8850</t>
  </si>
  <si>
    <t>7100</t>
  </si>
  <si>
    <t>7275</t>
  </si>
  <si>
    <t>116.8</t>
  </si>
  <si>
    <t>134.2</t>
  </si>
  <si>
    <t>4/11/2022 9:11:24 AM</t>
  </si>
  <si>
    <t>4/11/2022 9:54:40 AM</t>
  </si>
  <si>
    <t>44662.30987268520|</t>
  </si>
  <si>
    <t>9000</t>
  </si>
  <si>
    <t>7450</t>
  </si>
  <si>
    <t>133.3</t>
  </si>
  <si>
    <t>118.4</t>
  </si>
  <si>
    <t>4/11/2022 9:11:40 AM</t>
  </si>
  <si>
    <t>4/11/2022 9:55:01 AM</t>
  </si>
  <si>
    <t>WB01773-01</t>
  </si>
  <si>
    <t>3400</t>
  </si>
  <si>
    <t>3440</t>
  </si>
  <si>
    <t>2600</t>
  </si>
  <si>
    <t>2640</t>
  </si>
  <si>
    <t>132.6</t>
  </si>
  <si>
    <t>4/11/2022 9:11:55 AM</t>
  </si>
  <si>
    <t>4/11/2022 9:55:17 AM</t>
  </si>
  <si>
    <t>44662.30994212960|</t>
  </si>
  <si>
    <t>3480</t>
  </si>
  <si>
    <t>132.7</t>
  </si>
  <si>
    <t>119.3</t>
  </si>
  <si>
    <t>4/11/2022 9:12:12 AM</t>
  </si>
  <si>
    <t>4/11/2022 9:55:32 AM</t>
  </si>
  <si>
    <t>WB01773-02</t>
  </si>
  <si>
    <t>11100</t>
  </si>
  <si>
    <t>11350</t>
  </si>
  <si>
    <t>8550</t>
  </si>
  <si>
    <t>8775</t>
  </si>
  <si>
    <t>137.2</t>
  </si>
  <si>
    <t>4/11/2022 9:12:28 AM</t>
  </si>
  <si>
    <t>4/11/2022 9:55:47 AM</t>
  </si>
  <si>
    <t>44662.31000000000|</t>
  </si>
  <si>
    <t>23.2</t>
  </si>
  <si>
    <t>11600</t>
  </si>
  <si>
    <t>137.9</t>
  </si>
  <si>
    <t>4/11/2022 9:12:44 AM</t>
  </si>
  <si>
    <t>4/11/2022 9:56:01 AM</t>
  </si>
  <si>
    <t>WB01773-03</t>
  </si>
  <si>
    <t>18.8</t>
  </si>
  <si>
    <t>3760</t>
  </si>
  <si>
    <t>3800</t>
  </si>
  <si>
    <t>2940</t>
  </si>
  <si>
    <t>2980</t>
  </si>
  <si>
    <t>134.4</t>
  </si>
  <si>
    <t>119.7</t>
  </si>
  <si>
    <t>4/11/2022 9:12:59 AM</t>
  </si>
  <si>
    <t>4/11/2022 9:56:17 AM</t>
  </si>
  <si>
    <t>44662.31012731480|</t>
  </si>
  <si>
    <t>3020</t>
  </si>
  <si>
    <t>116.5</t>
  </si>
  <si>
    <t>135.7</t>
  </si>
  <si>
    <t>120.6</t>
  </si>
  <si>
    <t>4/11/2022 9:13:19 AM</t>
  </si>
  <si>
    <t>4/11/2022 9:56:33 AM</t>
  </si>
  <si>
    <t>WB01773-04</t>
  </si>
  <si>
    <t>24.7</t>
  </si>
  <si>
    <t>12350</t>
  </si>
  <si>
    <t>12525</t>
  </si>
  <si>
    <t>9600</t>
  </si>
  <si>
    <t>140.2</t>
  </si>
  <si>
    <t>121</t>
  </si>
  <si>
    <t>4/11/2022 9:13:37 AM</t>
  </si>
  <si>
    <t>4/11/2022 9:56:50 AM</t>
  </si>
  <si>
    <t>44662.31021990740|</t>
  </si>
  <si>
    <t>25.4</t>
  </si>
  <si>
    <t>12700</t>
  </si>
  <si>
    <t>9800</t>
  </si>
  <si>
    <t>141</t>
  </si>
  <si>
    <t>121.4</t>
  </si>
  <si>
    <t>4/11/2022 9:13:53 AM</t>
  </si>
  <si>
    <t>4/11/2022 9:57:06 AM</t>
  </si>
  <si>
    <t>B221378-BS1</t>
  </si>
  <si>
    <t>4/11/2022</t>
  </si>
  <si>
    <t>198.5</t>
  </si>
  <si>
    <t>116.4</t>
  </si>
  <si>
    <t>135.9</t>
  </si>
  <si>
    <t>136.1</t>
  </si>
  <si>
    <t>4/11/2022 9:15:47 AM</t>
  </si>
  <si>
    <t>44662.32760416670|</t>
  </si>
  <si>
    <t>B221378</t>
  </si>
  <si>
    <t>202</t>
  </si>
  <si>
    <t>136.6</t>
  </si>
  <si>
    <t>136.4</t>
  </si>
  <si>
    <t>4/11/2022 9:16:05 AM</t>
  </si>
  <si>
    <t>B221378-BLK1</t>
  </si>
  <si>
    <t>116.3</t>
  </si>
  <si>
    <t>116.1</t>
  </si>
  <si>
    <t>4/11/2022 9:16:21 AM</t>
  </si>
  <si>
    <t>44662.32771990740|</t>
  </si>
  <si>
    <t>4/11/2022 9:16:33 AM</t>
  </si>
  <si>
    <t>LS01106-05</t>
  </si>
  <si>
    <t>126</t>
  </si>
  <si>
    <t>255.4</t>
  </si>
  <si>
    <t>274.3</t>
  </si>
  <si>
    <t>274.1</t>
  </si>
  <si>
    <t>4/11/2022 10:08:51 AM</t>
  </si>
  <si>
    <t>44662.34359953700|</t>
  </si>
  <si>
    <t>18.3</t>
  </si>
  <si>
    <t>274.8</t>
  </si>
  <si>
    <t>274.6</t>
  </si>
  <si>
    <t>4/11/2022 10:09:09 AM</t>
  </si>
  <si>
    <t>130</t>
  </si>
  <si>
    <t>276.8</t>
  </si>
  <si>
    <t>276.6</t>
  </si>
  <si>
    <t>4/11/2022 10:09:25 AM</t>
  </si>
  <si>
    <t>WB01773-05</t>
  </si>
  <si>
    <t>128</t>
  </si>
  <si>
    <t>127.77</t>
  </si>
  <si>
    <t>276.5</t>
  </si>
  <si>
    <t>276.3</t>
  </si>
  <si>
    <t>4/11/2022 10:09:43 AM</t>
  </si>
  <si>
    <t>44662.35452546300|</t>
  </si>
  <si>
    <t>125.3</t>
  </si>
  <si>
    <t>258</t>
  </si>
  <si>
    <t>276.9</t>
  </si>
  <si>
    <t>4/11/2022 10:10:02 AM</t>
  </si>
  <si>
    <t>258.6</t>
  </si>
  <si>
    <t>278.1</t>
  </si>
  <si>
    <t>4/11/2022 10:10:18 AM</t>
  </si>
  <si>
    <t>WB01773-12</t>
  </si>
  <si>
    <t>75</t>
  </si>
  <si>
    <t>19.9</t>
  </si>
  <si>
    <t>265.3</t>
  </si>
  <si>
    <t>256.2</t>
  </si>
  <si>
    <t>276.1</t>
  </si>
  <si>
    <t>tan, sandy grit, significantly lighter in color than previous samples</t>
  </si>
  <si>
    <t>4/11/2022 10:11:46 AM</t>
  </si>
  <si>
    <t>44662.36160879630|</t>
  </si>
  <si>
    <t>4/11/2022 10:12:03 AM</t>
  </si>
  <si>
    <t>24.4</t>
  </si>
  <si>
    <t>325.3</t>
  </si>
  <si>
    <t>4/11/2022 10:12:26 AM</t>
  </si>
  <si>
    <t>LS01106-02</t>
  </si>
  <si>
    <t>19.4</t>
  </si>
  <si>
    <t>tan, black grit, food waste</t>
  </si>
  <si>
    <t>4/11/2022 10:12:44 AM</t>
  </si>
  <si>
    <t>44662.36350694440|</t>
  </si>
  <si>
    <t>256.6</t>
  </si>
  <si>
    <t>275.2</t>
  </si>
  <si>
    <t>4/11/2022 10:12:57 AM</t>
  </si>
  <si>
    <t>4/11/2022 10:13:12 AM</t>
  </si>
  <si>
    <t>B221378-DUP1</t>
  </si>
  <si>
    <t>DUP (LS01106-02)</t>
  </si>
  <si>
    <t>204</t>
  </si>
  <si>
    <t>277</t>
  </si>
  <si>
    <t>4/11/2022 11:09:47 AM</t>
  </si>
  <si>
    <t>44662.37092592590|</t>
  </si>
  <si>
    <t>196</t>
  </si>
  <si>
    <t>4/11/2022 11:10:02 AM</t>
  </si>
  <si>
    <t>208</t>
  </si>
  <si>
    <t>257.2</t>
  </si>
  <si>
    <t>4/11/2022 11:10:19 AM</t>
  </si>
  <si>
    <t>WB01773-07</t>
  </si>
  <si>
    <t>25.8</t>
  </si>
  <si>
    <t>282.3</t>
  </si>
  <si>
    <t>4/11/2022 11:10:52 AM</t>
  </si>
  <si>
    <t>44662.42710648150|</t>
  </si>
  <si>
    <t>26.8</t>
  </si>
  <si>
    <t>268</t>
  </si>
  <si>
    <t>284.1</t>
  </si>
  <si>
    <t>4/11/2022 11:11:14 AM</t>
  </si>
  <si>
    <t>26.9</t>
  </si>
  <si>
    <t>269</t>
  </si>
  <si>
    <t>283.6</t>
  </si>
  <si>
    <t>4/11/2022 11:11:31 AM</t>
  </si>
  <si>
    <t>BB01990-05</t>
  </si>
  <si>
    <t>PHOTRON</t>
  </si>
  <si>
    <t>392.2</t>
  </si>
  <si>
    <t>max volume through pad, grey</t>
  </si>
  <si>
    <t>44662.43437500000|</t>
  </si>
  <si>
    <t>393</t>
  </si>
  <si>
    <t>390.3</t>
  </si>
  <si>
    <t>BB01990-04</t>
  </si>
  <si>
    <t>MASK</t>
  </si>
  <si>
    <t>392.4</t>
  </si>
  <si>
    <t>max volume through pad</t>
  </si>
  <si>
    <t>44662.44062500000|</t>
  </si>
  <si>
    <t>393.2</t>
  </si>
  <si>
    <t>391.6</t>
  </si>
  <si>
    <t>BB01990-06</t>
  </si>
  <si>
    <t>392.5</t>
  </si>
  <si>
    <t>yellow, max volume through pad</t>
  </si>
  <si>
    <t>44662.45396990740|</t>
  </si>
  <si>
    <t>396</t>
  </si>
  <si>
    <t>409.1</t>
  </si>
  <si>
    <t>BB01990-03</t>
  </si>
  <si>
    <t>MC18</t>
  </si>
  <si>
    <t>407.7</t>
  </si>
  <si>
    <t>green, max volume through pad</t>
  </si>
  <si>
    <t>44662.46118055560|</t>
  </si>
  <si>
    <t>394.2</t>
  </si>
  <si>
    <t>396.4</t>
  </si>
  <si>
    <t>BODC-5210B</t>
  </si>
  <si>
    <t>GGA</t>
  </si>
  <si>
    <t>SchemeGenmethod</t>
  </si>
  <si>
    <t>Fixed</t>
  </si>
  <si>
    <t>SMC</t>
  </si>
  <si>
    <t>mg/L</t>
  </si>
  <si>
    <t>inst</t>
  </si>
  <si>
    <t>168</t>
  </si>
  <si>
    <t>ASE</t>
  </si>
  <si>
    <t>CJP</t>
  </si>
  <si>
    <t>150.3</t>
  </si>
  <si>
    <t>150.8</t>
  </si>
  <si>
    <t>A1176R</t>
  </si>
  <si>
    <t>08/18/2021</t>
  </si>
  <si>
    <t>600</t>
  </si>
  <si>
    <t>SET SMC</t>
  </si>
  <si>
    <t>SCOOBY</t>
  </si>
  <si>
    <t>Negative</t>
  </si>
  <si>
    <t>UFSoils</t>
  </si>
  <si>
    <t>Extraction</t>
  </si>
  <si>
    <t>Soils</t>
  </si>
  <si>
    <t>B222838-BLK1</t>
  </si>
  <si>
    <t>7/26/2022</t>
  </si>
  <si>
    <t>07:12</t>
  </si>
  <si>
    <t>09:18</t>
  </si>
  <si>
    <t>COD-Total, 8000</t>
  </si>
  <si>
    <t>B222838</t>
  </si>
  <si>
    <t>13683</t>
  </si>
  <si>
    <t>B222838-BLK1COD-Total, 8000</t>
  </si>
  <si>
    <t>620</t>
  </si>
  <si>
    <t>B222838-BS1</t>
  </si>
  <si>
    <t>298</t>
  </si>
  <si>
    <t>13606</t>
  </si>
  <si>
    <t>B222838-BS1COD-Total, 8000</t>
  </si>
  <si>
    <t>LS01255-05</t>
  </si>
  <si>
    <t>07/26/2022</t>
  </si>
  <si>
    <t>07:55</t>
  </si>
  <si>
    <t>09:56</t>
  </si>
  <si>
    <t>399</t>
  </si>
  <si>
    <t>LS01255-05COD-Total, 8000</t>
  </si>
  <si>
    <t>B222838-DUP1</t>
  </si>
  <si>
    <t>LABI DUP</t>
  </si>
  <si>
    <t>405</t>
  </si>
  <si>
    <t>B222838-DUP1COD-Total, 8000</t>
  </si>
  <si>
    <t>LS01255-01</t>
  </si>
  <si>
    <t>LEFF</t>
  </si>
  <si>
    <t>07:43</t>
  </si>
  <si>
    <t>09:44</t>
  </si>
  <si>
    <t>LS01255-01COD-Total, 8000</t>
  </si>
  <si>
    <t>LS01255-02</t>
  </si>
  <si>
    <t>07:49</t>
  </si>
  <si>
    <t>09:50</t>
  </si>
  <si>
    <t>479</t>
  </si>
  <si>
    <t>LS01255-02COD-Total, 8000</t>
  </si>
  <si>
    <t>B222837-BLK1</t>
  </si>
  <si>
    <t>COD-Diss, 8000</t>
  </si>
  <si>
    <t>B222837</t>
  </si>
  <si>
    <t>B222837-BLK1COD-Diss, 8000</t>
  </si>
  <si>
    <t>B222837-BS1</t>
  </si>
  <si>
    <t>B222837-BS1COD-Diss, 8000</t>
  </si>
  <si>
    <t>07:50</t>
  </si>
  <si>
    <t>09:51</t>
  </si>
  <si>
    <t>245</t>
  </si>
  <si>
    <t>LS01255-05COD-Diss, 8000</t>
  </si>
  <si>
    <t>07:17</t>
  </si>
  <si>
    <t>LS01255-01COD-Diss, 8000</t>
  </si>
  <si>
    <t>07:47</t>
  </si>
  <si>
    <t>09:48</t>
  </si>
  <si>
    <t>229</t>
  </si>
  <si>
    <t>LS01255-02COD-Diss, 8000</t>
  </si>
  <si>
    <t>B222851-BLK1</t>
  </si>
  <si>
    <t>09:19</t>
  </si>
  <si>
    <t>11:19</t>
  </si>
  <si>
    <t>COD-Floc&amp;Filt., 8000</t>
  </si>
  <si>
    <t>B222851</t>
  </si>
  <si>
    <t>ALN</t>
  </si>
  <si>
    <t>B222851-BLK1COD-Floc&amp;Filt., 8000</t>
  </si>
  <si>
    <t>B222851-BS1</t>
  </si>
  <si>
    <t>2230007</t>
  </si>
  <si>
    <t>B222851-BS1COD-Floc&amp;Filt., 8000</t>
  </si>
  <si>
    <t>138</t>
  </si>
  <si>
    <t>LS01255-05COD-Floc&amp;Filt., 8000</t>
  </si>
  <si>
    <t>111</t>
  </si>
  <si>
    <t>LS01255-02COD-Floc&amp;Filt., 8000</t>
  </si>
  <si>
    <t>B222851-DUP1</t>
  </si>
  <si>
    <t>B222851-DUP1COD-Floc&amp;Filt., 8000</t>
  </si>
  <si>
    <t>B222851-BS2</t>
  </si>
  <si>
    <t>261</t>
  </si>
  <si>
    <t>B222851-BS2COD-Floc&amp;Filt., 8000</t>
  </si>
  <si>
    <t>B222836-BS1</t>
  </si>
  <si>
    <t>B222836</t>
  </si>
  <si>
    <t>B222836-BS1COD-Screen, 8000</t>
  </si>
  <si>
    <t>LS01255-05COD-Screen, 8000</t>
  </si>
  <si>
    <t>BB02262-02</t>
  </si>
  <si>
    <t>MCR3</t>
  </si>
  <si>
    <t>10:16</t>
  </si>
  <si>
    <t>11:17</t>
  </si>
  <si>
    <t>1469</t>
  </si>
  <si>
    <t>2938</t>
  </si>
  <si>
    <t>BB02262-02COD-Screen, 8000</t>
  </si>
  <si>
    <t>BB02262-06</t>
  </si>
  <si>
    <t>10:19</t>
  </si>
  <si>
    <t>11:20</t>
  </si>
  <si>
    <t>67</t>
  </si>
  <si>
    <t>BB02262-06COD-Screen, 8000</t>
  </si>
  <si>
    <t>BB02262-01</t>
  </si>
  <si>
    <t>MCRN</t>
  </si>
  <si>
    <t>10:13</t>
  </si>
  <si>
    <t>11:16</t>
  </si>
  <si>
    <t>418</t>
  </si>
  <si>
    <t>836</t>
  </si>
  <si>
    <t>BB02262-01COD-Screen, 8000</t>
  </si>
  <si>
    <t>WB02007-01</t>
  </si>
  <si>
    <t>WFPSF</t>
  </si>
  <si>
    <t>08:27</t>
  </si>
  <si>
    <t>09:28</t>
  </si>
  <si>
    <t>1300</t>
  </si>
  <si>
    <t>5200</t>
  </si>
  <si>
    <t>WB02007-01COD-Screen, 8000</t>
  </si>
  <si>
    <t>WB02006-05</t>
  </si>
  <si>
    <t>08:02</t>
  </si>
  <si>
    <t>09:05</t>
  </si>
  <si>
    <t>WB02006-05COD-Screen, 8000</t>
  </si>
  <si>
    <t>08:06</t>
  </si>
  <si>
    <t>12:34</t>
  </si>
  <si>
    <t>LS01255-02COD-Filt Screen, 8000</t>
  </si>
  <si>
    <t>B222837-DUP1</t>
  </si>
  <si>
    <t>225</t>
  </si>
  <si>
    <t>B222837-DUP1COD-Diss, 8000</t>
  </si>
  <si>
    <t>LINF DISS CONF</t>
  </si>
  <si>
    <t>10:33</t>
  </si>
  <si>
    <t>12:45</t>
  </si>
  <si>
    <t>224</t>
  </si>
  <si>
    <t>confirmed</t>
  </si>
  <si>
    <t>LINF SEED CONF</t>
  </si>
  <si>
    <t>11:53</t>
  </si>
  <si>
    <t>209</t>
  </si>
  <si>
    <t>LINF  REFILTER</t>
  </si>
  <si>
    <t>13:30</t>
  </si>
  <si>
    <t>8.191</t>
  </si>
  <si>
    <t>8.061</t>
  </si>
  <si>
    <t>8.127</t>
  </si>
  <si>
    <t>8.228</t>
  </si>
  <si>
    <t>Positive</t>
  </si>
  <si>
    <t>8.147</t>
  </si>
  <si>
    <t>7/21/2022</t>
  </si>
  <si>
    <t>W837</t>
  </si>
  <si>
    <t>8.240</t>
  </si>
  <si>
    <t>j335</t>
  </si>
  <si>
    <t>8.158</t>
  </si>
  <si>
    <t>0.082</t>
  </si>
  <si>
    <t>0.09566667</t>
  </si>
  <si>
    <t>07/21/2022</t>
  </si>
  <si>
    <t>7.576</t>
  </si>
  <si>
    <t>183</t>
  </si>
  <si>
    <t>7.398</t>
  </si>
  <si>
    <t>7.438</t>
  </si>
  <si>
    <t>07/20/2022</t>
  </si>
  <si>
    <t>07/14/2022</t>
  </si>
  <si>
    <t>ALG</t>
  </si>
  <si>
    <t>15:01</t>
  </si>
  <si>
    <t>6B &amp; shelf</t>
  </si>
  <si>
    <t>6/13/22</t>
  </si>
  <si>
    <t>SHAGGY</t>
  </si>
  <si>
    <t>W838</t>
  </si>
  <si>
    <t>8.265</t>
  </si>
  <si>
    <t>j336</t>
  </si>
  <si>
    <t>8.149</t>
  </si>
  <si>
    <t>0.116</t>
  </si>
  <si>
    <t>W839</t>
  </si>
  <si>
    <t>j337</t>
  </si>
  <si>
    <t>8.176</t>
  </si>
  <si>
    <t>0.089</t>
  </si>
  <si>
    <t>B222783-BLK1</t>
  </si>
  <si>
    <t>G837</t>
  </si>
  <si>
    <t>8.195</t>
  </si>
  <si>
    <t>s335</t>
  </si>
  <si>
    <t>7.556</t>
  </si>
  <si>
    <t>0.639</t>
  </si>
  <si>
    <t>0.62366667</t>
  </si>
  <si>
    <t>B222783</t>
  </si>
  <si>
    <t>G838</t>
  </si>
  <si>
    <t>s336</t>
  </si>
  <si>
    <t>7.617</t>
  </si>
  <si>
    <t>0.574</t>
  </si>
  <si>
    <t>G839</t>
  </si>
  <si>
    <t>8.229</t>
  </si>
  <si>
    <t>s337</t>
  </si>
  <si>
    <t>7.571</t>
  </si>
  <si>
    <t>0.658</t>
  </si>
  <si>
    <t>B222783-BS1</t>
  </si>
  <si>
    <t>W840</t>
  </si>
  <si>
    <t>8.196</t>
  </si>
  <si>
    <t>j338</t>
  </si>
  <si>
    <t>3.934</t>
  </si>
  <si>
    <t>182.5403</t>
  </si>
  <si>
    <t>188.1903</t>
  </si>
  <si>
    <t>W841</t>
  </si>
  <si>
    <t>8.231</t>
  </si>
  <si>
    <t>j339</t>
  </si>
  <si>
    <t>3.388</t>
  </si>
  <si>
    <t>211.5903</t>
  </si>
  <si>
    <t>W842</t>
  </si>
  <si>
    <t>8.201</t>
  </si>
  <si>
    <t>j340</t>
  </si>
  <si>
    <t>4.181</t>
  </si>
  <si>
    <t>170.4403</t>
  </si>
  <si>
    <t>EP00145-01</t>
  </si>
  <si>
    <t>X002ESCG</t>
  </si>
  <si>
    <t>292</t>
  </si>
  <si>
    <t>G840</t>
  </si>
  <si>
    <t>8.179</t>
  </si>
  <si>
    <t>s338</t>
  </si>
  <si>
    <t>5.950</t>
  </si>
  <si>
    <t>96.9437</t>
  </si>
  <si>
    <t>96.5535</t>
  </si>
  <si>
    <t>G841</t>
  </si>
  <si>
    <t>8.168</t>
  </si>
  <si>
    <t>s339</t>
  </si>
  <si>
    <t>4.694</t>
  </si>
  <si>
    <t>95.6348</t>
  </si>
  <si>
    <t>G842</t>
  </si>
  <si>
    <t>s340</t>
  </si>
  <si>
    <t>3.665</t>
  </si>
  <si>
    <t>97.082</t>
  </si>
  <si>
    <t>EP00144-01</t>
  </si>
  <si>
    <t>X002RMCG</t>
  </si>
  <si>
    <t>273</t>
  </si>
  <si>
    <t>W843</t>
  </si>
  <si>
    <t>8.165</t>
  </si>
  <si>
    <t>j341</t>
  </si>
  <si>
    <t>6.450</t>
  </si>
  <si>
    <t>66.1037</t>
  </si>
  <si>
    <t>66.9167</t>
  </si>
  <si>
    <t>W844</t>
  </si>
  <si>
    <t>8.164</t>
  </si>
  <si>
    <t>j342</t>
  </si>
  <si>
    <t>5.552</t>
  </si>
  <si>
    <t>66.9014</t>
  </si>
  <si>
    <t>W845</t>
  </si>
  <si>
    <t>8.036</t>
  </si>
  <si>
    <t>j343</t>
  </si>
  <si>
    <t>4.760</t>
  </si>
  <si>
    <t>66.932</t>
  </si>
  <si>
    <t>EP00143-01</t>
  </si>
  <si>
    <t>X002SCCG</t>
  </si>
  <si>
    <t>574</t>
  </si>
  <si>
    <t>G843</t>
  </si>
  <si>
    <t>s341</t>
  </si>
  <si>
    <t>5.608</t>
  </si>
  <si>
    <t>120.4037</t>
  </si>
  <si>
    <t>116.3846</t>
  </si>
  <si>
    <t>G844</t>
  </si>
  <si>
    <t>s342</t>
  </si>
  <si>
    <t>4.185</t>
  </si>
  <si>
    <t>112.6681</t>
  </si>
  <si>
    <t>G845</t>
  </si>
  <si>
    <t>8.187</t>
  </si>
  <si>
    <t>s343</t>
  </si>
  <si>
    <t>2.945</t>
  </si>
  <si>
    <t>116.082</t>
  </si>
  <si>
    <t>EP00142-01</t>
  </si>
  <si>
    <t>X002ULTG</t>
  </si>
  <si>
    <t>90</t>
  </si>
  <si>
    <t>W847</t>
  </si>
  <si>
    <t>8.235</t>
  </si>
  <si>
    <t>j345</t>
  </si>
  <si>
    <t>7.203</t>
  </si>
  <si>
    <t>1.9848</t>
  </si>
  <si>
    <t>W848</t>
  </si>
  <si>
    <t>8.227</t>
  </si>
  <si>
    <t>j346</t>
  </si>
  <si>
    <t>7.129</t>
  </si>
  <si>
    <t>1.5723</t>
  </si>
  <si>
    <t>W849</t>
  </si>
  <si>
    <t>8.078</t>
  </si>
  <si>
    <t>j347</t>
  </si>
  <si>
    <t>6.911</t>
  </si>
  <si>
    <t>1.2757</t>
  </si>
  <si>
    <t>BB02255-01</t>
  </si>
  <si>
    <t>601</t>
  </si>
  <si>
    <t>G847</t>
  </si>
  <si>
    <t>8.139</t>
  </si>
  <si>
    <t>s345</t>
  </si>
  <si>
    <t>5.014</t>
  </si>
  <si>
    <t>150.7037</t>
  </si>
  <si>
    <t>155.2763</t>
  </si>
  <si>
    <t>G848</t>
  </si>
  <si>
    <t>8.114</t>
  </si>
  <si>
    <t>s346</t>
  </si>
  <si>
    <t>2.725</t>
  </si>
  <si>
    <t>159.4681</t>
  </si>
  <si>
    <t>G849</t>
  </si>
  <si>
    <t>s347</t>
  </si>
  <si>
    <t>1.195</t>
  </si>
  <si>
    <t>155.657</t>
  </si>
  <si>
    <t>BB02254-06</t>
  </si>
  <si>
    <t>96</t>
  </si>
  <si>
    <t>W850</t>
  </si>
  <si>
    <t>8.269</t>
  </si>
  <si>
    <t>j348</t>
  </si>
  <si>
    <t>4.785</t>
  </si>
  <si>
    <t>72.132</t>
  </si>
  <si>
    <t>69.1563</t>
  </si>
  <si>
    <t>W851</t>
  </si>
  <si>
    <t>8.218</t>
  </si>
  <si>
    <t>j349</t>
  </si>
  <si>
    <t>3.711</t>
  </si>
  <si>
    <t>69.1531</t>
  </si>
  <si>
    <t>W852</t>
  </si>
  <si>
    <t>8.189</t>
  </si>
  <si>
    <t>j350</t>
  </si>
  <si>
    <t>2.102</t>
  </si>
  <si>
    <t>66.1837</t>
  </si>
  <si>
    <t>BB02254-03</t>
  </si>
  <si>
    <t>G850</t>
  </si>
  <si>
    <t>s348</t>
  </si>
  <si>
    <t>5.020</t>
  </si>
  <si>
    <t>30.4237</t>
  </si>
  <si>
    <t>29.9997</t>
  </si>
  <si>
    <t>G851</t>
  </si>
  <si>
    <t>s349</t>
  </si>
  <si>
    <t>2.612</t>
  </si>
  <si>
    <t>29.5757</t>
  </si>
  <si>
    <t>G852</t>
  </si>
  <si>
    <t>7.915</t>
  </si>
  <si>
    <t>s350</t>
  </si>
  <si>
    <t>22.4977</t>
  </si>
  <si>
    <t>BB02254-01</t>
  </si>
  <si>
    <t>909</t>
  </si>
  <si>
    <t>W853</t>
  </si>
  <si>
    <t>8.215</t>
  </si>
  <si>
    <t>j351</t>
  </si>
  <si>
    <t>5.476</t>
  </si>
  <si>
    <t>106.3903</t>
  </si>
  <si>
    <t>108.2079</t>
  </si>
  <si>
    <t>W854</t>
  </si>
  <si>
    <t>8.202</t>
  </si>
  <si>
    <t>j352</t>
  </si>
  <si>
    <t>4.114</t>
  </si>
  <si>
    <t>116.1014</t>
  </si>
  <si>
    <t>W855</t>
  </si>
  <si>
    <t>8.162</t>
  </si>
  <si>
    <t>j353</t>
  </si>
  <si>
    <t>3.478</t>
  </si>
  <si>
    <t>102.132</t>
  </si>
  <si>
    <t>BB02253-02</t>
  </si>
  <si>
    <t>787</t>
  </si>
  <si>
    <t>G853</t>
  </si>
  <si>
    <t>8.194</t>
  </si>
  <si>
    <t>s351</t>
  </si>
  <si>
    <t>5.537</t>
  </si>
  <si>
    <t>203.957</t>
  </si>
  <si>
    <t>197.2163</t>
  </si>
  <si>
    <t>G854</t>
  </si>
  <si>
    <t>8.140</t>
  </si>
  <si>
    <t>s352</t>
  </si>
  <si>
    <t>4.208</t>
  </si>
  <si>
    <t>199.1237</t>
  </si>
  <si>
    <t>G855</t>
  </si>
  <si>
    <t>8.086</t>
  </si>
  <si>
    <t>s353</t>
  </si>
  <si>
    <t>1.824</t>
  </si>
  <si>
    <t>188.5681</t>
  </si>
  <si>
    <t>B222783-DUP1</t>
  </si>
  <si>
    <t>LM DUP (BB02253-02)</t>
  </si>
  <si>
    <t>W857</t>
  </si>
  <si>
    <t>8.193</t>
  </si>
  <si>
    <t>j355</t>
  </si>
  <si>
    <t>5.714</t>
  </si>
  <si>
    <t>186.157</t>
  </si>
  <si>
    <t>190.4318</t>
  </si>
  <si>
    <t>W858</t>
  </si>
  <si>
    <t>j356</t>
  </si>
  <si>
    <t>4.276</t>
  </si>
  <si>
    <t>198.7037</t>
  </si>
  <si>
    <t>W859</t>
  </si>
  <si>
    <t>8.087</t>
  </si>
  <si>
    <t>j357</t>
  </si>
  <si>
    <t>1.889</t>
  </si>
  <si>
    <t>186.4348</t>
  </si>
  <si>
    <t>BB02252-01</t>
  </si>
  <si>
    <t>1028</t>
  </si>
  <si>
    <t>G857</t>
  </si>
  <si>
    <t>8.174</t>
  </si>
  <si>
    <t>s355</t>
  </si>
  <si>
    <t>146.3237</t>
  </si>
  <si>
    <t>142.9774</t>
  </si>
  <si>
    <t>G858</t>
  </si>
  <si>
    <t>8.190</t>
  </si>
  <si>
    <t>s356</t>
  </si>
  <si>
    <t>3.415</t>
  </si>
  <si>
    <t>139.0014</t>
  </si>
  <si>
    <t>G859</t>
  </si>
  <si>
    <t>s357</t>
  </si>
  <si>
    <t>1.853</t>
  </si>
  <si>
    <t>143.607</t>
  </si>
  <si>
    <t>---Linf Diss. R&amp;D</t>
  </si>
  <si>
    <t>Linf Diss. R&amp;D</t>
  </si>
  <si>
    <t>W861</t>
  </si>
  <si>
    <t>8.182</t>
  </si>
  <si>
    <t>j365</t>
  </si>
  <si>
    <t>6.237</t>
  </si>
  <si>
    <t>79.9037</t>
  </si>
  <si>
    <t>88.1976</t>
  </si>
  <si>
    <t>W862</t>
  </si>
  <si>
    <t>8.153</t>
  </si>
  <si>
    <t>j366</t>
  </si>
  <si>
    <t>4.598</t>
  </si>
  <si>
    <t>88.5637</t>
  </si>
  <si>
    <t>W863</t>
  </si>
  <si>
    <t>8.123</t>
  </si>
  <si>
    <t>j367</t>
  </si>
  <si>
    <t>3.124</t>
  </si>
  <si>
    <t>88.1303</t>
  </si>
  <si>
    <t>Linf Diss. R&amp;D REP (SET 2)</t>
  </si>
  <si>
    <t>G861</t>
  </si>
  <si>
    <t>8.075</t>
  </si>
  <si>
    <t>s365</t>
  </si>
  <si>
    <t>1.633</t>
  </si>
  <si>
    <t>| 1.654</t>
  </si>
  <si>
    <t>87.8987</t>
  </si>
  <si>
    <t>G862</t>
  </si>
  <si>
    <t>8.033</t>
  </si>
  <si>
    <t>s366</t>
  </si>
  <si>
    <t>0.035</t>
  </si>
  <si>
    <t>89.1157</t>
  </si>
  <si>
    <t>G863</t>
  </si>
  <si>
    <t>7.814</t>
  </si>
  <si>
    <t>s367</t>
  </si>
  <si>
    <t>43.7657</t>
  </si>
  <si>
    <t>B222783-BS2</t>
  </si>
  <si>
    <t>W864</t>
  </si>
  <si>
    <t>8.230</t>
  </si>
  <si>
    <t>j358</t>
  </si>
  <si>
    <t>3.915</t>
  </si>
  <si>
    <t>185.1903</t>
  </si>
  <si>
    <t>182.2403</t>
  </si>
  <si>
    <t>W865</t>
  </si>
  <si>
    <t>j359</t>
  </si>
  <si>
    <t>3.699</t>
  </si>
  <si>
    <t>193.8403</t>
  </si>
  <si>
    <t>W866</t>
  </si>
  <si>
    <t>8.198</t>
  </si>
  <si>
    <t>j360</t>
  </si>
  <si>
    <t>4.233</t>
  </si>
  <si>
    <t>167.6903</t>
  </si>
  <si>
    <t>B222784-BLK1</t>
  </si>
  <si>
    <t>G864</t>
  </si>
  <si>
    <t>s358</t>
  </si>
  <si>
    <t>7.538</t>
  </si>
  <si>
    <t>0.644</t>
  </si>
  <si>
    <t>0.65066667</t>
  </si>
  <si>
    <t>B222784</t>
  </si>
  <si>
    <t>G865</t>
  </si>
  <si>
    <t>s359</t>
  </si>
  <si>
    <t>7.574</t>
  </si>
  <si>
    <t>0.617</t>
  </si>
  <si>
    <t>G866</t>
  </si>
  <si>
    <t>8.213</t>
  </si>
  <si>
    <t>s360</t>
  </si>
  <si>
    <t>7.522</t>
  </si>
  <si>
    <t>0.691</t>
  </si>
  <si>
    <t>B222784-BS1</t>
  </si>
  <si>
    <t>W868</t>
  </si>
  <si>
    <t>8.217</t>
  </si>
  <si>
    <t>j361</t>
  </si>
  <si>
    <t>4.388</t>
  </si>
  <si>
    <t>159.5673</t>
  </si>
  <si>
    <t>162.184</t>
  </si>
  <si>
    <t>W869</t>
  </si>
  <si>
    <t>j362</t>
  </si>
  <si>
    <t>4.245</t>
  </si>
  <si>
    <t>167.3173</t>
  </si>
  <si>
    <t>W870</t>
  </si>
  <si>
    <t>8.238</t>
  </si>
  <si>
    <t>j363</t>
  </si>
  <si>
    <t>4.407</t>
  </si>
  <si>
    <t>159.6673</t>
  </si>
  <si>
    <t>BB02253-01</t>
  </si>
  <si>
    <t>95</t>
  </si>
  <si>
    <t>45</t>
  </si>
  <si>
    <t>G868</t>
  </si>
  <si>
    <t>8.232</t>
  </si>
  <si>
    <t>s361</t>
  </si>
  <si>
    <t>5.373</t>
  </si>
  <si>
    <t>15.3729</t>
  </si>
  <si>
    <t>15.6884</t>
  </si>
  <si>
    <t>HistoricalRatio</t>
  </si>
  <si>
    <t>G869</t>
  </si>
  <si>
    <t>s362</t>
  </si>
  <si>
    <t>3.712</t>
  </si>
  <si>
    <t>16.052</t>
  </si>
  <si>
    <t>105</t>
  </si>
  <si>
    <t>G870</t>
  </si>
  <si>
    <t>s363</t>
  </si>
  <si>
    <t>2.334</t>
  </si>
  <si>
    <t>15.6402</t>
  </si>
  <si>
    <t>TM00005-01</t>
  </si>
  <si>
    <t>TM00105-01</t>
  </si>
  <si>
    <t>9TM0010-01</t>
  </si>
  <si>
    <t>TM00171-01</t>
  </si>
  <si>
    <t>TM00060-01</t>
  </si>
  <si>
    <t>7TM0066-01</t>
  </si>
  <si>
    <t>TM00005-02</t>
  </si>
  <si>
    <t>TM00105-02</t>
  </si>
  <si>
    <t>9TM0010-02</t>
  </si>
  <si>
    <t>TM00171-02</t>
  </si>
  <si>
    <t>TM00060-02</t>
  </si>
  <si>
    <t>7TM0066-03</t>
  </si>
  <si>
    <t>TM00005-03</t>
  </si>
  <si>
    <t>TM00105-03</t>
  </si>
  <si>
    <t>9TM0010-03</t>
  </si>
  <si>
    <t>TM00171-04</t>
  </si>
  <si>
    <t>TM00060-03</t>
  </si>
  <si>
    <t>7TM0066-04</t>
  </si>
  <si>
    <t>TM00005-05</t>
  </si>
  <si>
    <t>TM00105-04</t>
  </si>
  <si>
    <t>9TM0010-04</t>
  </si>
  <si>
    <t>TM00171-05</t>
  </si>
  <si>
    <t>TM00060-04</t>
  </si>
  <si>
    <t>7TM0066-05</t>
  </si>
  <si>
    <t>TM00134-01</t>
  </si>
  <si>
    <t>TM00006-01</t>
  </si>
  <si>
    <t>8TM0008-01</t>
  </si>
  <si>
    <t>9TM0014-01</t>
  </si>
  <si>
    <t>6TM0071-01</t>
  </si>
  <si>
    <t>TM00152-01</t>
  </si>
  <si>
    <t>TM00067-01</t>
  </si>
  <si>
    <t>TM00134-02</t>
  </si>
  <si>
    <t>TM00006-02</t>
  </si>
  <si>
    <t>8TM0008-03</t>
  </si>
  <si>
    <t>9TM0014-02</t>
  </si>
  <si>
    <t>6TM0071-02</t>
  </si>
  <si>
    <t>TM00067-02</t>
  </si>
  <si>
    <t>TM00152-02</t>
  </si>
  <si>
    <t>TM00134-04</t>
  </si>
  <si>
    <t>TM00006-03</t>
  </si>
  <si>
    <t>8TM0008-04</t>
  </si>
  <si>
    <t>9TM0014-04</t>
  </si>
  <si>
    <t>6TM0071-03</t>
  </si>
  <si>
    <t>TM00067-03</t>
  </si>
  <si>
    <t>TM00134-05</t>
  </si>
  <si>
    <t>TM00006-04</t>
  </si>
  <si>
    <t>8TM0008-05</t>
  </si>
  <si>
    <t>9TM0014-05</t>
  </si>
  <si>
    <t>6TM0071-04</t>
  </si>
  <si>
    <t>TM00152-03</t>
  </si>
  <si>
    <t>TM00067-04</t>
  </si>
  <si>
    <t>6TM0020-01</t>
  </si>
  <si>
    <t>TM00139-01</t>
  </si>
  <si>
    <t>8TM0010-01</t>
  </si>
  <si>
    <t>TM00014-01</t>
  </si>
  <si>
    <t>6TM0077-01</t>
  </si>
  <si>
    <t>TM00073-01</t>
  </si>
  <si>
    <t>TM00148-01</t>
  </si>
  <si>
    <t>6TM0020-03</t>
  </si>
  <si>
    <t>TM00139-02</t>
  </si>
  <si>
    <t>8TM0010-02</t>
  </si>
  <si>
    <t>TM00014-03</t>
  </si>
  <si>
    <t>6TM0077-02</t>
  </si>
  <si>
    <t>TM00073-02</t>
  </si>
  <si>
    <t>TM00148-02</t>
  </si>
  <si>
    <t>6TM0020-04</t>
  </si>
  <si>
    <t>TM00139-03</t>
  </si>
  <si>
    <t>8TM0010-03</t>
  </si>
  <si>
    <t>TM00014-04</t>
  </si>
  <si>
    <t>6TM0077-04</t>
  </si>
  <si>
    <t>TM00073-03</t>
  </si>
  <si>
    <t>6TM0020-05</t>
  </si>
  <si>
    <t>TM00139-04</t>
  </si>
  <si>
    <t>8TM0010-05</t>
  </si>
  <si>
    <t>TM00014-05</t>
  </si>
  <si>
    <t>6TM0077-05</t>
  </si>
  <si>
    <t>TM00073-04</t>
  </si>
  <si>
    <t>TM00148-04</t>
  </si>
  <si>
    <t>TM00104-01</t>
  </si>
  <si>
    <t>TM00206-01</t>
  </si>
  <si>
    <t>9TM0057-01</t>
  </si>
  <si>
    <t>TM00104-02</t>
  </si>
  <si>
    <t>TM00206-03</t>
  </si>
  <si>
    <t>9TM0057-02</t>
  </si>
  <si>
    <t>TM00104-03</t>
  </si>
  <si>
    <t>TM00206-04</t>
  </si>
  <si>
    <t>9TM0057-03</t>
  </si>
  <si>
    <t>TM00104-04</t>
  </si>
  <si>
    <t>TM00206-05</t>
  </si>
  <si>
    <t>9TM0057-04</t>
  </si>
  <si>
    <t>TM00213-01</t>
  </si>
  <si>
    <t>TM00213-02</t>
  </si>
  <si>
    <t>TM00213-04</t>
  </si>
  <si>
    <t>TM00213-05</t>
  </si>
  <si>
    <t>TM00199-01</t>
  </si>
  <si>
    <t>TM00102-01</t>
  </si>
  <si>
    <t>9TM0056-01</t>
  </si>
  <si>
    <t>TM00199-02</t>
  </si>
  <si>
    <t>TM00102-02</t>
  </si>
  <si>
    <t>9TM0056-02</t>
  </si>
  <si>
    <t>TM00199-03</t>
  </si>
  <si>
    <t>TM00102-03</t>
  </si>
  <si>
    <t>9TM0056-03</t>
  </si>
  <si>
    <t>TM00199-04</t>
  </si>
  <si>
    <t>TM00102-04</t>
  </si>
  <si>
    <t>9TM0056-04</t>
  </si>
  <si>
    <t>TM00200-01</t>
  </si>
  <si>
    <t>TM00103-01</t>
  </si>
  <si>
    <t>9TM0058-01</t>
  </si>
  <si>
    <t>TM00200-02</t>
  </si>
  <si>
    <t>TM00103-02</t>
  </si>
  <si>
    <t>9TM0058-02</t>
  </si>
  <si>
    <t>TM00200-03</t>
  </si>
  <si>
    <t>TM00103-03</t>
  </si>
  <si>
    <t>9TM0058-04</t>
  </si>
  <si>
    <t>TM00200-05</t>
  </si>
  <si>
    <t>TM00103-04</t>
  </si>
  <si>
    <t>9TM0058-05</t>
  </si>
  <si>
    <t>6TM0002-01</t>
  </si>
  <si>
    <t>TM00010-01</t>
  </si>
  <si>
    <t>7TM0010-01</t>
  </si>
  <si>
    <t>9TM0016-01</t>
  </si>
  <si>
    <t>7TM0068-01</t>
  </si>
  <si>
    <t>6TM0002-02</t>
  </si>
  <si>
    <t>TM00010-02</t>
  </si>
  <si>
    <t>7TM0010-02</t>
  </si>
  <si>
    <t>9TM0016-02</t>
  </si>
  <si>
    <t>7TM0068-02</t>
  </si>
  <si>
    <t>6TM0002-03</t>
  </si>
  <si>
    <t>TM00010-04</t>
  </si>
  <si>
    <t>7TM0010-03</t>
  </si>
  <si>
    <t>9TM0016-03</t>
  </si>
  <si>
    <t>7TM0068-03</t>
  </si>
  <si>
    <t>6TM0002-04</t>
  </si>
  <si>
    <t>TM00010-05</t>
  </si>
  <si>
    <t>7TM0010-04</t>
  </si>
  <si>
    <t>9TM0016-04</t>
  </si>
  <si>
    <t>7TM0068-04</t>
  </si>
  <si>
    <t>TM00133-01</t>
  </si>
  <si>
    <t>TM00198-01</t>
  </si>
  <si>
    <t>7TM0007-01</t>
  </si>
  <si>
    <t>8TM0011-01</t>
  </si>
  <si>
    <t>TM00016-01</t>
  </si>
  <si>
    <t>8TM0060-01</t>
  </si>
  <si>
    <t>5TM0009-01</t>
  </si>
  <si>
    <t>8TM0061-01</t>
  </si>
  <si>
    <t>TM00068-01</t>
  </si>
  <si>
    <t>TM00133-03</t>
  </si>
  <si>
    <t>TM00198-02</t>
  </si>
  <si>
    <t>7TM0007-02</t>
  </si>
  <si>
    <t>8TM0011-02</t>
  </si>
  <si>
    <t>TM00016-02</t>
  </si>
  <si>
    <t>8TM0060-02</t>
  </si>
  <si>
    <t>5TM0009-02</t>
  </si>
  <si>
    <t>8TM0061-02</t>
  </si>
  <si>
    <t>TM00068-02</t>
  </si>
  <si>
    <t>TM00133-04</t>
  </si>
  <si>
    <t>TM00198-04</t>
  </si>
  <si>
    <t>7TM0007-04</t>
  </si>
  <si>
    <t>8TM0011-03</t>
  </si>
  <si>
    <t>TM00016-04</t>
  </si>
  <si>
    <t>8TM0060-04</t>
  </si>
  <si>
    <t>5TM0009-03</t>
  </si>
  <si>
    <t>8TM0061-03</t>
  </si>
  <si>
    <t>TM00068-03</t>
  </si>
  <si>
    <t>TM00198-05</t>
  </si>
  <si>
    <t>7TM0007-05</t>
  </si>
  <si>
    <t>8TM0011-04</t>
  </si>
  <si>
    <t>TM00016-05</t>
  </si>
  <si>
    <t>8TM0060-05</t>
  </si>
  <si>
    <t>5TM0009-04</t>
  </si>
  <si>
    <t>8TM0061-04</t>
  </si>
  <si>
    <t>TM00068-04</t>
  </si>
  <si>
    <t>6TM0016-01</t>
  </si>
  <si>
    <t>TM00138-01</t>
  </si>
  <si>
    <t>TM00015-01</t>
  </si>
  <si>
    <t>8TM0017-01</t>
  </si>
  <si>
    <t>6TM0074-01</t>
  </si>
  <si>
    <t>TM00072-01</t>
  </si>
  <si>
    <t>6TM0016-02</t>
  </si>
  <si>
    <t>TM00138-02</t>
  </si>
  <si>
    <t>TM00015-02</t>
  </si>
  <si>
    <t>8TM0017-03</t>
  </si>
  <si>
    <t>6TM0074-02</t>
  </si>
  <si>
    <t>TM00072-02</t>
  </si>
  <si>
    <t>6TM0016-03</t>
  </si>
  <si>
    <t>TM00138-03</t>
  </si>
  <si>
    <t>TM00015-03</t>
  </si>
  <si>
    <t>8TM0017-04</t>
  </si>
  <si>
    <t>6TM0074-03</t>
  </si>
  <si>
    <t>TM00072-03</t>
  </si>
  <si>
    <t>6TM0016-04</t>
  </si>
  <si>
    <t>TM00138-04</t>
  </si>
  <si>
    <t>TM00015-04</t>
  </si>
  <si>
    <t>8TM0017-05</t>
  </si>
  <si>
    <t>6TM0074-04</t>
  </si>
  <si>
    <t>TM00072-05</t>
  </si>
  <si>
    <t>TM00114-01</t>
  </si>
  <si>
    <t>9TM0047-01</t>
  </si>
  <si>
    <t>6TM0004-01</t>
  </si>
  <si>
    <t>8TM0012-01</t>
  </si>
  <si>
    <t>7TM0018-01</t>
  </si>
  <si>
    <t>8TM0062-01</t>
  </si>
  <si>
    <t>TM00149-01</t>
  </si>
  <si>
    <t>TM00114-03</t>
  </si>
  <si>
    <t>9TM0047-03</t>
  </si>
  <si>
    <t>6TM0004-02</t>
  </si>
  <si>
    <t>8TM0012-02</t>
  </si>
  <si>
    <t>7TM0018-02</t>
  </si>
  <si>
    <t>8TM0062-02</t>
  </si>
  <si>
    <t>TM00149-02</t>
  </si>
  <si>
    <t>TM00114-04</t>
  </si>
  <si>
    <t>9TM0047-04</t>
  </si>
  <si>
    <t>6TM0004-03</t>
  </si>
  <si>
    <t>8TM0012-03</t>
  </si>
  <si>
    <t>7TM0018-03</t>
  </si>
  <si>
    <t>8TM0062-03</t>
  </si>
  <si>
    <t>TM00114-05</t>
  </si>
  <si>
    <t>9TM0047-05</t>
  </si>
  <si>
    <t>6TM0004-04</t>
  </si>
  <si>
    <t>8TM0012-04</t>
  </si>
  <si>
    <t>7TM0018-04</t>
  </si>
  <si>
    <t>8TM0062-04</t>
  </si>
  <si>
    <t>TM00149-03</t>
  </si>
  <si>
    <t>6TM0001-01</t>
  </si>
  <si>
    <t>7TM0019-01</t>
  </si>
  <si>
    <t>TM00181-01</t>
  </si>
  <si>
    <t>7TM0071-01</t>
  </si>
  <si>
    <t>8TM0047-01</t>
  </si>
  <si>
    <t>TM00150-01</t>
  </si>
  <si>
    <t>6TM0001-03</t>
  </si>
  <si>
    <t>7TM0019-02</t>
  </si>
  <si>
    <t>TM00181-02</t>
  </si>
  <si>
    <t>7TM0071-02</t>
  </si>
  <si>
    <t>8TM0047-03</t>
  </si>
  <si>
    <t>TM00150-02</t>
  </si>
  <si>
    <t>6TM0001-04</t>
  </si>
  <si>
    <t>7TM0019-03</t>
  </si>
  <si>
    <t>TM00181-03</t>
  </si>
  <si>
    <t>7TM0071-03</t>
  </si>
  <si>
    <t>8TM0047-04</t>
  </si>
  <si>
    <t>6TM0001-05</t>
  </si>
  <si>
    <t>7TM0019-04</t>
  </si>
  <si>
    <t>TM00181-05</t>
  </si>
  <si>
    <t>7TM0071-04</t>
  </si>
  <si>
    <t>8TM0047-05</t>
  </si>
  <si>
    <t>TM00150-03</t>
  </si>
  <si>
    <t>7TM0020-01</t>
  </si>
  <si>
    <t>6TM0003-01</t>
  </si>
  <si>
    <t>TM00207-01</t>
  </si>
  <si>
    <t>TM00182-01</t>
  </si>
  <si>
    <t>7TM0072-01</t>
  </si>
  <si>
    <t>8TM0052-01</t>
  </si>
  <si>
    <t>7TM0020-02</t>
  </si>
  <si>
    <t>6TM0003-02</t>
  </si>
  <si>
    <t>TM00207-02</t>
  </si>
  <si>
    <t>TM00182-02</t>
  </si>
  <si>
    <t>7TM0072-02</t>
  </si>
  <si>
    <t>8TM0052-02</t>
  </si>
  <si>
    <t>7TM0020-03</t>
  </si>
  <si>
    <t>6TM0003-04</t>
  </si>
  <si>
    <t>TM00207-03</t>
  </si>
  <si>
    <t>TM00182-03</t>
  </si>
  <si>
    <t>7TM0072-03</t>
  </si>
  <si>
    <t>8TM0052-03</t>
  </si>
  <si>
    <t>7TM0020-05</t>
  </si>
  <si>
    <t>6TM0003-05</t>
  </si>
  <si>
    <t>TM00207-04</t>
  </si>
  <si>
    <t>TM00182-04</t>
  </si>
  <si>
    <t>7TM0072-04</t>
  </si>
  <si>
    <t>8TM0052-05</t>
  </si>
  <si>
    <t>9TM0049-01</t>
  </si>
  <si>
    <t>7TM0011-01</t>
  </si>
  <si>
    <t>8TM0065-01</t>
  </si>
  <si>
    <t>9TM0049-02</t>
  </si>
  <si>
    <t>7TM0011-03</t>
  </si>
  <si>
    <t>8TM0065-03</t>
  </si>
  <si>
    <t>9TM0049-03</t>
  </si>
  <si>
    <t>7TM0011-04</t>
  </si>
  <si>
    <t>8TM0065-04</t>
  </si>
  <si>
    <t>9TM0049-04</t>
  </si>
  <si>
    <t>7TM0011-05</t>
  </si>
  <si>
    <t>8TM0065-05</t>
  </si>
  <si>
    <t>TM00115-01</t>
  </si>
  <si>
    <t>9TM0048-01</t>
  </si>
  <si>
    <t>7TM0017-01</t>
  </si>
  <si>
    <t>8TM0021-01</t>
  </si>
  <si>
    <t>6TM0015-01</t>
  </si>
  <si>
    <t>8TM0066-01</t>
  </si>
  <si>
    <t>TM00153-01</t>
  </si>
  <si>
    <t>TM00115-02</t>
  </si>
  <si>
    <t>9TM0048-02</t>
  </si>
  <si>
    <t>7TM0017-02</t>
  </si>
  <si>
    <t>8TM0021-02</t>
  </si>
  <si>
    <t>6TM0015-02</t>
  </si>
  <si>
    <t>8TM0066-02</t>
  </si>
  <si>
    <t>TM00153-02</t>
  </si>
  <si>
    <t>TM00115-03</t>
  </si>
  <si>
    <t>9TM0048-03</t>
  </si>
  <si>
    <t>7TM0017-04</t>
  </si>
  <si>
    <t>8TM0021-03</t>
  </si>
  <si>
    <t>6TM0015-03</t>
  </si>
  <si>
    <t>8TM0066-03</t>
  </si>
  <si>
    <t>TM00115-04</t>
  </si>
  <si>
    <t>9TM0048-04</t>
  </si>
  <si>
    <t>7TM0017-05</t>
  </si>
  <si>
    <t>8TM0021-04</t>
  </si>
  <si>
    <t>6TM0015-04</t>
  </si>
  <si>
    <t>8TM0066-04</t>
  </si>
  <si>
    <t>TM00153-03</t>
  </si>
  <si>
    <t>TM00100-01</t>
  </si>
  <si>
    <t>TM00021-01</t>
  </si>
  <si>
    <t>TM00172-01</t>
  </si>
  <si>
    <t>6TM0085-01</t>
  </si>
  <si>
    <t>5TM0019-01</t>
  </si>
  <si>
    <t>TM00100-02</t>
  </si>
  <si>
    <t>TM00021-02</t>
  </si>
  <si>
    <t>TM00172-02</t>
  </si>
  <si>
    <t>6TM0085-02</t>
  </si>
  <si>
    <t>5TM0019-02</t>
  </si>
  <si>
    <t>TM00100-03</t>
  </si>
  <si>
    <t>TM00021-03</t>
  </si>
  <si>
    <t>TM00172-03</t>
  </si>
  <si>
    <t>6TM0085-03</t>
  </si>
  <si>
    <t>5TM0019-03</t>
  </si>
  <si>
    <t>TM00100-04</t>
  </si>
  <si>
    <t>TM00021-05</t>
  </si>
  <si>
    <t>TM00172-04</t>
  </si>
  <si>
    <t>6TM0085-04</t>
  </si>
  <si>
    <t>5TM0019-05</t>
  </si>
  <si>
    <t>TM00165-01</t>
  </si>
  <si>
    <t>TM00165-02</t>
  </si>
  <si>
    <t>TM00165-03</t>
  </si>
  <si>
    <t>TM00058-01</t>
  </si>
  <si>
    <t>9TM0011-01</t>
  </si>
  <si>
    <t>7TM0034-01</t>
  </si>
  <si>
    <t>7TM0078-01</t>
  </si>
  <si>
    <t>6TM0070-01</t>
  </si>
  <si>
    <t>TM00159-01</t>
  </si>
  <si>
    <t>5TM0003-01</t>
  </si>
  <si>
    <t>TM00058-02</t>
  </si>
  <si>
    <t>9TM0011-02</t>
  </si>
  <si>
    <t>7TM0034-02</t>
  </si>
  <si>
    <t>7TM0078-02</t>
  </si>
  <si>
    <t>6TM0070-02</t>
  </si>
  <si>
    <t>5TM0003-02</t>
  </si>
  <si>
    <t>TM00159-02</t>
  </si>
  <si>
    <t>TM00058-03</t>
  </si>
  <si>
    <t>9TM0011-03</t>
  </si>
  <si>
    <t>7TM0034-03</t>
  </si>
  <si>
    <t>7TM0078-04</t>
  </si>
  <si>
    <t>6TM0070-03</t>
  </si>
  <si>
    <t>5TM0003-04</t>
  </si>
  <si>
    <t>TM00058-04</t>
  </si>
  <si>
    <t>9TM0011-04</t>
  </si>
  <si>
    <t>7TM0034-04</t>
  </si>
  <si>
    <t>7TM0078-05</t>
  </si>
  <si>
    <t>6TM0070-04</t>
  </si>
  <si>
    <t>TM00159-03</t>
  </si>
  <si>
    <t>5TM0003-05</t>
  </si>
  <si>
    <t>TM00168-01</t>
  </si>
  <si>
    <t>TM00168-02</t>
  </si>
  <si>
    <t>TM00168-03</t>
  </si>
  <si>
    <t>9TM0008-01</t>
  </si>
  <si>
    <t>6TM0028-01</t>
  </si>
  <si>
    <t>7TM0070-01</t>
  </si>
  <si>
    <t>9TM0008-02</t>
  </si>
  <si>
    <t>6TM0028-02</t>
  </si>
  <si>
    <t>7TM0070-02</t>
  </si>
  <si>
    <t>9TM0008-03</t>
  </si>
  <si>
    <t>6TM0028-04</t>
  </si>
  <si>
    <t>7TM0070-03</t>
  </si>
  <si>
    <t>9TM0008-04</t>
  </si>
  <si>
    <t>6TM0028-05</t>
  </si>
  <si>
    <t>7TM0070-05</t>
  </si>
  <si>
    <t>TM00197-01</t>
  </si>
  <si>
    <t>9TM0009-01</t>
  </si>
  <si>
    <t>6TM0009-01</t>
  </si>
  <si>
    <t>8TM0035-01</t>
  </si>
  <si>
    <t>6TM0075-01</t>
  </si>
  <si>
    <t>TM00156-01</t>
  </si>
  <si>
    <t>TM00197-03</t>
  </si>
  <si>
    <t>9TM0009-02</t>
  </si>
  <si>
    <t>6TM0009-02</t>
  </si>
  <si>
    <t>8TM0035-02</t>
  </si>
  <si>
    <t>6TM0075-02</t>
  </si>
  <si>
    <t>TM00156-02</t>
  </si>
  <si>
    <t>TM00197-04</t>
  </si>
  <si>
    <t>9TM0009-03</t>
  </si>
  <si>
    <t>6TM0009-03</t>
  </si>
  <si>
    <t>8TM0035-03</t>
  </si>
  <si>
    <t>6TM0075-03</t>
  </si>
  <si>
    <t>TM00197-05</t>
  </si>
  <si>
    <t>9TM0009-04</t>
  </si>
  <si>
    <t>6TM0009-05</t>
  </si>
  <si>
    <t>8TM0035-04</t>
  </si>
  <si>
    <t>6TM0075-04</t>
  </si>
  <si>
    <t>TM00156-03</t>
  </si>
  <si>
    <t>TM00141-01</t>
  </si>
  <si>
    <t>TM00151-01</t>
  </si>
  <si>
    <t>5TM0004-01</t>
  </si>
  <si>
    <t>TM00141-02</t>
  </si>
  <si>
    <t>5TM0004-03</t>
  </si>
  <si>
    <t>TM00151-02</t>
  </si>
  <si>
    <t>TM00141-03</t>
  </si>
  <si>
    <t>5TM0004-04</t>
  </si>
  <si>
    <t>TM00141-04</t>
  </si>
  <si>
    <t>TM00151-03</t>
  </si>
  <si>
    <t>TM00012-01</t>
  </si>
  <si>
    <t>6TM0079-01</t>
  </si>
  <si>
    <t>TM00079-01</t>
  </si>
  <si>
    <t>8TM0048-01</t>
  </si>
  <si>
    <t>TM00157-01</t>
  </si>
  <si>
    <t>TM00166-01</t>
  </si>
  <si>
    <t>TM00012-02</t>
  </si>
  <si>
    <t>6TM0079-02</t>
  </si>
  <si>
    <t>TM00079-03</t>
  </si>
  <si>
    <t>8TM0048-02</t>
  </si>
  <si>
    <t>TM00166-02</t>
  </si>
  <si>
    <t>TM00157-02</t>
  </si>
  <si>
    <t>TM00012-03</t>
  </si>
  <si>
    <t>6TM0079-03</t>
  </si>
  <si>
    <t>TM00079-04</t>
  </si>
  <si>
    <t>8TM0048-03</t>
  </si>
  <si>
    <t>TM00166-03</t>
  </si>
  <si>
    <t>TM00012-04</t>
  </si>
  <si>
    <t>6TM0079-05</t>
  </si>
  <si>
    <t>TM00079-05</t>
  </si>
  <si>
    <t>8TM0048-04</t>
  </si>
  <si>
    <t>TM00157-03</t>
  </si>
  <si>
    <t>TM00166-04</t>
  </si>
  <si>
    <t>TM00160-01</t>
  </si>
  <si>
    <t>TM00160-02</t>
  </si>
  <si>
    <t>TM00160-03</t>
  </si>
  <si>
    <t>9TM0018-01</t>
  </si>
  <si>
    <t>7TM0073-01</t>
  </si>
  <si>
    <t>9TM0018-02</t>
  </si>
  <si>
    <t>7TM0073-02</t>
  </si>
  <si>
    <t>9TM0018-03</t>
  </si>
  <si>
    <t>7TM0073-04</t>
  </si>
  <si>
    <t>9TM0018-05</t>
  </si>
  <si>
    <t>7TM0073-05</t>
  </si>
  <si>
    <t>TM00099-01</t>
  </si>
  <si>
    <t>TM00201-01</t>
  </si>
  <si>
    <t>9TM0061-01</t>
  </si>
  <si>
    <t>TM00099-02</t>
  </si>
  <si>
    <t>TM00201-02</t>
  </si>
  <si>
    <t>9TM0061-03</t>
  </si>
  <si>
    <t>TM00099-04</t>
  </si>
  <si>
    <t>TM00201-03</t>
  </si>
  <si>
    <t>9TM0061-04</t>
  </si>
  <si>
    <t>TM00099-05</t>
  </si>
  <si>
    <t>TM00201-04</t>
  </si>
  <si>
    <t>9TM0061-05</t>
  </si>
  <si>
    <t>TM00140-01</t>
  </si>
  <si>
    <t>5TM0001-01</t>
  </si>
  <si>
    <t>TM00140-02</t>
  </si>
  <si>
    <t>5TM0001-03</t>
  </si>
  <si>
    <t>TM00140-03</t>
  </si>
  <si>
    <t>5TM0001-04</t>
  </si>
  <si>
    <t>TM00140-04</t>
  </si>
  <si>
    <t>5TM0001-05</t>
  </si>
  <si>
    <t>8TM0046-01</t>
  </si>
  <si>
    <t>8TM0038-01</t>
  </si>
  <si>
    <t>TM00013-01</t>
  </si>
  <si>
    <t>TM00075-01</t>
  </si>
  <si>
    <t>6TM0086-01</t>
  </si>
  <si>
    <t>TM00145-01</t>
  </si>
  <si>
    <t>TM00162-01</t>
  </si>
  <si>
    <t>8TM0046-02</t>
  </si>
  <si>
    <t>8TM0038-02</t>
  </si>
  <si>
    <t>TM00013-02</t>
  </si>
  <si>
    <t>TM00075-02</t>
  </si>
  <si>
    <t>6TM0086-02</t>
  </si>
  <si>
    <t>TM00145-03</t>
  </si>
  <si>
    <t>TM00162-02</t>
  </si>
  <si>
    <t>8TM0046-04</t>
  </si>
  <si>
    <t>8TM0038-03</t>
  </si>
  <si>
    <t>TM00013-03</t>
  </si>
  <si>
    <t>TM00075-03</t>
  </si>
  <si>
    <t>6TM0086-03</t>
  </si>
  <si>
    <t>TM00145-04</t>
  </si>
  <si>
    <t>8TM0046-05</t>
  </si>
  <si>
    <t>8TM0038-05</t>
  </si>
  <si>
    <t>TM00013-04</t>
  </si>
  <si>
    <t>TM00075-04</t>
  </si>
  <si>
    <t>6TM0086-04</t>
  </si>
  <si>
    <t>TM00145-05</t>
  </si>
  <si>
    <t>TM00162-03</t>
  </si>
  <si>
    <t>TM00169-01</t>
  </si>
  <si>
    <t>TM00169-03</t>
  </si>
  <si>
    <t>TM00169-04</t>
  </si>
  <si>
    <t>TM00163-01</t>
  </si>
  <si>
    <t>TM00163-02</t>
  </si>
  <si>
    <t>TM00163-03</t>
  </si>
  <si>
    <t>7TM0021-01</t>
  </si>
  <si>
    <t>9TM0019-01</t>
  </si>
  <si>
    <t>8TM0020-01</t>
  </si>
  <si>
    <t>5TM0002-01</t>
  </si>
  <si>
    <t>7TM0021-02</t>
  </si>
  <si>
    <t>9TM0019-02</t>
  </si>
  <si>
    <t>8TM0020-02</t>
  </si>
  <si>
    <t>5TM0002-02</t>
  </si>
  <si>
    <t>7TM0021-03</t>
  </si>
  <si>
    <t>9TM0019-03</t>
  </si>
  <si>
    <t>8TM0020-03</t>
  </si>
  <si>
    <t>5TM0002-03</t>
  </si>
  <si>
    <t>7TM0021-04</t>
  </si>
  <si>
    <t>9TM0019-04</t>
  </si>
  <si>
    <t>8TM0020-04</t>
  </si>
  <si>
    <t>5TM0002-04</t>
  </si>
  <si>
    <t>TM00057-01</t>
  </si>
  <si>
    <t>7TM0008-01</t>
  </si>
  <si>
    <t>8TM0010-06</t>
  </si>
  <si>
    <t>9TM0017-01</t>
  </si>
  <si>
    <t>9TM0062-01</t>
  </si>
  <si>
    <t>TM00154-01</t>
  </si>
  <si>
    <t>5TM0005-01</t>
  </si>
  <si>
    <t>TM00057-02</t>
  </si>
  <si>
    <t>7TM0008-02</t>
  </si>
  <si>
    <t>8TM0010-07</t>
  </si>
  <si>
    <t>9TM0017-02</t>
  </si>
  <si>
    <t>9TM0062-02</t>
  </si>
  <si>
    <t>5TM0005-02</t>
  </si>
  <si>
    <t>TM00154-02</t>
  </si>
  <si>
    <t>TM00057-03</t>
  </si>
  <si>
    <t>7TM0008-03</t>
  </si>
  <si>
    <t>8TM0010-08</t>
  </si>
  <si>
    <t>9TM0017-03</t>
  </si>
  <si>
    <t>9TM0062-03</t>
  </si>
  <si>
    <t>5TM0005-03</t>
  </si>
  <si>
    <t>TM00057-04</t>
  </si>
  <si>
    <t>7TM0008-04</t>
  </si>
  <si>
    <t>8TM0010-09</t>
  </si>
  <si>
    <t>9TM0017-04</t>
  </si>
  <si>
    <t>9TM0062-04</t>
  </si>
  <si>
    <t>TM00154-03</t>
  </si>
  <si>
    <t>5TM0005-05</t>
  </si>
  <si>
    <t>TM00167-01</t>
  </si>
  <si>
    <t>7TM0009-01</t>
  </si>
  <si>
    <t>9TM0007-01</t>
  </si>
  <si>
    <t>8TM0022-01</t>
  </si>
  <si>
    <t>TM00161-01</t>
  </si>
  <si>
    <t>7TM0009-02</t>
  </si>
  <si>
    <t>9TM0007-03</t>
  </si>
  <si>
    <t>8TM0022-02</t>
  </si>
  <si>
    <t>TM00167-02</t>
  </si>
  <si>
    <t>TM00161-02</t>
  </si>
  <si>
    <t>7TM0009-03</t>
  </si>
  <si>
    <t>9TM0007-04</t>
  </si>
  <si>
    <t>8TM0022-03</t>
  </si>
  <si>
    <t>TM00167-03</t>
  </si>
  <si>
    <t>7TM0009-04</t>
  </si>
  <si>
    <t>9TM0007-05</t>
  </si>
  <si>
    <t>8TM0022-04</t>
  </si>
  <si>
    <t>TM00161-03</t>
  </si>
  <si>
    <t>TM00101-01</t>
  </si>
  <si>
    <t>TM00202-01</t>
  </si>
  <si>
    <t>TM00164-01</t>
  </si>
  <si>
    <t>9TM0059-01</t>
  </si>
  <si>
    <t>TM00101-02</t>
  </si>
  <si>
    <t>TM00202-02</t>
  </si>
  <si>
    <t>9TM0059-02</t>
  </si>
  <si>
    <t>TM00164-02</t>
  </si>
  <si>
    <t>TM00101-03</t>
  </si>
  <si>
    <t>TM00202-03</t>
  </si>
  <si>
    <t>9TM0059-04</t>
  </si>
  <si>
    <t>TM00101-04</t>
  </si>
  <si>
    <t>TM00202-04</t>
  </si>
  <si>
    <t>TM00164-03</t>
  </si>
  <si>
    <t>9TM0059-05</t>
  </si>
  <si>
    <t>TM00155-01</t>
  </si>
  <si>
    <t>TM00155-02</t>
  </si>
  <si>
    <t>TM00155-03</t>
  </si>
  <si>
    <t>TM00017-01</t>
  </si>
  <si>
    <t>TM00214-01</t>
  </si>
  <si>
    <t>TM00017-02</t>
  </si>
  <si>
    <t>TM00214-02</t>
  </si>
  <si>
    <t>TM00017-03</t>
  </si>
  <si>
    <t>TM00214-03</t>
  </si>
  <si>
    <t>TM00017-04</t>
  </si>
  <si>
    <t>TM00214-04</t>
  </si>
  <si>
    <t>TM00137-01</t>
  </si>
  <si>
    <t>TM00011-01</t>
  </si>
  <si>
    <t>8TM0009-01</t>
  </si>
  <si>
    <t>6TM0076-01</t>
  </si>
  <si>
    <t>TM00074-01</t>
  </si>
  <si>
    <t>TM00137-02</t>
  </si>
  <si>
    <t>TM00011-03</t>
  </si>
  <si>
    <t>8TM0009-02</t>
  </si>
  <si>
    <t>6TM0076-03</t>
  </si>
  <si>
    <t>TM00074-02</t>
  </si>
  <si>
    <t>TM00137-03</t>
  </si>
  <si>
    <t>TM00011-04</t>
  </si>
  <si>
    <t>8TM0009-04</t>
  </si>
  <si>
    <t>6TM0076-04</t>
  </si>
  <si>
    <t>TM00074-03</t>
  </si>
  <si>
    <t>TM00137-05</t>
  </si>
  <si>
    <t>TM00011-05</t>
  </si>
  <si>
    <t>8TM0009-05</t>
  </si>
  <si>
    <t>6TM0076-05</t>
  </si>
  <si>
    <t>TM00074-04</t>
  </si>
  <si>
    <t>9DX0035-01</t>
  </si>
  <si>
    <t>9DX0035-02</t>
  </si>
  <si>
    <t>9DX0035-03</t>
  </si>
  <si>
    <t>9DX0035-04</t>
  </si>
  <si>
    <t>9DX0035-05</t>
  </si>
  <si>
    <t>5TM0009-06</t>
  </si>
  <si>
    <t>5TM0002-06</t>
  </si>
  <si>
    <t>5TM0003-06</t>
  </si>
  <si>
    <t>5TM0004-05</t>
  </si>
  <si>
    <t>9TM0061-02</t>
  </si>
  <si>
    <t>TM00079-02</t>
  </si>
  <si>
    <t>7TM0020-04</t>
  </si>
  <si>
    <t>6TM0020-02</t>
  </si>
  <si>
    <t>6TM0069-04</t>
  </si>
  <si>
    <t>6TM0001-02</t>
  </si>
  <si>
    <t>6TM0003-03</t>
  </si>
  <si>
    <t>7TM0007-03</t>
  </si>
  <si>
    <t>7TM0009-05</t>
  </si>
  <si>
    <t>7TM0011-02</t>
  </si>
  <si>
    <t>6TM0009-04</t>
  </si>
  <si>
    <t>7TM0017-03</t>
  </si>
  <si>
    <t>6TM0015-05</t>
  </si>
  <si>
    <t>6TM0028-03</t>
  </si>
  <si>
    <t>7TM0034-05</t>
  </si>
  <si>
    <t>8TM0060-03</t>
  </si>
  <si>
    <t>6TM0076-02</t>
  </si>
  <si>
    <t>5TM0009-05</t>
  </si>
  <si>
    <t>6TM0077-03</t>
  </si>
  <si>
    <t>6TM0079-04</t>
  </si>
  <si>
    <t>6TM0085-05</t>
  </si>
  <si>
    <t>TM00114-02</t>
  </si>
  <si>
    <t>TM00133-02</t>
  </si>
  <si>
    <t>9TM0047-02</t>
  </si>
  <si>
    <t>TM00197-02</t>
  </si>
  <si>
    <t>TM00011-02</t>
  </si>
  <si>
    <t>8TM0008-02</t>
  </si>
  <si>
    <t>9TM0007-02</t>
  </si>
  <si>
    <t>TM00014-02</t>
  </si>
  <si>
    <t>TM00206-02</t>
  </si>
  <si>
    <t>8TM0017-02</t>
  </si>
  <si>
    <t>8TM0065-02</t>
  </si>
  <si>
    <t>TM00060-05</t>
  </si>
  <si>
    <t>8TM0047-02</t>
  </si>
  <si>
    <t>TM00145-02</t>
  </si>
  <si>
    <t>TM00169-02</t>
  </si>
  <si>
    <t>TM00134-03</t>
  </si>
  <si>
    <t>8TM0046-03</t>
  </si>
  <si>
    <t>TM00010-03</t>
  </si>
  <si>
    <t>TM00099-03</t>
  </si>
  <si>
    <t>TM00198-03</t>
  </si>
  <si>
    <t>8TM0009-03</t>
  </si>
  <si>
    <t>9TM0014-03</t>
  </si>
  <si>
    <t>TM00016-03</t>
  </si>
  <si>
    <t>TM00213-03</t>
  </si>
  <si>
    <t>TM00171-03</t>
  </si>
  <si>
    <t>7TM0073-03</t>
  </si>
  <si>
    <t>7TM0078-03</t>
  </si>
  <si>
    <t>TM00067-05</t>
  </si>
  <si>
    <t>9TM0058-03</t>
  </si>
  <si>
    <t>TM00148-03</t>
  </si>
  <si>
    <t>TM00156-04</t>
  </si>
  <si>
    <t>TM00164-04</t>
  </si>
  <si>
    <t>TM00137-04</t>
  </si>
  <si>
    <t>7TM0066-02</t>
  </si>
  <si>
    <t>6TM0071-05</t>
  </si>
  <si>
    <t>5TM0002-05</t>
  </si>
  <si>
    <t>5TM0003-03</t>
  </si>
  <si>
    <t>5TM0004-02</t>
  </si>
  <si>
    <t>7TM0068-05</t>
  </si>
  <si>
    <t>TM00005-04</t>
  </si>
  <si>
    <t>8TM0038-04</t>
  </si>
  <si>
    <t>TM00102-05</t>
  </si>
  <si>
    <t>TM00200-04</t>
  </si>
  <si>
    <t>8TM0010-04</t>
  </si>
  <si>
    <t>9TM0018-04</t>
  </si>
  <si>
    <t>TM00021-04</t>
  </si>
  <si>
    <t>TM00181-04</t>
  </si>
  <si>
    <t>7TM0070-04</t>
  </si>
  <si>
    <t>TM00072-04</t>
  </si>
  <si>
    <t>8TM0052-04</t>
  </si>
  <si>
    <t>9TM0059-03</t>
  </si>
  <si>
    <t>TM00057-05</t>
  </si>
  <si>
    <t>TM00013-05</t>
  </si>
  <si>
    <t>TM00202-05</t>
  </si>
  <si>
    <t>TM00105-05</t>
  </si>
  <si>
    <t>9TM0010-05</t>
  </si>
  <si>
    <t>8TM0011-05</t>
  </si>
  <si>
    <t>8TM0035-05</t>
  </si>
  <si>
    <t>9TM0062-05</t>
  </si>
  <si>
    <t>TM00074-05</t>
  </si>
  <si>
    <t>8TM0062-05</t>
  </si>
  <si>
    <t>TM00140-05</t>
  </si>
  <si>
    <t>TM00152-04</t>
  </si>
  <si>
    <t>9TM0056-05</t>
  </si>
  <si>
    <t>TM00161-04</t>
  </si>
  <si>
    <t>6TM0069-01</t>
  </si>
  <si>
    <t>6TM0069-02</t>
  </si>
  <si>
    <t>6TM0069-03</t>
  </si>
  <si>
    <t>6TM0069-05</t>
  </si>
  <si>
    <t>5TM0019-04</t>
  </si>
  <si>
    <t>5TM0001-02</t>
  </si>
  <si>
    <t>9PR0003-01</t>
  </si>
  <si>
    <t>7PR0002-01</t>
  </si>
  <si>
    <t>TM00114-06</t>
  </si>
  <si>
    <t>7TM0020-06</t>
  </si>
  <si>
    <t>TM00133-05</t>
  </si>
  <si>
    <t>9TM0047-06</t>
  </si>
  <si>
    <t>TM00057-06</t>
  </si>
  <si>
    <t>8TM0046-06</t>
  </si>
  <si>
    <t>6TM0069-06</t>
  </si>
  <si>
    <t>TM00005-06</t>
  </si>
  <si>
    <t>6TM0001-06</t>
  </si>
  <si>
    <t>8TM0038-06</t>
  </si>
  <si>
    <t>TM00010-06</t>
  </si>
  <si>
    <t>TM00099-06</t>
  </si>
  <si>
    <t>TM00197-06</t>
  </si>
  <si>
    <t>8TM0008-06</t>
  </si>
  <si>
    <t>7TM0007-06</t>
  </si>
  <si>
    <t>9TM0007-06</t>
  </si>
  <si>
    <t>6TM0015-06</t>
  </si>
  <si>
    <t>8TM0035-06</t>
  </si>
  <si>
    <t>7TM0034-06</t>
  </si>
  <si>
    <t>TM00181-06</t>
  </si>
  <si>
    <t>8TM0060-06</t>
  </si>
  <si>
    <t>9TM0061-06</t>
  </si>
  <si>
    <t>6TM0074-05</t>
  </si>
  <si>
    <t>7TM0070-06</t>
  </si>
  <si>
    <t>TM00171-06</t>
  </si>
  <si>
    <t>TM00072-06</t>
  </si>
  <si>
    <t>TM00060-06</t>
  </si>
  <si>
    <t>8TM0047-06</t>
  </si>
  <si>
    <t>TM00140-06</t>
  </si>
  <si>
    <t>5TM0001-06</t>
  </si>
  <si>
    <t>7TM0066-06</t>
  </si>
  <si>
    <t>9TM0056-06</t>
  </si>
  <si>
    <t>TM00158-01</t>
  </si>
  <si>
    <t>TM00158-02</t>
  </si>
  <si>
    <t>TM00158-03</t>
  </si>
  <si>
    <t>111Q@Feb 12 2020  3:07PM</t>
  </si>
  <si>
    <t>111Q@Mar 15 2021  3:27PM</t>
  </si>
  <si>
    <t>111Q@Mar 18 2019  3:57PM</t>
  </si>
  <si>
    <t>111Q@Oct  4 2021 12:48PM</t>
  </si>
  <si>
    <t>111Q@Sep  2 2020 12:25PM</t>
  </si>
  <si>
    <t>111Q@Sep 18 2017  3:37PM</t>
  </si>
  <si>
    <t>111R@Feb 12 2020  3:07PM</t>
  </si>
  <si>
    <t>111R@Mar 15 2021  3:27PM</t>
  </si>
  <si>
    <t>111R@Mar 18 2019  3:57PM</t>
  </si>
  <si>
    <t>111R@Oct  4 2021 12:48PM</t>
  </si>
  <si>
    <t>111R@Sep  2 2020 12:25PM</t>
  </si>
  <si>
    <t>111R@Sep 18 2017  3:37PM</t>
  </si>
  <si>
    <t>111S@Feb 12 2020  3:07PM</t>
  </si>
  <si>
    <t>111S@Mar 15 2021  3:27PM</t>
  </si>
  <si>
    <t>111S@Mar 18 2019  3:57PM</t>
  </si>
  <si>
    <t>111S@Oct  4 2021 12:48PM</t>
  </si>
  <si>
    <t>111S@Sep  2 2020 12:25PM</t>
  </si>
  <si>
    <t>111S@Sep 18 2017  3:37PM</t>
  </si>
  <si>
    <t>111T@Feb 12 2020  3:07PM</t>
  </si>
  <si>
    <t>111T@Mar 15 2021  3:27PM</t>
  </si>
  <si>
    <t>111T@Mar 18 2019  3:57PM</t>
  </si>
  <si>
    <t>111T@Oct  4 2021 12:48PM</t>
  </si>
  <si>
    <t>111T@Sep  2 2020 12:25PM</t>
  </si>
  <si>
    <t>111T@Sep 18 2017  3:37PM</t>
  </si>
  <si>
    <t>113Q@Aug 20 2021 11:16AM</t>
  </si>
  <si>
    <t>113Q@Feb 12 2020  5:07PM</t>
  </si>
  <si>
    <t>113Q@Mar  6 2018  3:01PM</t>
  </si>
  <si>
    <t>113Q@Mar 21 2019  2:34PM</t>
  </si>
  <si>
    <t>113Q@Sep 21 2016  9:16AM</t>
  </si>
  <si>
    <t>113Q@Sep 22 2021 10:15AM</t>
  </si>
  <si>
    <t>113Q@Sep 24 2020  2:57PM</t>
  </si>
  <si>
    <t>113R@Aug 20 2021 11:16AM</t>
  </si>
  <si>
    <t>113R@Feb 12 2020  5:07PM</t>
  </si>
  <si>
    <t>113R@Mar  6 2018  3:01PM</t>
  </si>
  <si>
    <t>113R@Mar 21 2019  2:34PM</t>
  </si>
  <si>
    <t>113R@Sep 21 2016  9:16AM</t>
  </si>
  <si>
    <t>113R@Sep 24 2020  2:57PM</t>
  </si>
  <si>
    <t>113RS@Sep 22 2021 10:15AM</t>
  </si>
  <si>
    <t>113S@Aug 20 2021 11:16AM</t>
  </si>
  <si>
    <t>113S@Feb 12 2020  5:07PM</t>
  </si>
  <si>
    <t>113S@Mar  6 2018  3:01PM</t>
  </si>
  <si>
    <t>113S@Mar 21 2019  2:34PM</t>
  </si>
  <si>
    <t>113S@Sep 21 2016  9:16AM</t>
  </si>
  <si>
    <t>113S@Sep 24 2020  2:57PM</t>
  </si>
  <si>
    <t>113T@Aug 20 2021 11:16AM</t>
  </si>
  <si>
    <t>113T@Feb 12 2020  5:07PM</t>
  </si>
  <si>
    <t>113T@Mar  6 2018  3:01PM</t>
  </si>
  <si>
    <t>113T@Mar 21 2019  2:34PM</t>
  </si>
  <si>
    <t>113T@Sep 21 2016  9:16AM</t>
  </si>
  <si>
    <t>113T@Sep 22 2021 10:15AM</t>
  </si>
  <si>
    <t>113T@Sep 24 2020  2:57PM</t>
  </si>
  <si>
    <t>115Q@Apr  7 2016  4:02PM</t>
  </si>
  <si>
    <t>115Q@Aug 27 2021 12:14PM</t>
  </si>
  <si>
    <t>115Q@Mar 12 2018  3:53PM</t>
  </si>
  <si>
    <t>115Q@Mar 19 2020  3:08PM</t>
  </si>
  <si>
    <t>115Q@Oct  6 2016 10:44AM</t>
  </si>
  <si>
    <t>115Q@Oct  6 2020  4:59PM</t>
  </si>
  <si>
    <t>115Q@Sep 20 2021  5:00PM</t>
  </si>
  <si>
    <t>115R@Apr  7 2016  4:02PM</t>
  </si>
  <si>
    <t>115R@Aug 27 2021 12:14PM</t>
  </si>
  <si>
    <t>115R@Mar 12 2018  3:53PM</t>
  </si>
  <si>
    <t>115R@Mar 19 2020  3:08PM</t>
  </si>
  <si>
    <t>115R@Oct  6 2016 10:44AM</t>
  </si>
  <si>
    <t>115R@Oct  6 2020  4:59PM</t>
  </si>
  <si>
    <t>115RS@Sep 20 2021  5:00PM</t>
  </si>
  <si>
    <t>115S@Apr  7 2016  4:02PM</t>
  </si>
  <si>
    <t>115S@Aug 27 2021 12:14PM</t>
  </si>
  <si>
    <t>115S@Mar 12 2018  3:53PM</t>
  </si>
  <si>
    <t>115S@Mar 19 2020  3:08PM</t>
  </si>
  <si>
    <t>115S@Oct  6 2016 10:44AM</t>
  </si>
  <si>
    <t>115S@Oct  6 2020  4:59PM</t>
  </si>
  <si>
    <t>115T@Apr  7 2016  4:02PM</t>
  </si>
  <si>
    <t>115T@Aug 27 2021 12:14PM</t>
  </si>
  <si>
    <t>115T@Mar 12 2018  3:53PM</t>
  </si>
  <si>
    <t>115T@Mar 19 2020  3:08PM</t>
  </si>
  <si>
    <t>115T@Oct  6 2016 10:44AM</t>
  </si>
  <si>
    <t>115T@Oct  6 2020  4:59PM</t>
  </si>
  <si>
    <t>115T@Sep 20 2021  5:00PM</t>
  </si>
  <si>
    <t>122Q@Mar 12 2021 10:54AM</t>
  </si>
  <si>
    <t>122Q@Mar 22 2022  1:50PM</t>
  </si>
  <si>
    <t>122Q@Sep 26 2019  2:14PM</t>
  </si>
  <si>
    <t>122R@Mar 12 2021 10:54AM</t>
  </si>
  <si>
    <t>122R@Mar 22 2022  1:50PM</t>
  </si>
  <si>
    <t>122R@Sep 26 2019  2:14PM</t>
  </si>
  <si>
    <t>122S@Mar 12 2021 10:54AM</t>
  </si>
  <si>
    <t>122S@Mar 22 2022  1:50PM</t>
  </si>
  <si>
    <t>122S@Sep 26 2019  2:14PM</t>
  </si>
  <si>
    <t>122T@Mar 12 2021 10:54AM</t>
  </si>
  <si>
    <t>122T@Mar 22 2022  1:50PM</t>
  </si>
  <si>
    <t>122T@Sep 26 2019  2:14PM</t>
  </si>
  <si>
    <t>131iQ@Mar 31 2022  2:07PM</t>
  </si>
  <si>
    <t>131iR@Mar 31 2022  2:07PM</t>
  </si>
  <si>
    <t>131iS@Mar 31 2022  2:07PM</t>
  </si>
  <si>
    <t>131iT@Mar 31 2022  2:07PM</t>
  </si>
  <si>
    <t>131Q@Mar  7 2022  3:34PM</t>
  </si>
  <si>
    <t>131Q@Mar  9 2021 12:26PM</t>
  </si>
  <si>
    <t>131Q@Sep 24 2019  3:51PM</t>
  </si>
  <si>
    <t>131R@Mar  7 2022  3:34PM</t>
  </si>
  <si>
    <t>131R@Mar  9 2021 12:26PM</t>
  </si>
  <si>
    <t>131R@Sep 24 2019  3:51PM</t>
  </si>
  <si>
    <t>131S@Mar  7 2022  3:34PM</t>
  </si>
  <si>
    <t>131S@Mar  9 2021 12:26PM</t>
  </si>
  <si>
    <t>131S@Sep 24 2019  3:51PM</t>
  </si>
  <si>
    <t>131T@Mar  7 2022  3:34PM</t>
  </si>
  <si>
    <t>131T@Mar  9 2021 12:26PM</t>
  </si>
  <si>
    <t>131T@Sep 24 2019  3:51PM</t>
  </si>
  <si>
    <t>133Q@Mar 11 2022  1:49PM</t>
  </si>
  <si>
    <t>133Q@Mar 12 2021  1:46PM</t>
  </si>
  <si>
    <t>133Q@Sep 26 2019  4:03PM</t>
  </si>
  <si>
    <t>133R@Mar 11 2022  1:49PM</t>
  </si>
  <si>
    <t>133R@Mar 12 2021  1:46PM</t>
  </si>
  <si>
    <t>133R@Sep 26 2019  4:03PM</t>
  </si>
  <si>
    <t>133S@Mar 11 2022  1:49PM</t>
  </si>
  <si>
    <t>133S@Mar 12 2021  1:46PM</t>
  </si>
  <si>
    <t>133S@Sep 26 2019  4:03PM</t>
  </si>
  <si>
    <t>133T@Mar 11 2022  1:49PM</t>
  </si>
  <si>
    <t>133T@Mar 12 2021  1:46PM</t>
  </si>
  <si>
    <t>133T@Sep 26 2019  4:03PM</t>
  </si>
  <si>
    <t>211Q@Mar  2 2016  3:46PM</t>
  </si>
  <si>
    <t>211Q@Mar  2 2020  4:00PM</t>
  </si>
  <si>
    <t>211Q@Mar 14 2017  3:12PM</t>
  </si>
  <si>
    <t>211Q@Mar 25 2019  2:43PM</t>
  </si>
  <si>
    <t>211Q@Sep 28 2017 11:35AM</t>
  </si>
  <si>
    <t>211R@Mar  2 2016  3:46PM</t>
  </si>
  <si>
    <t>211R@Mar  2 2020  4:00PM</t>
  </si>
  <si>
    <t>211R@Mar 14 2017  3:12PM</t>
  </si>
  <si>
    <t>211R@Mar 25 2019  2:43PM</t>
  </si>
  <si>
    <t>211R@Sep 28 2017 11:35AM</t>
  </si>
  <si>
    <t>211S@Mar  2 2016  3:46PM</t>
  </si>
  <si>
    <t>211S@Mar  2 2020  4:00PM</t>
  </si>
  <si>
    <t>211S@Mar 14 2017  3:12PM</t>
  </si>
  <si>
    <t>211S@Mar 25 2019  2:43PM</t>
  </si>
  <si>
    <t>211S@Sep 28 2017 11:35AM</t>
  </si>
  <si>
    <t>211T@Mar  2 2016  3:46PM</t>
  </si>
  <si>
    <t>211T@Mar  2 2020  4:00PM</t>
  </si>
  <si>
    <t>211T@Mar 14 2017  3:12PM</t>
  </si>
  <si>
    <t>211T@Mar 25 2019  2:43PM</t>
  </si>
  <si>
    <t>211T@Sep 28 2017 11:35AM</t>
  </si>
  <si>
    <t>213Q@Aug  3 2021 12:22PM</t>
  </si>
  <si>
    <t>213Q@Mar  7 2022  1:43PM</t>
  </si>
  <si>
    <t>213Q@Mar  8 2017  3:17PM</t>
  </si>
  <si>
    <t>213Q@Mar 19 2018 12:18PM</t>
  </si>
  <si>
    <t>213Q@Mar 23 2020 12:56PM</t>
  </si>
  <si>
    <t>213Q@Oct  3 2018  2:01PM</t>
  </si>
  <si>
    <t>213Q@Oct  6 2015  2:36PM</t>
  </si>
  <si>
    <t>213Q@Oct 15 2018  2:17PM</t>
  </si>
  <si>
    <t>213Q@Sep 25 2020 11:18AM</t>
  </si>
  <si>
    <t>213R@Aug  3 2021 12:22PM</t>
  </si>
  <si>
    <t>213R@Mar  7 2022  1:43PM</t>
  </si>
  <si>
    <t>213R@Mar  8 2017  3:17PM</t>
  </si>
  <si>
    <t>213R@Mar 19 2018 12:18PM</t>
  </si>
  <si>
    <t>213R@Mar 23 2020 12:56PM</t>
  </si>
  <si>
    <t>213R@Oct  3 2018  2:01PM</t>
  </si>
  <si>
    <t>213R@Oct  6 2015  2:36PM</t>
  </si>
  <si>
    <t>213R@Oct 15 2018  2:17PM</t>
  </si>
  <si>
    <t>213R@Sep 25 2020 11:18AM</t>
  </si>
  <si>
    <t>213S@Aug  3 2021 12:22PM</t>
  </si>
  <si>
    <t>213S@Mar  7 2022  1:43PM</t>
  </si>
  <si>
    <t>213S@Mar  8 2017  3:17PM</t>
  </si>
  <si>
    <t>213S@Mar 19 2018 12:18PM</t>
  </si>
  <si>
    <t>213S@Mar 23 2020 12:56PM</t>
  </si>
  <si>
    <t>213S@Oct  3 2018  2:01PM</t>
  </si>
  <si>
    <t>213S@Oct  6 2015  2:36PM</t>
  </si>
  <si>
    <t>213S@Oct 15 2018  2:17PM</t>
  </si>
  <si>
    <t>213S@Sep 25 2020 11:18AM</t>
  </si>
  <si>
    <t>213T@Mar  7 2022  1:43PM</t>
  </si>
  <si>
    <t>213T@Mar  8 2017  3:17PM</t>
  </si>
  <si>
    <t>213T@Mar 19 2018 12:18PM</t>
  </si>
  <si>
    <t>213T@Mar 23 2020 12:56PM</t>
  </si>
  <si>
    <t>213T@Oct  3 2018  2:01PM</t>
  </si>
  <si>
    <t>213T@Oct  6 2015  2:36PM</t>
  </si>
  <si>
    <t>213T@Oct 15 2018  2:17PM</t>
  </si>
  <si>
    <t>213T@Sep 25 2020 11:18AM</t>
  </si>
  <si>
    <t>215Q@Apr  1 2016  2:14PM</t>
  </si>
  <si>
    <t>215Q@Aug 26 2021  2:16PM</t>
  </si>
  <si>
    <t>215Q@Mar 19 2020  5:16PM</t>
  </si>
  <si>
    <t>215Q@Mar 27 2018  3:11PM</t>
  </si>
  <si>
    <t>215Q@Oct  4 2016  2:45PM</t>
  </si>
  <si>
    <t>215Q@Oct  6 2020  2:38PM</t>
  </si>
  <si>
    <t>215R@Apr  1 2016  2:14PM</t>
  </si>
  <si>
    <t>215R@Aug 26 2021  2:16PM</t>
  </si>
  <si>
    <t>215R@Mar 19 2020  5:16PM</t>
  </si>
  <si>
    <t>215R@Mar 27 2018  3:11PM</t>
  </si>
  <si>
    <t>215R@Oct  4 2016  2:45PM</t>
  </si>
  <si>
    <t>215R@Oct  6 2020  2:38PM</t>
  </si>
  <si>
    <t>215S@Apr  1 2016  2:14PM</t>
  </si>
  <si>
    <t>215S@Aug 26 2021  2:16PM</t>
  </si>
  <si>
    <t>215S@Mar 19 2020  5:16PM</t>
  </si>
  <si>
    <t>215S@Mar 27 2018  3:11PM</t>
  </si>
  <si>
    <t>215S@Oct  4 2016  2:45PM</t>
  </si>
  <si>
    <t>215S@Oct  6 2020  2:38PM</t>
  </si>
  <si>
    <t>215T@Apr  1 2016  2:14PM</t>
  </si>
  <si>
    <t>215T@Aug 26 2021  2:16PM</t>
  </si>
  <si>
    <t>215T@Mar 19 2020  5:16PM</t>
  </si>
  <si>
    <t>215T@Mar 27 2018  3:11PM</t>
  </si>
  <si>
    <t>215T@Oct  4 2016  2:45PM</t>
  </si>
  <si>
    <t>215T@Oct  6 2020  2:38PM</t>
  </si>
  <si>
    <t>231Q@Apr  2 2021 11:48AM</t>
  </si>
  <si>
    <t>231Q@Aug 14 2019  1:54PM</t>
  </si>
  <si>
    <t>231Q@Mar  8 2016  4:15PM</t>
  </si>
  <si>
    <t>231Q@Mar 20 2018  2:47PM</t>
  </si>
  <si>
    <t>231Q@Mar 29 2017 11:17AM</t>
  </si>
  <si>
    <t>231Q@Oct 15 2018  4:27PM</t>
  </si>
  <si>
    <t>231Q@Sep 21 2021  3:41PM</t>
  </si>
  <si>
    <t>231R@Apr  2 2021 11:48AM</t>
  </si>
  <si>
    <t>231R@Aug 14 2019  1:54PM</t>
  </si>
  <si>
    <t>231R@Mar  8 2016  4:15PM</t>
  </si>
  <si>
    <t>231R@Mar 20 2018  2:47PM</t>
  </si>
  <si>
    <t>231R@Mar 29 2017 11:17AM</t>
  </si>
  <si>
    <t>231R@Oct 15 2018  4:27PM</t>
  </si>
  <si>
    <t>231RS@Sep 21 2021  3:41PM</t>
  </si>
  <si>
    <t>231S@Apr  2 2021 11:48AM</t>
  </si>
  <si>
    <t>231S@Aug 14 2019  1:54PM</t>
  </si>
  <si>
    <t>231S@Mar  8 2016  4:15PM</t>
  </si>
  <si>
    <t>231S@Mar 20 2018  2:47PM</t>
  </si>
  <si>
    <t>231S@Mar 29 2017 11:17AM</t>
  </si>
  <si>
    <t>231S@Oct 15 2018  4:27PM</t>
  </si>
  <si>
    <t>231T@Apr  2 2021 11:48AM</t>
  </si>
  <si>
    <t>231T@Aug 14 2019  1:54PM</t>
  </si>
  <si>
    <t>231T@Mar  8 2016  4:15PM</t>
  </si>
  <si>
    <t>231T@Mar 20 2018  2:47PM</t>
  </si>
  <si>
    <t>231T@Mar 29 2017 11:17AM</t>
  </si>
  <si>
    <t>231T@Oct 15 2018  4:27PM</t>
  </si>
  <si>
    <t>231T@Sep 21 2021  3:41PM</t>
  </si>
  <si>
    <t>233Q@Feb 29 2016  3:30PM</t>
  </si>
  <si>
    <t>233Q@Mar 29 2017 12:53PM</t>
  </si>
  <si>
    <t>233Q@Nov  1 2021  3:00PM</t>
  </si>
  <si>
    <t>233Q@Oct  5 2017 10:48AM</t>
  </si>
  <si>
    <t>233Q@Sep  6 2018 12:12PM</t>
  </si>
  <si>
    <t>233Q@Sep 21 2021  6:07PM</t>
  </si>
  <si>
    <t>233R@Feb 29 2016  3:30PM</t>
  </si>
  <si>
    <t>233R@Mar 29 2017 12:53PM</t>
  </si>
  <si>
    <t>233R@Nov  1 2021  3:00PM</t>
  </si>
  <si>
    <t>233R@Oct  5 2017 10:48AM</t>
  </si>
  <si>
    <t>233R@Sep  6 2018 12:12PM</t>
  </si>
  <si>
    <t>233RS@Sep 21 2021  6:07PM</t>
  </si>
  <si>
    <t>233S@Feb 29 2016  3:30PM</t>
  </si>
  <si>
    <t>233S@Mar 29 2017 12:53PM</t>
  </si>
  <si>
    <t>233S@Nov  1 2021  3:00PM</t>
  </si>
  <si>
    <t>233S@Oct  5 2017 10:48AM</t>
  </si>
  <si>
    <t>233S@Sep  6 2018 12:12PM</t>
  </si>
  <si>
    <t>233T@Feb 29 2016  3:30PM</t>
  </si>
  <si>
    <t>233T@Mar 29 2017 12:53PM</t>
  </si>
  <si>
    <t>233T@Nov  1 2021  3:00PM</t>
  </si>
  <si>
    <t>233T@Oct  5 2017 10:48AM</t>
  </si>
  <si>
    <t>233T@Sep  6 2018 12:12PM</t>
  </si>
  <si>
    <t>233T@Sep 21 2021  6:07PM</t>
  </si>
  <si>
    <t>235Q@Apr  3 2017  3:06PM</t>
  </si>
  <si>
    <t>235Q@Mar  4 2016  3:00PM</t>
  </si>
  <si>
    <t>235Q@Mar 22 2022  3:26PM</t>
  </si>
  <si>
    <t>235Q@Nov  1 2021 12:22PM</t>
  </si>
  <si>
    <t>235Q@Oct  5 2017  1:13PM</t>
  </si>
  <si>
    <t>235Q@Sep 18 2018  3:18PM</t>
  </si>
  <si>
    <t>235R@Apr  3 2017  3:06PM</t>
  </si>
  <si>
    <t>235R@Mar  4 2016  3:00PM</t>
  </si>
  <si>
    <t>235R@Mar 22 2022  3:26PM</t>
  </si>
  <si>
    <t>235R@Nov  1 2021 12:22PM</t>
  </si>
  <si>
    <t>235R@Oct  5 2017  1:13PM</t>
  </si>
  <si>
    <t>235R@Sep 18 2018  3:18PM</t>
  </si>
  <si>
    <t>235S@Apr  3 2017  3:06PM</t>
  </si>
  <si>
    <t>235S@Mar  4 2016  3:00PM</t>
  </si>
  <si>
    <t>235S@Mar 22 2022  3:26PM</t>
  </si>
  <si>
    <t>235S@Nov  1 2021 12:22PM</t>
  </si>
  <si>
    <t>235S@Oct  5 2017  1:13PM</t>
  </si>
  <si>
    <t>235S@Sep 18 2018  3:18PM</t>
  </si>
  <si>
    <t>235T@Apr  3 2017  3:06PM</t>
  </si>
  <si>
    <t>235T@Mar  4 2016  3:00PM</t>
  </si>
  <si>
    <t>235T@Mar 22 2022  3:26PM</t>
  </si>
  <si>
    <t>235T@Nov  1 2021 12:22PM</t>
  </si>
  <si>
    <t>235T@Oct  5 2017  1:13PM</t>
  </si>
  <si>
    <t>235T@Sep 18 2018  3:18PM</t>
  </si>
  <si>
    <t>240Q@Aug 16 2019  9:49AM</t>
  </si>
  <si>
    <t>240Q@Mar 15 2017  3:30PM</t>
  </si>
  <si>
    <t>240Q@Oct 16 2018  3:12PM</t>
  </si>
  <si>
    <t>240R@Aug 16 2019  9:49AM</t>
  </si>
  <si>
    <t>240R@Mar 15 2017  3:30PM</t>
  </si>
  <si>
    <t>240R@Oct 16 2018  3:12PM</t>
  </si>
  <si>
    <t>240S@Aug 16 2019  9:49AM</t>
  </si>
  <si>
    <t>240S@Mar 15 2017  3:30PM</t>
  </si>
  <si>
    <t>240S@Oct 16 2018  3:12PM</t>
  </si>
  <si>
    <t>240T@Aug 16 2019  9:49AM</t>
  </si>
  <si>
    <t>240T@Mar 15 2017  3:30PM</t>
  </si>
  <si>
    <t>240T@Oct 16 2018  3:12PM</t>
  </si>
  <si>
    <t>251Q@Apr  2 2021  2:12PM</t>
  </si>
  <si>
    <t>251Q@Aug 15 2019  2:56PM</t>
  </si>
  <si>
    <t>251Q@Mar 27 2017  4:30PM</t>
  </si>
  <si>
    <t>251Q@Mar 28 2018  4:20PM</t>
  </si>
  <si>
    <t>251Q@Mar 31 2016  4:03PM</t>
  </si>
  <si>
    <t>251Q@Oct 16 2018  5:02PM</t>
  </si>
  <si>
    <t>251Q@Sep 22 2021 12:38PM</t>
  </si>
  <si>
    <t>251R@Apr  2 2021  2:12PM</t>
  </si>
  <si>
    <t>251R@Aug 15 2019  2:56PM</t>
  </si>
  <si>
    <t>251R@Mar 27 2017  4:30PM</t>
  </si>
  <si>
    <t>251R@Mar 28 2018  4:20PM</t>
  </si>
  <si>
    <t>251R@Mar 31 2016  4:03PM</t>
  </si>
  <si>
    <t>251R@Oct 16 2018  5:02PM</t>
  </si>
  <si>
    <t>251RS@Sep 22 2021 12:38PM</t>
  </si>
  <si>
    <t>251S@Apr  2 2021  2:12PM</t>
  </si>
  <si>
    <t>251S@Aug 15 2019  2:56PM</t>
  </si>
  <si>
    <t>251S@Mar 27 2017  4:30PM</t>
  </si>
  <si>
    <t>251S@Mar 28 2018  4:20PM</t>
  </si>
  <si>
    <t>251S@Mar 31 2016  4:03PM</t>
  </si>
  <si>
    <t>251S@Oct 16 2018  5:02PM</t>
  </si>
  <si>
    <t>251T@Apr  2 2021  2:12PM</t>
  </si>
  <si>
    <t>251T@Aug 15 2019  2:56PM</t>
  </si>
  <si>
    <t>251T@Mar 27 2017  4:30PM</t>
  </si>
  <si>
    <t>251T@Mar 28 2018  4:20PM</t>
  </si>
  <si>
    <t>251T@Mar 31 2016  4:03PM</t>
  </si>
  <si>
    <t>251T@Oct 16 2018  5:02PM</t>
  </si>
  <si>
    <t>251T@Sep 22 2021 12:38PM</t>
  </si>
  <si>
    <t>311Q@Mar  4 2021  4:07PM</t>
  </si>
  <si>
    <t>311Q@Mar 27 2020  3:32PM</t>
  </si>
  <si>
    <t>311Q@Oct  8 2021  1:03PM</t>
  </si>
  <si>
    <t>311Q@Oct 27 2016  2:30PM</t>
  </si>
  <si>
    <t>311Q@Oct 30 2015  4:24PM</t>
  </si>
  <si>
    <t>311R@Mar  4 2021  4:07PM</t>
  </si>
  <si>
    <t>311R@Mar 27 2020  3:32PM</t>
  </si>
  <si>
    <t>311R@Oct  8 2021  1:03PM</t>
  </si>
  <si>
    <t>311R@Oct 27 2016  2:30PM</t>
  </si>
  <si>
    <t>311R@Oct 30 2015  4:24PM</t>
  </si>
  <si>
    <t>311S@Mar  4 2021  4:07PM</t>
  </si>
  <si>
    <t>311S@Mar 27 2020  3:32PM</t>
  </si>
  <si>
    <t>311S@Oct  8 2021  1:03PM</t>
  </si>
  <si>
    <t>311S@Oct 27 2016  2:30PM</t>
  </si>
  <si>
    <t>311S@Oct 30 2015  4:24PM</t>
  </si>
  <si>
    <t>311T@Mar  4 2021  4:07PM</t>
  </si>
  <si>
    <t>311T@Mar 27 2020  3:32PM</t>
  </si>
  <si>
    <t>311T@Oct  8 2021  1:03PM</t>
  </si>
  <si>
    <t>311T@Oct 27 2016  2:30PM</t>
  </si>
  <si>
    <t>311T@Oct 30 2015  4:24PM</t>
  </si>
  <si>
    <t>313Q@Aug 21 2020 12:17PM</t>
  </si>
  <si>
    <t>313Q@Mar 19 2019  3:04PM</t>
  </si>
  <si>
    <t>313Q@May 11 2017  1:54PM</t>
  </si>
  <si>
    <t>313Q@Oct 12 2017 11:29AM</t>
  </si>
  <si>
    <t>313Q@Sep  1 2016  3:57PM</t>
  </si>
  <si>
    <t>313Q@Sep 24 2021  9:59AM</t>
  </si>
  <si>
    <t>313Q@Sep 25 2015  2:31PM</t>
  </si>
  <si>
    <t>313QAQ@Sep 24 2021 12:14PM</t>
  </si>
  <si>
    <t>313QARS@Sep 24 2021 12:14PM</t>
  </si>
  <si>
    <t>313QAT@Sep 24 2021 12:14PM</t>
  </si>
  <si>
    <t>313R@Aug 21 2020 12:17PM</t>
  </si>
  <si>
    <t>313R@Mar 19 2019  3:04PM</t>
  </si>
  <si>
    <t>313R@May 11 2017  1:54PM</t>
  </si>
  <si>
    <t>313R@Oct 12 2017 11:29AM</t>
  </si>
  <si>
    <t>313R@Sep  1 2016  3:57PM</t>
  </si>
  <si>
    <t>313R@Sep 25 2015  2:31PM</t>
  </si>
  <si>
    <t>313RS@Sep 24 2021  9:59AM</t>
  </si>
  <si>
    <t>313S@Aug 21 2020 12:17PM</t>
  </si>
  <si>
    <t>313S@Mar 19 2019  3:04PM</t>
  </si>
  <si>
    <t>313S@May 11 2017  1:54PM</t>
  </si>
  <si>
    <t>313S@Oct 12 2017 11:29AM</t>
  </si>
  <si>
    <t>313S@Sep  1 2016  3:57PM</t>
  </si>
  <si>
    <t>313S@Sep 25 2015  2:31PM</t>
  </si>
  <si>
    <t>313T@Aug 21 2020 12:17PM</t>
  </si>
  <si>
    <t>313T@Mar 19 2019  3:04PM</t>
  </si>
  <si>
    <t>313T@May 11 2017  1:54PM</t>
  </si>
  <si>
    <t>313T@Oct 12 2017 11:29AM</t>
  </si>
  <si>
    <t>313T@Sep  1 2016  3:57PM</t>
  </si>
  <si>
    <t>313T@Sep 24 2021  9:59AM</t>
  </si>
  <si>
    <t>313T@Sep 25 2015  2:31PM</t>
  </si>
  <si>
    <t>315Q@Sep 29 2021 10:01AM</t>
  </si>
  <si>
    <t>315RS@Sep 29 2021 10:01AM</t>
  </si>
  <si>
    <t>315T@Sep 29 2021 10:01AM</t>
  </si>
  <si>
    <t>331Q@Mar 15 2019 12:21PM</t>
  </si>
  <si>
    <t>331Q@May  5 2016  4:21PM</t>
  </si>
  <si>
    <t>331Q@Oct  4 2017  3:03PM</t>
  </si>
  <si>
    <t>331R@Mar 15 2019 12:21PM</t>
  </si>
  <si>
    <t>331R@May  5 2016  4:21PM</t>
  </si>
  <si>
    <t>331R@Oct  4 2017  3:03PM</t>
  </si>
  <si>
    <t>331S@Mar 15 2019 12:21PM</t>
  </si>
  <si>
    <t>331S@May  5 2016  4:21PM</t>
  </si>
  <si>
    <t>331S@Oct  4 2017  3:03PM</t>
  </si>
  <si>
    <t>331T@Mar 15 2019 12:21PM</t>
  </si>
  <si>
    <t>331T@May  5 2016  4:21PM</t>
  </si>
  <si>
    <t>331T@Oct  4 2017  3:03PM</t>
  </si>
  <si>
    <t>333Q@Mar  3 2022  3:12PM</t>
  </si>
  <si>
    <t>333Q@Mar 15 2019  4:53PM</t>
  </si>
  <si>
    <t>333Q@Mar 23 2016  3:29PM</t>
  </si>
  <si>
    <t>333Q@May  9 2018 11:01AM</t>
  </si>
  <si>
    <t>333Q@Oct  4 2016 12:58PM</t>
  </si>
  <si>
    <t>333Q@Sep 23 2021 11:51AM</t>
  </si>
  <si>
    <t>333R@Mar  3 2022  3:12PM</t>
  </si>
  <si>
    <t>333R@Mar 15 2019  4:53PM</t>
  </si>
  <si>
    <t>333R@Mar 23 2016  3:29PM</t>
  </si>
  <si>
    <t>333R@May  9 2018 11:01AM</t>
  </si>
  <si>
    <t>333R@Oct  4 2016 12:58PM</t>
  </si>
  <si>
    <t>333RS@Sep 23 2021 11:51AM</t>
  </si>
  <si>
    <t>333S@Mar  3 2022  3:12PM</t>
  </si>
  <si>
    <t>333S@Mar 15 2019  4:53PM</t>
  </si>
  <si>
    <t>333S@Mar 23 2016  3:29PM</t>
  </si>
  <si>
    <t>333S@May  9 2018 11:01AM</t>
  </si>
  <si>
    <t>333S@Oct  4 2016 12:58PM</t>
  </si>
  <si>
    <t>333T@Mar  3 2022  3:12PM</t>
  </si>
  <si>
    <t>333T@Mar 15 2019  4:53PM</t>
  </si>
  <si>
    <t>333T@Mar 23 2016  3:29PM</t>
  </si>
  <si>
    <t>333T@May  9 2018 11:01AM</t>
  </si>
  <si>
    <t>333T@Oct  4 2016 12:58PM</t>
  </si>
  <si>
    <t>333T@Sep 23 2021 11:51AM</t>
  </si>
  <si>
    <t>335Q@Sep  9 2021 12:17PM</t>
  </si>
  <si>
    <t>335Q@Sep 21 2021 11:57AM</t>
  </si>
  <si>
    <t>335Q@Sep 27 2015 12:56PM</t>
  </si>
  <si>
    <t>335R@Sep  9 2021 12:17PM</t>
  </si>
  <si>
    <t>335R@Sep 27 2015 12:56PM</t>
  </si>
  <si>
    <t>335RS@Sep 21 2021 11:57AM</t>
  </si>
  <si>
    <t>335S@Sep  9 2021 12:17PM</t>
  </si>
  <si>
    <t>335S@Sep 27 2015 12:56PM</t>
  </si>
  <si>
    <t>335T@Sep  9 2021 12:17PM</t>
  </si>
  <si>
    <t>335T@Sep 21 2021 11:57AM</t>
  </si>
  <si>
    <t>337Q@Mar 10 2020  3:58PM</t>
  </si>
  <si>
    <t>337Q@Oct 12 2016  9:36AM</t>
  </si>
  <si>
    <t>337Q@Oct 16 2020  3:07PM</t>
  </si>
  <si>
    <t>337Q@Sep  6 2018  9:43AM</t>
  </si>
  <si>
    <t>337Q@Sep 23 2021  3:18PM</t>
  </si>
  <si>
    <t>337Q@Sep 30 2021 11:47AM</t>
  </si>
  <si>
    <t>337R@Mar 10 2020  3:58PM</t>
  </si>
  <si>
    <t>337R@Oct 12 2016  9:36AM</t>
  </si>
  <si>
    <t>337R@Oct 16 2020  3:07PM</t>
  </si>
  <si>
    <t>337R@Sep  6 2018  9:43AM</t>
  </si>
  <si>
    <t>337R@Sep 30 2021 11:47AM</t>
  </si>
  <si>
    <t>337RS@Sep 23 2021  3:18PM</t>
  </si>
  <si>
    <t>337S@Mar 10 2020  3:58PM</t>
  </si>
  <si>
    <t>337S@Oct 12 2016  9:36AM</t>
  </si>
  <si>
    <t>337S@Oct 16 2020  3:07PM</t>
  </si>
  <si>
    <t>337S@Sep  6 2018  9:43AM</t>
  </si>
  <si>
    <t>337S@Sep 30 2021 11:37AM</t>
  </si>
  <si>
    <t>337T@Mar 10 2020  3:58PM</t>
  </si>
  <si>
    <t>337T@Oct 12 2016  9:36AM</t>
  </si>
  <si>
    <t>337T@Oct 16 2020  3:07PM</t>
  </si>
  <si>
    <t>337T@Sep  6 2018  9:43AM</t>
  </si>
  <si>
    <t>337T@Sep 23 2021  3:18PM</t>
  </si>
  <si>
    <t>337T@Sep 30 2021 11:37AM</t>
  </si>
  <si>
    <t>342ABDQ@Sep 24 2021  5:42PM</t>
  </si>
  <si>
    <t>342ABDRS@Sep 24 2021  5:42PM</t>
  </si>
  <si>
    <t>342ABDT@Sep 24 2021  5:42PM</t>
  </si>
  <si>
    <t>342Q@Mar 26 2019  2:35PM</t>
  </si>
  <si>
    <t>342Q@Oct  5 2017  2:26PM</t>
  </si>
  <si>
    <t>342R@Mar 26 2019  2:35PM</t>
  </si>
  <si>
    <t>342R@Oct  5 2017  2:26PM</t>
  </si>
  <si>
    <t>342S@Mar 26 2019  2:35PM</t>
  </si>
  <si>
    <t>342S@Oct  5 2017  2:26PM</t>
  </si>
  <si>
    <t>342T@Mar 26 2019  2:35PM</t>
  </si>
  <si>
    <t>342T@Oct  5 2017  2:26PM</t>
  </si>
  <si>
    <t>351Q@Mar  3 2021  2:53PM</t>
  </si>
  <si>
    <t>351Q@Mar 14 2022 12:37PM</t>
  </si>
  <si>
    <t>351Q@Oct  3 2019  3:17PM</t>
  </si>
  <si>
    <t>351R@Mar  3 2021  2:53PM</t>
  </si>
  <si>
    <t>351R@Mar 14 2022 12:37PM</t>
  </si>
  <si>
    <t>351R@Oct  3 2019  3:17PM</t>
  </si>
  <si>
    <t>351S@Mar  3 2021  2:53PM</t>
  </si>
  <si>
    <t>351S@Mar 14 2022 12:37PM</t>
  </si>
  <si>
    <t>351S@Oct  3 2019  3:17PM</t>
  </si>
  <si>
    <t>351T@Mar  3 2021  2:53PM</t>
  </si>
  <si>
    <t>351T@Mar 14 2022 12:37PM</t>
  </si>
  <si>
    <t>351T@Oct  3 2019  3:17PM</t>
  </si>
  <si>
    <t>353Q@Sep  9 2021  3:12PM</t>
  </si>
  <si>
    <t>353Q@Sep 14 2015  4:06PM</t>
  </si>
  <si>
    <t>353R@Sep  9 2021  3:12PM</t>
  </si>
  <si>
    <t>353R@Sep 14 2015  4:06PM</t>
  </si>
  <si>
    <t>353S@Sep  9 2021  3:12PM</t>
  </si>
  <si>
    <t>353S@Sep 14 2015  4:06PM</t>
  </si>
  <si>
    <t>353T@Sep  9 2021  3:12PM</t>
  </si>
  <si>
    <t>353T@Sep 14 2015  4:06PM</t>
  </si>
  <si>
    <t>355Q@Aug 30 2018 12:37PM</t>
  </si>
  <si>
    <t>355Q@Jun  1 2018  9:51AM</t>
  </si>
  <si>
    <t>355Q@Mar 12 2020  3:38PM</t>
  </si>
  <si>
    <t>355Q@Oct  8 2020  2:18PM</t>
  </si>
  <si>
    <t>355Q@Oct 27 2016 11:17AM</t>
  </si>
  <si>
    <t>355Q@Sep 17 2021 12:06PM</t>
  </si>
  <si>
    <t>355Q@Sep 27 2021 10:37AM</t>
  </si>
  <si>
    <t>355R@Aug 30 2018 12:37PM</t>
  </si>
  <si>
    <t>355R@Jun  1 2018  9:51AM</t>
  </si>
  <si>
    <t>355R@Mar 12 2020  3:38PM</t>
  </si>
  <si>
    <t>355R@Oct  8 2020  2:18PM</t>
  </si>
  <si>
    <t>355R@Oct 27 2016 11:17AM</t>
  </si>
  <si>
    <t>355R@Sep 17 2021 12:06PM</t>
  </si>
  <si>
    <t>355RS@Sep 27 2021 10:37AM</t>
  </si>
  <si>
    <t>355S@Aug 30 2018 12:37PM</t>
  </si>
  <si>
    <t>355S@Jun  1 2018  9:51AM</t>
  </si>
  <si>
    <t>355S@Mar 12 2020  3:38PM</t>
  </si>
  <si>
    <t>355S@Oct  8 2020  2:18PM</t>
  </si>
  <si>
    <t>355S@Oct 27 2016 11:17AM</t>
  </si>
  <si>
    <t>355S@Sep 17 2021 12:06PM</t>
  </si>
  <si>
    <t>355T@Aug 30 2018 12:37PM</t>
  </si>
  <si>
    <t>355T@Jun  1 2018  9:51AM</t>
  </si>
  <si>
    <t>355T@Mar 12 2020  3:38PM</t>
  </si>
  <si>
    <t>355T@Oct  8 2020  2:18PM</t>
  </si>
  <si>
    <t>355T@Oct 27 2016 11:17AM</t>
  </si>
  <si>
    <t>355T@Sep 17 2021 12:06PM</t>
  </si>
  <si>
    <t>355T@Sep 27 2021 10:37AM</t>
  </si>
  <si>
    <t>357Q@Sep 29 2021  1:15PM</t>
  </si>
  <si>
    <t>357RS@Sep 29 2021  1:15PM</t>
  </si>
  <si>
    <t>357T@Sep 29 2021  1:15PM</t>
  </si>
  <si>
    <t>404ABQ@Sep 27 2021  4:18PM</t>
  </si>
  <si>
    <t>404ABRS@Sep 27 2021  4:18PM</t>
  </si>
  <si>
    <t>404ABT@Sep 27 2021  4:18PM</t>
  </si>
  <si>
    <t>404Q@Apr  5 2017  3:39PM</t>
  </si>
  <si>
    <t>404Q@Mar 26 2019  3:35PM</t>
  </si>
  <si>
    <t>404Q@Mar 28 2018 11:47AM</t>
  </si>
  <si>
    <t>404Q@Sep 23 2015 11:58AM</t>
  </si>
  <si>
    <t>404R@Apr  5 2017  3:39PM</t>
  </si>
  <si>
    <t>404R@Mar 26 2019  3:35PM</t>
  </si>
  <si>
    <t>404R@Mar 28 2018 11:47AM</t>
  </si>
  <si>
    <t>404R@Sep 23 2015 11:58AM</t>
  </si>
  <si>
    <t>404S@Apr  5 2017  3:39PM</t>
  </si>
  <si>
    <t>404S@Mar 26 2019  3:35PM</t>
  </si>
  <si>
    <t>404S@Mar 28 2018 11:47AM</t>
  </si>
  <si>
    <t>404S@Sep 23 2015 11:58AM</t>
  </si>
  <si>
    <t>404T@Apr  5 2017  3:39PM</t>
  </si>
  <si>
    <t>404T@Mar 26 2019  3:35PM</t>
  </si>
  <si>
    <t>404T@Mar 28 2018 11:47AM</t>
  </si>
  <si>
    <t>404T@Sep 23 2015 11:58AM</t>
  </si>
  <si>
    <t>411Q@Aug 21 2020  9:57AM</t>
  </si>
  <si>
    <t>411Q@Mar  9 2017  4:01PM</t>
  </si>
  <si>
    <t>411Q@Mar 12 2018  6:03PM</t>
  </si>
  <si>
    <t>411Q@Mar 25 2019 12:08PM</t>
  </si>
  <si>
    <t>411Q@Oct  7 2019  5:24PM</t>
  </si>
  <si>
    <t>411Q@Sep 22 2021  6:00PM</t>
  </si>
  <si>
    <t>411Q@Sep 29 2015  4:50PM</t>
  </si>
  <si>
    <t>411R@Aug 21 2020  9:57AM</t>
  </si>
  <si>
    <t>411R@Mar  9 2017  4:01PM</t>
  </si>
  <si>
    <t>411R@Mar 12 2018  6:03PM</t>
  </si>
  <si>
    <t>411R@Mar 25 2019 12:08PM</t>
  </si>
  <si>
    <t>411R@Oct  7 2019  5:24PM</t>
  </si>
  <si>
    <t>411R@Sep 29 2015  4:50PM</t>
  </si>
  <si>
    <t>411RS@Sep 22 2021  6:00PM</t>
  </si>
  <si>
    <t>411S@Aug 21 2020  9:57AM</t>
  </si>
  <si>
    <t>411S@Mar  9 2017  4:01PM</t>
  </si>
  <si>
    <t>411S@Mar 12 2018  6:03PM</t>
  </si>
  <si>
    <t>411S@Mar 25 2019 12:08PM</t>
  </si>
  <si>
    <t>411S@Oct  7 2019  5:24PM</t>
  </si>
  <si>
    <t>411S@Sep 29 2015  4:50PM</t>
  </si>
  <si>
    <t>411T@Aug 21 2020  9:57AM</t>
  </si>
  <si>
    <t>411T@Mar  9 2017  4:01PM</t>
  </si>
  <si>
    <t>411T@Mar 12 2018  6:03PM</t>
  </si>
  <si>
    <t>411T@Mar 25 2019 12:08PM</t>
  </si>
  <si>
    <t>411T@Oct  7 2019  5:24PM</t>
  </si>
  <si>
    <t>411T@Sep 22 2021  6:00PM</t>
  </si>
  <si>
    <t>411T@Sep 29 2015  4:50PM</t>
  </si>
  <si>
    <t>413 Q@Sep 30 2015  4:11PM</t>
  </si>
  <si>
    <t>413Q NE Corner@Sep 28 2021  2:30PM</t>
  </si>
  <si>
    <t>413Q@Mar 13 2017  3:53PM</t>
  </si>
  <si>
    <t>413Q@Mar 14 2019  1:04PM</t>
  </si>
  <si>
    <t>413Q@Mar 28 2018  2:30PM</t>
  </si>
  <si>
    <t>413Q@Sep 25 2021  2:45PM</t>
  </si>
  <si>
    <t>413R@Mar 13 2017  3:53PM</t>
  </si>
  <si>
    <t>413R@Mar 14 2019  1:04PM</t>
  </si>
  <si>
    <t>413R@Mar 28 2018  2:30PM</t>
  </si>
  <si>
    <t>413R@Sep 30 2015  4:11PM</t>
  </si>
  <si>
    <t>413RS NE Corner@Sep 28 2021  2:30PM</t>
  </si>
  <si>
    <t>413RS@Sep 25 2021  2:45PM</t>
  </si>
  <si>
    <t>413S@Mar 13 2017  3:53PM</t>
  </si>
  <si>
    <t>413S@Mar 14 2019  1:04PM</t>
  </si>
  <si>
    <t>413S@Mar 28 2018  2:30PM</t>
  </si>
  <si>
    <t>413S@Sep 30 2015  4:11PM</t>
  </si>
  <si>
    <t>413T NE Corner@Sep 28 2021  2:30PM</t>
  </si>
  <si>
    <t>413T@Mar 13 2017  3:53PM</t>
  </si>
  <si>
    <t>413T@Mar 14 2019  1:04PM</t>
  </si>
  <si>
    <t>413T@Mar 28 2018  2:30PM</t>
  </si>
  <si>
    <t>413T@Sep 25 2021  2:45PM</t>
  </si>
  <si>
    <t>415Q@Mar  5 2021 12:44PM</t>
  </si>
  <si>
    <t>415Q@Mar 14 2022  3:21PM</t>
  </si>
  <si>
    <t>415Q@Sep 27 2021  1:07PM</t>
  </si>
  <si>
    <t>415Q@Sep 30 2019  3:38PM</t>
  </si>
  <si>
    <t>415R@Mar  5 2021 12:44PM</t>
  </si>
  <si>
    <t>415R@Mar 14 2022  3:21PM</t>
  </si>
  <si>
    <t>415R@Sep 30 2019  3:38PM</t>
  </si>
  <si>
    <t>415RS@Sep 27 2021  1:07PM</t>
  </si>
  <si>
    <t>415S@Mar  5 2021 12:44PM</t>
  </si>
  <si>
    <t>415S@Mar 14 2022  3:21PM</t>
  </si>
  <si>
    <t>415S@Sep 30 2019  3:38PM</t>
  </si>
  <si>
    <t>415T@Mar  5 2021 12:44PM</t>
  </si>
  <si>
    <t>415T@Mar 14 2022  3:21PM</t>
  </si>
  <si>
    <t>415T@Sep 27 2021  1:07PM</t>
  </si>
  <si>
    <t>415T@Sep 30 2019  3:38PM</t>
  </si>
  <si>
    <t>431ACQ@Sep 22 2021  3:29PM</t>
  </si>
  <si>
    <t>431ACRS@Sep 22 2021  3:29PM</t>
  </si>
  <si>
    <t>431ACT@Sep 22 2021  3:29PM</t>
  </si>
  <si>
    <t>431ghQ@Mar 23 2020  4:19PM</t>
  </si>
  <si>
    <t>431ghQ@Mar 31 2022  1:35PM</t>
  </si>
  <si>
    <t>431ghR@Mar 23 2020  4:19PM</t>
  </si>
  <si>
    <t>431ghR@Mar 31 2022  1:35PM</t>
  </si>
  <si>
    <t>431ghS@Mar 23 2020  4:19PM</t>
  </si>
  <si>
    <t>431ghS@Mar 31 2022  1:35PM</t>
  </si>
  <si>
    <t>431ghT@Mar 23 2020  4:19PM</t>
  </si>
  <si>
    <t>431ghT@Mar 31 2022  1:35PM</t>
  </si>
  <si>
    <t>431Q@Aug 26 2021 11:50AM</t>
  </si>
  <si>
    <t>431Q@Mar  5 2020  3:49PM</t>
  </si>
  <si>
    <t>431Q@Mar  8 2018  1:11PM</t>
  </si>
  <si>
    <t>431Q@Oct  4 2016 10:12AM</t>
  </si>
  <si>
    <t>431Q@Oct  7 2020  4:17PM</t>
  </si>
  <si>
    <t>431R@Aug 26 2021 11:50AM</t>
  </si>
  <si>
    <t>431R@Mar  5 2020  3:49PM</t>
  </si>
  <si>
    <t>431R@Mar  8 2018  1:11PM</t>
  </si>
  <si>
    <t>431R@Oct  4 2016 10:12AM</t>
  </si>
  <si>
    <t>431R@Oct  7 2020  4:17PM</t>
  </si>
  <si>
    <t>431S@Aug 26 2021 11:50AM</t>
  </si>
  <si>
    <t>431S@Mar  5 2020  3:49PM</t>
  </si>
  <si>
    <t>431S@Mar  8 2018  1:11PM</t>
  </si>
  <si>
    <t>431S@Oct  4 2016 10:12AM</t>
  </si>
  <si>
    <t>431S@Oct  7 2020  4:17PM</t>
  </si>
  <si>
    <t>431T@Aug 26 2021 11:50AM</t>
  </si>
  <si>
    <t>431T@Mar  5 2020  3:49PM</t>
  </si>
  <si>
    <t>431T@Mar  8 2018  1:11PM</t>
  </si>
  <si>
    <t>431T@Oct  4 2016 10:12AM</t>
  </si>
  <si>
    <t>431T@Oct  7 2020  4:17PM</t>
  </si>
  <si>
    <t>DXVEGSOIL@Jun 11 2019 11:11AM</t>
  </si>
  <si>
    <t>DXVEGSOIL@Jun 11 2019 11:15AM</t>
  </si>
  <si>
    <t>DXVEGSOIL@Jun 11 2019 11:30AM</t>
  </si>
  <si>
    <t>DXVEGSOIL@Jun 11 2019 11:35AM</t>
  </si>
  <si>
    <t>EXTBLK@Oct  6 2015 12:00AM</t>
  </si>
  <si>
    <t>EXTBLK@Sep 23 2015 12:00AM</t>
  </si>
  <si>
    <t>EXTBLK@Sep 25 2015 12:00AM</t>
  </si>
  <si>
    <t>EXTBLK@Sep 27 2015 12:00AM</t>
  </si>
  <si>
    <t>EXTBLK@Sep 30 2015 12:00AM</t>
  </si>
  <si>
    <t>EXTDUP - Q@Oct  3 2019  3:17PM</t>
  </si>
  <si>
    <t>EXTDUP - Q@Oct 16 2020  3:07PM</t>
  </si>
  <si>
    <t>EXTDUP@Apr  3 2017  3:06PM</t>
  </si>
  <si>
    <t>EXTDUP@Apr  7 2016  4:02PM</t>
  </si>
  <si>
    <t>EXTDUP@Aug 31 2016  3:48PM</t>
  </si>
  <si>
    <t>EXTDUP@Feb 29 2016  3:30PM</t>
  </si>
  <si>
    <t>EXTDUP@Mar  4 2016  3:00PM</t>
  </si>
  <si>
    <t>EXTDUP@Mar  8 2017  3:17PM</t>
  </si>
  <si>
    <t>EXTDUP@Mar 13 2017  3:53PM</t>
  </si>
  <si>
    <t>EXTDUP@Mar 15 2017  3:30PM</t>
  </si>
  <si>
    <t>EXTDUP@Mar 23 2016  3:29PM</t>
  </si>
  <si>
    <t>EXTDUP@Mar 27 2017  4:30PM</t>
  </si>
  <si>
    <t>EXTDUP@Mar 31 2016  4:03PM</t>
  </si>
  <si>
    <t>EXTDUP@May  5 2016  4:21PM</t>
  </si>
  <si>
    <t>EXTDUP@May 11 2017  1:54PM</t>
  </si>
  <si>
    <t>EXTDUP@Oct  3 2018  2:01PM</t>
  </si>
  <si>
    <t>EXTDUP@Oct  4 2016 10:12AM</t>
  </si>
  <si>
    <t>EXTDUP@Oct  6 2015  2:36PM</t>
  </si>
  <si>
    <t>EXTDUP@Oct  6 2016 10:44AM</t>
  </si>
  <si>
    <t>EXTDUP@Oct 12 2016  9:36AM</t>
  </si>
  <si>
    <t>EXTDUP@Oct 27 2016  2:30PM</t>
  </si>
  <si>
    <t>EXTDUP@Sep 18 2017  3:37PM</t>
  </si>
  <si>
    <t>EXTDUP@Sep 21 2016  9:16AM</t>
  </si>
  <si>
    <t>EXTDUP@Sep 23 2015 11:58AM</t>
  </si>
  <si>
    <t>EXTDUP@Sep 25 2015  2:31PM</t>
  </si>
  <si>
    <t>EXTDUP@Sep 27 2015 12:56PM</t>
  </si>
  <si>
    <t>EXTDUP@Sep 28 2017 11:35AM</t>
  </si>
  <si>
    <t>EXTDUP@Sep 30 2015  4:11PM</t>
  </si>
  <si>
    <t>EXTDUP-Q@Apr  2 2021 11:48AM</t>
  </si>
  <si>
    <t>EXTDUP-Q@Aug  3 2021 12:22PM</t>
  </si>
  <si>
    <t>EXTDUP-Q@Aug 14 2019  1:54PM</t>
  </si>
  <si>
    <t>EXTDUP-Q@Mar  3 2022  3:12PM</t>
  </si>
  <si>
    <t>EXTDUP-Q@Mar  5 2020  3:49PM</t>
  </si>
  <si>
    <t>EXTDUP-Q@Mar  6 2018  3:01PM</t>
  </si>
  <si>
    <t>EXTDUP-Q@Mar 14 2019  1:04PM</t>
  </si>
  <si>
    <t>EXTDUP-Q@Mar 19 2020  3:08PM</t>
  </si>
  <si>
    <t>EXTDUP-Q@Mar 22 2022  1:50PM</t>
  </si>
  <si>
    <t>EXTDUP-Q@Mar 27 2018  3:11PM</t>
  </si>
  <si>
    <t>EXTDUP-Q@Oct 16 2018  3:12PM</t>
  </si>
  <si>
    <t>EXTDUP-Q@Sep  2 2020 12:25PM</t>
  </si>
  <si>
    <t>EXTDUP-Q@Sep  6 2018 12:12PM</t>
  </si>
  <si>
    <t>EXTDUP-Q@Sep 17 2021 12:06PM</t>
  </si>
  <si>
    <t>EXTDUP-Q@Sep 30 2021  1:15PM</t>
  </si>
  <si>
    <t>EXTDUP-R@Aug 20 2021 11:16AM</t>
  </si>
  <si>
    <t>EXTDUP-R@Aug 30 2018 12:37PM</t>
  </si>
  <si>
    <t>EXTDUP-R@Mar  2 2020  4:00PM</t>
  </si>
  <si>
    <t>EXTDUP-R@Mar  3 2021  2:53PM</t>
  </si>
  <si>
    <t>EXTDUP-R@Mar  7 2022  1:43PM</t>
  </si>
  <si>
    <t>EXTDUP-R@Mar  8 2018  1:11PM</t>
  </si>
  <si>
    <t>EXTDUP-R@Mar 21 2019  2:34PM</t>
  </si>
  <si>
    <t>EXTDUP-R@Mar 23 2020 12:56PM</t>
  </si>
  <si>
    <t>EXTDUP-R@Mar 31 2022  2:07PM</t>
  </si>
  <si>
    <t>EXTDUP-R@Oct  4 2021 12:48PM</t>
  </si>
  <si>
    <t>EXTDUP-R@Oct  5 2017  2:26PM</t>
  </si>
  <si>
    <t>EXTDUP-R@Oct 12 2017 11:29AM</t>
  </si>
  <si>
    <t>EXTDUP-R@Sep 24 2020  2:57PM</t>
  </si>
  <si>
    <t>EXTDUP-R@Sep 26 2019  4:03PM</t>
  </si>
  <si>
    <t>EXTDUP-RS@Sep 20 2021  5:00PM</t>
  </si>
  <si>
    <t>EXTDUP-RS@Sep 23 2021 11:51AM</t>
  </si>
  <si>
    <t>EXTDUP-RS@Sep 27 2021  1:07PM</t>
  </si>
  <si>
    <t>EXTDUP-S@Aug 26 2021 11:50AM</t>
  </si>
  <si>
    <t>EXTDUP-S@Feb 12 2020  3:07PM</t>
  </si>
  <si>
    <t>EXTDUP-S@Jun  1 2018  9:51AM</t>
  </si>
  <si>
    <t>EXTDUP-S@Mar  9 2021 12:26PM</t>
  </si>
  <si>
    <t>EXTDUP-S@Mar 11 2022  1:49PM</t>
  </si>
  <si>
    <t>EXTDUP-S@Mar 12 2018  3:53PM</t>
  </si>
  <si>
    <t>EXTDUP-S@Mar 26 2019  2:35PM</t>
  </si>
  <si>
    <t>EXTDUP-S@Mar 27 2020  3:32PM</t>
  </si>
  <si>
    <t>EXTDUP-S@Nov  1 2021  3:00PM</t>
  </si>
  <si>
    <t>EXTDUP-S@Oct  4 2017  3:03PM</t>
  </si>
  <si>
    <t>EXTDUP-S@Oct  6 2020  2:38PM</t>
  </si>
  <si>
    <t>EXTDUP-S@Sep 18 2018  3:18PM</t>
  </si>
  <si>
    <t>EXTDUP-S@Sep 30 2019  3:38PM</t>
  </si>
  <si>
    <t>EXTDUP-T@Aug 21 2020  9:57AM</t>
  </si>
  <si>
    <t>EXTDUP-T@Mar 12 2020  3:38PM</t>
  </si>
  <si>
    <t>EXTDUP-T@Mar 14 2022  3:21PM</t>
  </si>
  <si>
    <t>EXTDUP-T@Mar 15 2021  3:27PM</t>
  </si>
  <si>
    <t>EXTDUP-T@Mar 18 2019  3:57PM</t>
  </si>
  <si>
    <t>EXTDUP-T@Mar 19 2018 12:18PM</t>
  </si>
  <si>
    <t>EXTDUP-T@May  9 2018 11:01AM</t>
  </si>
  <si>
    <t>EXTDUP-T@Oct  7 2019  5:24PM</t>
  </si>
  <si>
    <t>EXTDUP-T@Oct  7 2020  4:17PM</t>
  </si>
  <si>
    <t>EXTDUP-T@Oct 15 2018  4:27PM</t>
  </si>
  <si>
    <t>EXTDUP-T@Sep  9 2021  3:12PM</t>
  </si>
  <si>
    <t>EXTDUP-T@Sep 22 2021 10:15AM</t>
  </si>
  <si>
    <t>EXTDUP-T@Sep 24 2019  3:51PM</t>
  </si>
  <si>
    <t>EXTDUP-T@Sep 25 2021  2:45PM</t>
  </si>
  <si>
    <t>Hay Corners Q@Aug 31 2016  3:48PM</t>
  </si>
  <si>
    <t>Hay Corners R@Aug 31 2016  3:48PM</t>
  </si>
  <si>
    <t>Hay Corners S@Aug 31 2016  3:48PM</t>
  </si>
  <si>
    <t>Hay Corners T@Aug 31 2016  3:48PM</t>
  </si>
  <si>
    <t>QSEDUP@Oct 30 2015  4:24PM</t>
  </si>
  <si>
    <t>QSEDUP@Sep 14 2015  4:06PM</t>
  </si>
  <si>
    <t>Special@Mar 28 2019  5:30PM</t>
  </si>
  <si>
    <t>Special@May  3 2017  7:00AM</t>
  </si>
  <si>
    <t>SQP@Apr  2 2021 11:48AM</t>
  </si>
  <si>
    <t>SQP@Apr  3 2017  3:06PM</t>
  </si>
  <si>
    <t>SQP@Aug  3 2021 12:22PM</t>
  </si>
  <si>
    <t>SQP@Aug 14 2019  1:54PM</t>
  </si>
  <si>
    <t>SQP@Aug 21 2020  9:57AM</t>
  </si>
  <si>
    <t>SQP@Aug 30 2018 12:37PM</t>
  </si>
  <si>
    <t>SQP@Aug 31 2016  3:48PM</t>
  </si>
  <si>
    <t>SQP@Feb 12 2020  3:07PM</t>
  </si>
  <si>
    <t>SQP@Feb 29 2016  3:30PM</t>
  </si>
  <si>
    <t>SQP@Jun  1 2018  9:51AM</t>
  </si>
  <si>
    <t>SQP@Mar  2 2020  4:00PM</t>
  </si>
  <si>
    <t>SQP@Mar  3 2021  2:53PM</t>
  </si>
  <si>
    <t>SQP@Mar  3 2022  3:12PM</t>
  </si>
  <si>
    <t>SQP@Mar  6 2018  3:01PM</t>
  </si>
  <si>
    <t>SQP@Mar  9 2017  8:35AM</t>
  </si>
  <si>
    <t>SQP@Mar 14 2019  1:04PM</t>
  </si>
  <si>
    <t>SQP@Mar 31 2016  4:03PM</t>
  </si>
  <si>
    <t>SQP@May  9 2018 12:01AM</t>
  </si>
  <si>
    <t>SQP@May 11 2017  1:54PM</t>
  </si>
  <si>
    <t>SQP@Nov  1 2021  3:00PM</t>
  </si>
  <si>
    <t>SQP@Oct  3 2018  2:01PM</t>
  </si>
  <si>
    <t>SQP@Oct  3 2019  3:17PM</t>
  </si>
  <si>
    <t>SQP@Oct  4 2016  2:45PM</t>
  </si>
  <si>
    <t>SQP@Oct  4 2017  3:03PM</t>
  </si>
  <si>
    <t>SQP@Oct  4 2021 12:48PM</t>
  </si>
  <si>
    <t>SQP@Oct  6 2020  2:38PM</t>
  </si>
  <si>
    <t>SQP@Sep  2 2020 12:25PM</t>
  </si>
  <si>
    <t>SQP@Sep  6 2018  3:00PM</t>
  </si>
  <si>
    <t>SQP@Sep  9 2021  3:12PM</t>
  </si>
  <si>
    <t>SQP@Sep 14 2015  4:06PM</t>
  </si>
  <si>
    <t>SQP@Sep 18 2017  3:37PM</t>
  </si>
  <si>
    <t>SQP@Sep 24 2019  3:51PM</t>
  </si>
  <si>
    <t>SQP@Sep 30 2015  4:11PM</t>
  </si>
  <si>
    <t>W of 337Q@Sep 23 2021  6:28PM</t>
  </si>
  <si>
    <t>W of 337RS@Sep 23 2021  6:28PM</t>
  </si>
  <si>
    <t>W of 337T@Sep 23 2021  6:28PM</t>
  </si>
  <si>
    <t>Soil-Ext Bicarb</t>
  </si>
  <si>
    <t>5TM0006-01RE1</t>
  </si>
  <si>
    <t>5TM0006-02RE1</t>
  </si>
  <si>
    <t>5TM0006-04RE1</t>
  </si>
  <si>
    <t>5TM0006-05RE1</t>
  </si>
  <si>
    <t>5TM0006-03RE1</t>
  </si>
  <si>
    <t>8TM0027-02</t>
  </si>
  <si>
    <t>FRMB @Apr 18 2018  9:40AM</t>
  </si>
  <si>
    <t>8TM0030-02</t>
  </si>
  <si>
    <t>FRMB @Apr 18 2018  9:55AM</t>
  </si>
  <si>
    <t>TM00025-02</t>
  </si>
  <si>
    <t>FRMB@Apr  3 2020  8:00AM</t>
  </si>
  <si>
    <t>TM00118-02</t>
  </si>
  <si>
    <t>FRMB@Apr  5 2021 12:45PM</t>
  </si>
  <si>
    <t>TM00119-02</t>
  </si>
  <si>
    <t>FRMB@Apr  5 2021 12:49PM</t>
  </si>
  <si>
    <t>7TM0023-02</t>
  </si>
  <si>
    <t>FRMB@Apr 11 2017  8:10AM</t>
  </si>
  <si>
    <t>TM00037-02</t>
  </si>
  <si>
    <t>FRMB@Apr 16 2020  9:38AM</t>
  </si>
  <si>
    <t>9TM0033-02</t>
  </si>
  <si>
    <t>FRMB@Apr 30 2019 12:00PM</t>
  </si>
  <si>
    <t>9TM0034-02</t>
  </si>
  <si>
    <t>TM00210-02</t>
  </si>
  <si>
    <t>FRMB@Mar 28 2022 10:35AM</t>
  </si>
  <si>
    <t>TM00211-02</t>
  </si>
  <si>
    <t>FRMB@Mar 28 2022 10:45AM</t>
  </si>
  <si>
    <t>6TM0014-02</t>
  </si>
  <si>
    <t>FRMB@Mar 31 2016  1:35PM</t>
  </si>
  <si>
    <t>TM00186-02</t>
  </si>
  <si>
    <t>FRMB@Nov 15 2021  8:30AM</t>
  </si>
  <si>
    <t>TM00071-02</t>
  </si>
  <si>
    <t>FRMB@Oct  2 2020  1:23PM</t>
  </si>
  <si>
    <t>9TM0060-02</t>
  </si>
  <si>
    <t>FRMB@Oct  3 2019  7:55AM</t>
  </si>
  <si>
    <t>8TM0064-02</t>
  </si>
  <si>
    <t>FRMB@Oct 16 2018  2:41PM</t>
  </si>
  <si>
    <t>7TM0081-02</t>
  </si>
  <si>
    <t>FRMB@Oct 19 2017 11:50AM</t>
  </si>
  <si>
    <t>5TM0017-01</t>
  </si>
  <si>
    <t>FRMB@Oct 26 2015  2:25PM</t>
  </si>
  <si>
    <t>6TM0088-02</t>
  </si>
  <si>
    <t>FRMB@Oct 31 2016 12:00AM</t>
  </si>
  <si>
    <t>6TM0089-02</t>
  </si>
  <si>
    <t>5TM0006-06RE1</t>
  </si>
  <si>
    <t>431ghT</t>
  </si>
  <si>
    <t>Soil-Ext Acet</t>
  </si>
  <si>
    <t>B221262</t>
  </si>
  <si>
    <t>431ghS</t>
  </si>
  <si>
    <t>431ghR</t>
  </si>
  <si>
    <t>431ghQ</t>
  </si>
  <si>
    <t>131T</t>
  </si>
  <si>
    <t>131S</t>
  </si>
  <si>
    <t>EXTDUP-R</t>
  </si>
  <si>
    <t>131R</t>
  </si>
  <si>
    <t>131Q</t>
  </si>
  <si>
    <t>FRMB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</si>
</sst>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mm/dd/yyyy"/>
    <numFmt numFmtId="165" formatCode="General;General;;@"/>
    <numFmt numFmtId="166" formatCode="0;\-0;;@"/>
    <numFmt numFmtId="167" formatCode="m/d/yyyy;m/d/yyyy;;@"/>
    <numFmt numFmtId="168" formatCode="mm/dd/yyyy;mm/dd/yyyy;;@"/>
    <numFmt numFmtId="169" formatCode="mm/dd/yyyy\ hh:mm;mm/dd/yyyy\ hh:mm;;@"/>
    <numFmt numFmtId="170" formatCode="[$-409]m/d/yy\ h:mm\ AM/PM;@"/>
    <numFmt numFmtId="171" formatCode="m/d/yy\ h:mm;@"/>
    <numFmt numFmtId="172" formatCode="[$-409]h:mm\ AM/PM;@"/>
    <numFmt numFmtId="173" formatCode="h:mm;@"/>
    <numFmt numFmtId="174" formatCode="0.00000000000000000000"/>
    <numFmt numFmtId="175" formatCode="0.0%"/>
  </numFmts>
  <fonts count="3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1"/>
      <name val="Century Gothic"/>
      <family val="2"/>
    </font>
    <font>
      <b/>
      <u val="double"/>
      <sz val="18"/>
      <color theme="1"/>
      <name val="Calibri"/>
      <family val="2"/>
      <scheme val="minor"/>
    </font>
    <font>
      <b/>
      <sz val="10"/>
      <color theme="1"/>
      <name val="Century Gothic"/>
      <family val="2"/>
    </font>
    <font>
      <sz val="10"/>
      <color theme="1"/>
      <name val="Century Gothic"/>
      <family val="2"/>
    </font>
    <font>
      <b/>
      <u val="double"/>
      <sz val="10"/>
      <color theme="1"/>
      <name val="Century Gothic"/>
      <family val="2"/>
    </font>
    <font>
      <b/>
      <sz val="20"/>
      <color theme="1"/>
      <name val="Century Gothic"/>
      <family val="2"/>
    </font>
    <font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  <font>
      <sz val="12"/>
      <color theme="1"/>
      <name val="Calibri"/>
      <family val="2"/>
      <scheme val="minor"/>
    </font>
    <font>
      <b/>
      <u val="double"/>
      <sz val="12"/>
      <color theme="1"/>
      <name val="Century Gothic"/>
      <family val="2"/>
    </font>
    <font>
      <sz val="11"/>
      <color theme="1"/>
      <name val="Wingdings 2"/>
      <family val="1"/>
      <charset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b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bscript"/>
      <sz val="11"/>
      <color indexed="8"/>
      <name val="Calibri"/>
      <family val="2"/>
    </font>
    <font>
      <sz val="11"/>
      <color theme="1"/>
      <name val="Calibri"/>
      <family val="2"/>
    </font>
    <font>
      <b/>
      <sz val="11"/>
      <color indexed="8"/>
      <name val="Calibri"/>
      <family val="2"/>
    </font>
    <font>
      <sz val="11"/>
      <name val="Times New Roman"/>
      <family val="1"/>
    </font>
    <font>
      <b/>
      <sz val="11"/>
      <color theme="1"/>
      <name val="Calibri"/>
      <family val="2"/>
    </font>
    <font>
      <b/>
      <i/>
      <sz val="11"/>
      <color theme="1"/>
      <name val="Century Gothic"/>
      <family val="2"/>
    </font>
    <font>
      <b/>
      <sz val="11"/>
      <color theme="1"/>
      <name val="Wingdings 2"/>
      <family val="1"/>
      <charset val="2"/>
    </font>
    <font>
      <b/>
      <sz val="14"/>
      <color theme="1"/>
      <name val="Wingdings 2"/>
      <family val="1"/>
      <charset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indexed="64"/>
      </right>
      <top style="thin">
        <color auto="1"/>
      </top>
      <bottom style="double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auto="1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0" fontId="2" fillId="0" borderId="0"/>
    <xf numFmtId="0" fontId="15" fillId="0" borderId="0"/>
    <xf numFmtId="0" fontId="15" fillId="0" borderId="0"/>
    <xf numFmtId="0" fontId="18" fillId="0" borderId="0"/>
    <xf numFmtId="0" fontId="15" fillId="0" borderId="0"/>
    <xf numFmtId="0" fontId="15" fillId="0" borderId="0"/>
    <xf numFmtId="0" fontId="31" fillId="0" borderId="0"/>
  </cellStyleXfs>
  <cellXfs count="530">
    <xf numFmtId="0" fontId="0" fillId="0" borderId="0" xfId="0"/>
    <xf numFmtId="0" fontId="1" fillId="0" borderId="1" xfId="0" applyFont="1" applyFill="1" applyBorder="1"/>
    <xf numFmtId="14" fontId="0" fillId="0" borderId="0" xfId="0" applyNumberFormat="1"/>
    <xf numFmtId="164" fontId="0" fillId="0" borderId="0" xfId="0" applyNumberFormat="1"/>
    <xf numFmtId="0" fontId="1" fillId="0" borderId="2" xfId="0" applyFont="1" applyFill="1" applyBorder="1"/>
    <xf numFmtId="0" fontId="0" fillId="0" borderId="0" xfId="0" applyNumberFormat="1"/>
    <xf numFmtId="22" fontId="0" fillId="0" borderId="0" xfId="0" applyNumberFormat="1"/>
    <xf numFmtId="49" fontId="0" fillId="0" borderId="0" xfId="0" applyNumberFormat="1"/>
    <xf numFmtId="0" fontId="4" fillId="0" borderId="0" xfId="0" applyFont="1" applyAlignment="1"/>
    <xf numFmtId="0" fontId="3" fillId="0" borderId="0" xfId="0" applyFont="1" applyAlignment="1">
      <alignment vertical="center"/>
    </xf>
    <xf numFmtId="0" fontId="5" fillId="0" borderId="7" xfId="0" applyFont="1" applyBorder="1"/>
    <xf numFmtId="0" fontId="5" fillId="0" borderId="7" xfId="0" applyFont="1" applyBorder="1" applyAlignment="1">
      <alignment wrapText="1"/>
    </xf>
    <xf numFmtId="0" fontId="5" fillId="0" borderId="7" xfId="0" applyNumberFormat="1" applyFont="1" applyBorder="1"/>
    <xf numFmtId="0" fontId="5" fillId="0" borderId="8" xfId="0" applyFont="1" applyBorder="1" applyAlignment="1">
      <alignment wrapText="1"/>
    </xf>
    <xf numFmtId="0" fontId="6" fillId="0" borderId="11" xfId="0" applyFont="1" applyBorder="1"/>
    <xf numFmtId="0" fontId="6" fillId="2" borderId="2" xfId="0" applyFont="1" applyFill="1" applyBorder="1"/>
    <xf numFmtId="0" fontId="6" fillId="0" borderId="2" xfId="0" applyFont="1" applyBorder="1"/>
    <xf numFmtId="0" fontId="6" fillId="0" borderId="0" xfId="0" applyFont="1"/>
    <xf numFmtId="0" fontId="6" fillId="0" borderId="12" xfId="0" applyFont="1" applyBorder="1"/>
    <xf numFmtId="0" fontId="6" fillId="2" borderId="13" xfId="0" applyFont="1" applyFill="1" applyBorder="1"/>
    <xf numFmtId="0" fontId="6" fillId="0" borderId="13" xfId="0" applyFont="1" applyBorder="1"/>
    <xf numFmtId="0" fontId="6" fillId="0" borderId="15" xfId="0" applyFont="1" applyBorder="1"/>
    <xf numFmtId="0" fontId="6" fillId="0" borderId="14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6" fillId="0" borderId="17" xfId="0" applyFont="1" applyBorder="1"/>
    <xf numFmtId="0" fontId="5" fillId="0" borderId="10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6" fillId="0" borderId="19" xfId="0" applyFont="1" applyBorder="1"/>
    <xf numFmtId="0" fontId="6" fillId="2" borderId="20" xfId="0" applyFont="1" applyFill="1" applyBorder="1"/>
    <xf numFmtId="0" fontId="6" fillId="0" borderId="20" xfId="0" applyFont="1" applyBorder="1"/>
    <xf numFmtId="0" fontId="6" fillId="0" borderId="21" xfId="0" applyFont="1" applyBorder="1"/>
    <xf numFmtId="0" fontId="6" fillId="0" borderId="0" xfId="0" applyFont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0" fillId="0" borderId="1" xfId="0" applyBorder="1"/>
    <xf numFmtId="0" fontId="1" fillId="0" borderId="1" xfId="0" applyNumberFormat="1" applyFont="1" applyFill="1" applyBorder="1"/>
    <xf numFmtId="0" fontId="6" fillId="0" borderId="0" xfId="0" applyFont="1" applyBorder="1" applyAlignment="1">
      <alignment vertical="top" wrapText="1"/>
    </xf>
    <xf numFmtId="165" fontId="0" fillId="0" borderId="0" xfId="0" applyNumberFormat="1"/>
    <xf numFmtId="0" fontId="9" fillId="0" borderId="11" xfId="0" applyFont="1" applyBorder="1"/>
    <xf numFmtId="0" fontId="9" fillId="0" borderId="12" xfId="0" applyFont="1" applyBorder="1"/>
    <xf numFmtId="0" fontId="0" fillId="0" borderId="0" xfId="0" applyFont="1"/>
    <xf numFmtId="0" fontId="9" fillId="2" borderId="2" xfId="0" applyFont="1" applyFill="1" applyBorder="1"/>
    <xf numFmtId="0" fontId="9" fillId="2" borderId="13" xfId="0" applyFont="1" applyFill="1" applyBorder="1"/>
    <xf numFmtId="0" fontId="9" fillId="0" borderId="2" xfId="0" applyFont="1" applyBorder="1"/>
    <xf numFmtId="0" fontId="9" fillId="0" borderId="13" xfId="0" applyFont="1" applyBorder="1"/>
    <xf numFmtId="0" fontId="9" fillId="0" borderId="15" xfId="0" applyFont="1" applyBorder="1"/>
    <xf numFmtId="0" fontId="9" fillId="0" borderId="14" xfId="0" applyFont="1" applyBorder="1"/>
    <xf numFmtId="0" fontId="9" fillId="0" borderId="16" xfId="0" applyFont="1" applyBorder="1"/>
    <xf numFmtId="0" fontId="9" fillId="2" borderId="16" xfId="0" applyFont="1" applyFill="1" applyBorder="1"/>
    <xf numFmtId="0" fontId="9" fillId="0" borderId="17" xfId="0" applyFont="1" applyBorder="1"/>
    <xf numFmtId="167" fontId="9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6" fontId="9" fillId="0" borderId="2" xfId="0" applyNumberFormat="1" applyFont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66" fontId="9" fillId="2" borderId="2" xfId="0" applyNumberFormat="1" applyFont="1" applyFill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/>
    </xf>
    <xf numFmtId="167" fontId="9" fillId="0" borderId="15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27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11" fillId="0" borderId="16" xfId="0" applyFont="1" applyBorder="1"/>
    <xf numFmtId="0" fontId="11" fillId="0" borderId="2" xfId="0" applyFont="1" applyBorder="1"/>
    <xf numFmtId="167" fontId="11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166" fontId="11" fillId="0" borderId="2" xfId="0" applyNumberFormat="1" applyFont="1" applyBorder="1" applyAlignment="1">
      <alignment horizontal="center" vertical="center"/>
    </xf>
    <xf numFmtId="0" fontId="11" fillId="2" borderId="16" xfId="0" applyFont="1" applyFill="1" applyBorder="1"/>
    <xf numFmtId="0" fontId="11" fillId="2" borderId="2" xfId="0" applyFont="1" applyFill="1" applyBorder="1"/>
    <xf numFmtId="167" fontId="11" fillId="2" borderId="2" xfId="0" applyNumberFormat="1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166" fontId="11" fillId="2" borderId="2" xfId="0" applyNumberFormat="1" applyFont="1" applyFill="1" applyBorder="1" applyAlignment="1">
      <alignment horizontal="center" vertical="center"/>
    </xf>
    <xf numFmtId="0" fontId="0" fillId="0" borderId="26" xfId="0" applyBorder="1"/>
    <xf numFmtId="0" fontId="0" fillId="0" borderId="0" xfId="0" applyBorder="1"/>
    <xf numFmtId="0" fontId="9" fillId="2" borderId="17" xfId="0" applyFont="1" applyFill="1" applyBorder="1"/>
    <xf numFmtId="0" fontId="9" fillId="2" borderId="15" xfId="0" applyFont="1" applyFill="1" applyBorder="1"/>
    <xf numFmtId="167" fontId="9" fillId="2" borderId="15" xfId="0" applyNumberFormat="1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166" fontId="9" fillId="2" borderId="15" xfId="0" applyNumberFormat="1" applyFont="1" applyFill="1" applyBorder="1" applyAlignment="1">
      <alignment horizontal="center" vertical="center"/>
    </xf>
    <xf numFmtId="0" fontId="11" fillId="2" borderId="17" xfId="0" applyFont="1" applyFill="1" applyBorder="1"/>
    <xf numFmtId="0" fontId="11" fillId="2" borderId="15" xfId="0" applyFont="1" applyFill="1" applyBorder="1"/>
    <xf numFmtId="167" fontId="11" fillId="2" borderId="15" xfId="0" applyNumberFormat="1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166" fontId="11" fillId="2" borderId="15" xfId="0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6" fillId="0" borderId="0" xfId="0" applyFont="1" applyBorder="1"/>
    <xf numFmtId="0" fontId="11" fillId="0" borderId="26" xfId="0" applyFont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0" fillId="0" borderId="29" xfId="0" applyFont="1" applyBorder="1" applyAlignment="1">
      <alignment horizontal="right" vertical="center"/>
    </xf>
    <xf numFmtId="0" fontId="10" fillId="0" borderId="18" xfId="0" applyFont="1" applyBorder="1" applyAlignment="1">
      <alignment horizontal="right" vertical="center"/>
    </xf>
    <xf numFmtId="0" fontId="12" fillId="0" borderId="0" xfId="0" applyFont="1"/>
    <xf numFmtId="0" fontId="5" fillId="0" borderId="0" xfId="0" applyFont="1" applyAlignment="1">
      <alignment vertical="center"/>
    </xf>
    <xf numFmtId="0" fontId="7" fillId="0" borderId="0" xfId="0" applyFont="1" applyAlignment="1"/>
    <xf numFmtId="14" fontId="8" fillId="0" borderId="0" xfId="0" applyNumberFormat="1" applyFont="1" applyAlignment="1">
      <alignment vertical="center"/>
    </xf>
    <xf numFmtId="14" fontId="10" fillId="0" borderId="18" xfId="0" applyNumberFormat="1" applyFont="1" applyBorder="1" applyAlignment="1">
      <alignment horizontal="right" vertical="center"/>
    </xf>
    <xf numFmtId="0" fontId="13" fillId="0" borderId="0" xfId="0" applyFont="1" applyAlignment="1"/>
    <xf numFmtId="0" fontId="11" fillId="0" borderId="0" xfId="0" applyFont="1" applyAlignment="1">
      <alignment horizontal="left" vertical="center"/>
    </xf>
    <xf numFmtId="168" fontId="11" fillId="0" borderId="2" xfId="0" applyNumberFormat="1" applyFont="1" applyBorder="1" applyAlignment="1">
      <alignment horizontal="center" vertical="center"/>
    </xf>
    <xf numFmtId="168" fontId="11" fillId="2" borderId="2" xfId="0" applyNumberFormat="1" applyFont="1" applyFill="1" applyBorder="1" applyAlignment="1">
      <alignment horizontal="center" vertical="center"/>
    </xf>
    <xf numFmtId="0" fontId="11" fillId="0" borderId="23" xfId="0" applyFont="1" applyBorder="1"/>
    <xf numFmtId="0" fontId="11" fillId="0" borderId="28" xfId="0" applyFont="1" applyBorder="1"/>
    <xf numFmtId="0" fontId="6" fillId="0" borderId="28" xfId="0" applyFont="1" applyBorder="1"/>
    <xf numFmtId="0" fontId="6" fillId="0" borderId="24" xfId="0" applyFont="1" applyBorder="1"/>
    <xf numFmtId="0" fontId="13" fillId="0" borderId="3" xfId="0" applyFont="1" applyBorder="1" applyAlignment="1"/>
    <xf numFmtId="0" fontId="13" fillId="0" borderId="0" xfId="0" applyFont="1" applyBorder="1" applyAlignment="1"/>
    <xf numFmtId="0" fontId="7" fillId="0" borderId="0" xfId="0" applyFont="1" applyBorder="1" applyAlignment="1"/>
    <xf numFmtId="0" fontId="7" fillId="0" borderId="4" xfId="0" applyFont="1" applyBorder="1" applyAlignment="1"/>
    <xf numFmtId="0" fontId="13" fillId="0" borderId="5" xfId="0" applyFont="1" applyBorder="1" applyAlignment="1"/>
    <xf numFmtId="0" fontId="13" fillId="0" borderId="31" xfId="0" applyFont="1" applyBorder="1" applyAlignment="1"/>
    <xf numFmtId="0" fontId="7" fillId="0" borderId="31" xfId="0" applyFont="1" applyBorder="1" applyAlignment="1"/>
    <xf numFmtId="0" fontId="7" fillId="0" borderId="6" xfId="0" applyFont="1" applyBorder="1" applyAlignment="1"/>
    <xf numFmtId="0" fontId="6" fillId="0" borderId="26" xfId="0" applyFont="1" applyBorder="1"/>
    <xf numFmtId="0" fontId="9" fillId="0" borderId="19" xfId="0" applyFont="1" applyBorder="1"/>
    <xf numFmtId="0" fontId="9" fillId="2" borderId="20" xfId="0" applyFont="1" applyFill="1" applyBorder="1"/>
    <xf numFmtId="0" fontId="9" fillId="0" borderId="20" xfId="0" applyFont="1" applyBorder="1"/>
    <xf numFmtId="0" fontId="9" fillId="0" borderId="21" xfId="0" applyFont="1" applyBorder="1"/>
    <xf numFmtId="22" fontId="5" fillId="0" borderId="7" xfId="0" applyNumberFormat="1" applyFont="1" applyBorder="1" applyAlignment="1">
      <alignment horizontal="center" vertical="center"/>
    </xf>
    <xf numFmtId="22" fontId="5" fillId="0" borderId="25" xfId="0" applyNumberFormat="1" applyFont="1" applyBorder="1" applyAlignment="1">
      <alignment horizontal="center" vertical="center"/>
    </xf>
    <xf numFmtId="0" fontId="0" fillId="0" borderId="23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22" fontId="0" fillId="0" borderId="28" xfId="0" applyNumberFormat="1" applyBorder="1" applyAlignment="1">
      <alignment horizontal="left" vertical="top" wrapText="1"/>
    </xf>
    <xf numFmtId="22" fontId="9" fillId="0" borderId="24" xfId="0" applyNumberFormat="1" applyFont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22" fontId="0" fillId="0" borderId="0" xfId="0" applyNumberFormat="1" applyBorder="1" applyAlignment="1">
      <alignment horizontal="left" vertical="top" wrapText="1"/>
    </xf>
    <xf numFmtId="22" fontId="9" fillId="0" borderId="4" xfId="0" applyNumberFormat="1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22" fontId="3" fillId="0" borderId="0" xfId="0" applyNumberFormat="1" applyFont="1" applyBorder="1" applyAlignment="1">
      <alignment horizontal="left" vertical="top" wrapText="1"/>
    </xf>
    <xf numFmtId="22" fontId="3" fillId="0" borderId="4" xfId="0" applyNumberFormat="1" applyFont="1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22" fontId="0" fillId="0" borderId="31" xfId="0" applyNumberFormat="1" applyBorder="1" applyAlignment="1">
      <alignment horizontal="left" vertical="top" wrapText="1"/>
    </xf>
    <xf numFmtId="22" fontId="0" fillId="0" borderId="6" xfId="0" applyNumberFormat="1" applyBorder="1" applyAlignment="1">
      <alignment horizontal="left" vertical="top" wrapText="1"/>
    </xf>
    <xf numFmtId="0" fontId="11" fillId="0" borderId="0" xfId="0" applyFont="1" applyBorder="1" applyAlignment="1">
      <alignment horizontal="left" vertical="center"/>
    </xf>
    <xf numFmtId="0" fontId="11" fillId="0" borderId="27" xfId="0" applyFont="1" applyBorder="1" applyAlignment="1">
      <alignment horizontal="left" vertical="center"/>
    </xf>
    <xf numFmtId="14" fontId="11" fillId="0" borderId="27" xfId="0" applyNumberFormat="1" applyFont="1" applyBorder="1" applyAlignment="1">
      <alignment horizontal="left" vertical="center"/>
    </xf>
    <xf numFmtId="0" fontId="0" fillId="0" borderId="0" xfId="0" applyAlignment="1">
      <alignment wrapText="1"/>
    </xf>
    <xf numFmtId="169" fontId="9" fillId="2" borderId="2" xfId="0" applyNumberFormat="1" applyFont="1" applyFill="1" applyBorder="1" applyAlignment="1">
      <alignment horizontal="center" vertical="center"/>
    </xf>
    <xf numFmtId="169" fontId="9" fillId="2" borderId="4" xfId="0" applyNumberFormat="1" applyFont="1" applyFill="1" applyBorder="1" applyAlignment="1">
      <alignment horizontal="center" vertical="center"/>
    </xf>
    <xf numFmtId="169" fontId="9" fillId="0" borderId="2" xfId="0" applyNumberFormat="1" applyFont="1" applyBorder="1" applyAlignment="1">
      <alignment horizontal="center" vertical="center"/>
    </xf>
    <xf numFmtId="169" fontId="9" fillId="0" borderId="4" xfId="0" applyNumberFormat="1" applyFont="1" applyBorder="1" applyAlignment="1">
      <alignment horizontal="center" vertical="center"/>
    </xf>
    <xf numFmtId="169" fontId="9" fillId="2" borderId="15" xfId="0" applyNumberFormat="1" applyFont="1" applyFill="1" applyBorder="1" applyAlignment="1">
      <alignment horizontal="center" vertical="center"/>
    </xf>
    <xf numFmtId="169" fontId="9" fillId="2" borderId="6" xfId="0" applyNumberFormat="1" applyFont="1" applyFill="1" applyBorder="1" applyAlignment="1">
      <alignment horizontal="center" vertical="center"/>
    </xf>
    <xf numFmtId="2" fontId="0" fillId="0" borderId="0" xfId="0" applyNumberFormat="1"/>
    <xf numFmtId="170" fontId="11" fillId="0" borderId="27" xfId="0" applyNumberFormat="1" applyFont="1" applyBorder="1" applyAlignment="1">
      <alignment horizontal="left" vertical="center"/>
    </xf>
    <xf numFmtId="0" fontId="5" fillId="0" borderId="25" xfId="0" applyFont="1" applyBorder="1" applyAlignment="1">
      <alignment horizontal="center" wrapText="1"/>
    </xf>
    <xf numFmtId="0" fontId="6" fillId="0" borderId="32" xfId="0" applyFont="1" applyBorder="1"/>
    <xf numFmtId="0" fontId="6" fillId="2" borderId="4" xfId="0" applyFont="1" applyFill="1" applyBorder="1"/>
    <xf numFmtId="0" fontId="6" fillId="0" borderId="4" xfId="0" applyFont="1" applyBorder="1"/>
    <xf numFmtId="0" fontId="6" fillId="0" borderId="6" xfId="0" applyFont="1" applyBorder="1"/>
    <xf numFmtId="0" fontId="5" fillId="0" borderId="10" xfId="0" applyFont="1" applyBorder="1" applyAlignment="1">
      <alignment wrapText="1"/>
    </xf>
    <xf numFmtId="14" fontId="11" fillId="0" borderId="2" xfId="0" applyNumberFormat="1" applyFont="1" applyBorder="1" applyAlignment="1">
      <alignment horizontal="center" vertical="center"/>
    </xf>
    <xf numFmtId="14" fontId="11" fillId="2" borderId="2" xfId="0" applyNumberFormat="1" applyFont="1" applyFill="1" applyBorder="1" applyAlignment="1">
      <alignment horizontal="center" vertical="center"/>
    </xf>
    <xf numFmtId="170" fontId="11" fillId="0" borderId="2" xfId="0" applyNumberFormat="1" applyFont="1" applyBorder="1" applyAlignment="1">
      <alignment horizontal="center" vertical="center"/>
    </xf>
    <xf numFmtId="170" fontId="11" fillId="2" borderId="2" xfId="0" applyNumberFormat="1" applyFont="1" applyFill="1" applyBorder="1" applyAlignment="1">
      <alignment horizontal="center" vertical="center"/>
    </xf>
    <xf numFmtId="170" fontId="11" fillId="2" borderId="15" xfId="0" applyNumberFormat="1" applyFont="1" applyFill="1" applyBorder="1" applyAlignment="1">
      <alignment horizontal="center" vertical="center"/>
    </xf>
    <xf numFmtId="170" fontId="9" fillId="2" borderId="2" xfId="0" applyNumberFormat="1" applyFont="1" applyFill="1" applyBorder="1" applyAlignment="1">
      <alignment horizontal="center" vertical="center"/>
    </xf>
    <xf numFmtId="170" fontId="9" fillId="0" borderId="2" xfId="0" applyNumberFormat="1" applyFont="1" applyBorder="1" applyAlignment="1">
      <alignment horizontal="center" vertical="center"/>
    </xf>
    <xf numFmtId="170" fontId="9" fillId="2" borderId="15" xfId="0" applyNumberFormat="1" applyFont="1" applyFill="1" applyBorder="1" applyAlignment="1">
      <alignment horizontal="center" vertical="center"/>
    </xf>
    <xf numFmtId="170" fontId="9" fillId="0" borderId="15" xfId="0" applyNumberFormat="1" applyFont="1" applyBorder="1" applyAlignment="1">
      <alignment horizontal="center" vertical="center"/>
    </xf>
    <xf numFmtId="14" fontId="11" fillId="0" borderId="4" xfId="0" applyNumberFormat="1" applyFont="1" applyBorder="1" applyAlignment="1">
      <alignment horizontal="center" vertical="center"/>
    </xf>
    <xf numFmtId="14" fontId="11" fillId="2" borderId="4" xfId="0" applyNumberFormat="1" applyFont="1" applyFill="1" applyBorder="1" applyAlignment="1">
      <alignment horizontal="center" vertical="center"/>
    </xf>
    <xf numFmtId="171" fontId="11" fillId="0" borderId="2" xfId="0" applyNumberFormat="1" applyFont="1" applyBorder="1" applyAlignment="1">
      <alignment horizontal="center" vertical="center"/>
    </xf>
    <xf numFmtId="171" fontId="11" fillId="0" borderId="4" xfId="0" applyNumberFormat="1" applyFont="1" applyBorder="1" applyAlignment="1">
      <alignment horizontal="center" vertical="center"/>
    </xf>
    <xf numFmtId="171" fontId="11" fillId="2" borderId="2" xfId="0" applyNumberFormat="1" applyFont="1" applyFill="1" applyBorder="1" applyAlignment="1">
      <alignment horizontal="center" vertical="center"/>
    </xf>
    <xf numFmtId="171" fontId="11" fillId="2" borderId="4" xfId="0" applyNumberFormat="1" applyFont="1" applyFill="1" applyBorder="1" applyAlignment="1">
      <alignment horizontal="center" vertical="center"/>
    </xf>
    <xf numFmtId="171" fontId="11" fillId="2" borderId="15" xfId="0" applyNumberFormat="1" applyFont="1" applyFill="1" applyBorder="1" applyAlignment="1">
      <alignment horizontal="center" vertical="center"/>
    </xf>
    <xf numFmtId="171" fontId="11" fillId="2" borderId="6" xfId="0" applyNumberFormat="1" applyFont="1" applyFill="1" applyBorder="1" applyAlignment="1">
      <alignment horizontal="center" vertical="center"/>
    </xf>
    <xf numFmtId="171" fontId="9" fillId="2" borderId="2" xfId="0" applyNumberFormat="1" applyFont="1" applyFill="1" applyBorder="1" applyAlignment="1">
      <alignment horizontal="center" vertical="center"/>
    </xf>
    <xf numFmtId="171" fontId="9" fillId="2" borderId="4" xfId="0" applyNumberFormat="1" applyFont="1" applyFill="1" applyBorder="1" applyAlignment="1">
      <alignment horizontal="center" vertical="center"/>
    </xf>
    <xf numFmtId="171" fontId="9" fillId="0" borderId="2" xfId="0" applyNumberFormat="1" applyFont="1" applyBorder="1" applyAlignment="1">
      <alignment horizontal="center" vertical="center"/>
    </xf>
    <xf numFmtId="171" fontId="9" fillId="0" borderId="4" xfId="0" applyNumberFormat="1" applyFont="1" applyBorder="1" applyAlignment="1">
      <alignment horizontal="center" vertical="center"/>
    </xf>
    <xf numFmtId="171" fontId="9" fillId="2" borderId="15" xfId="0" applyNumberFormat="1" applyFont="1" applyFill="1" applyBorder="1" applyAlignment="1">
      <alignment horizontal="center" vertical="center"/>
    </xf>
    <xf numFmtId="171" fontId="9" fillId="2" borderId="6" xfId="0" applyNumberFormat="1" applyFont="1" applyFill="1" applyBorder="1" applyAlignment="1">
      <alignment horizontal="center" vertical="center"/>
    </xf>
    <xf numFmtId="171" fontId="9" fillId="0" borderId="15" xfId="0" applyNumberFormat="1" applyFont="1" applyBorder="1" applyAlignment="1">
      <alignment horizontal="center" vertical="center"/>
    </xf>
    <xf numFmtId="171" fontId="9" fillId="0" borderId="6" xfId="0" applyNumberFormat="1" applyFont="1" applyBorder="1" applyAlignment="1">
      <alignment horizontal="center" vertical="center"/>
    </xf>
    <xf numFmtId="0" fontId="14" fillId="0" borderId="11" xfId="0" applyFont="1" applyBorder="1"/>
    <xf numFmtId="0" fontId="14" fillId="2" borderId="2" xfId="0" applyFont="1" applyFill="1" applyBorder="1"/>
    <xf numFmtId="0" fontId="14" fillId="0" borderId="2" xfId="0" applyFont="1" applyBorder="1"/>
    <xf numFmtId="0" fontId="14" fillId="0" borderId="15" xfId="0" applyFont="1" applyBorder="1"/>
    <xf numFmtId="14" fontId="9" fillId="0" borderId="11" xfId="0" applyNumberFormat="1" applyFont="1" applyBorder="1" applyAlignment="1">
      <alignment horizontal="center" vertical="center"/>
    </xf>
    <xf numFmtId="14" fontId="9" fillId="2" borderId="2" xfId="0" applyNumberFormat="1" applyFont="1" applyFill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14" fontId="9" fillId="0" borderId="15" xfId="0" applyNumberFormat="1" applyFont="1" applyBorder="1" applyAlignment="1">
      <alignment horizontal="center" vertical="center"/>
    </xf>
    <xf numFmtId="0" fontId="16" fillId="3" borderId="33" xfId="2" applyFont="1" applyFill="1" applyBorder="1" applyAlignment="1">
      <alignment horizontal="center"/>
    </xf>
    <xf numFmtId="0" fontId="16" fillId="3" borderId="33" xfId="3" applyFont="1" applyFill="1" applyBorder="1" applyAlignment="1">
      <alignment horizontal="center"/>
    </xf>
    <xf numFmtId="0" fontId="16" fillId="3" borderId="34" xfId="3" applyFont="1" applyFill="1" applyBorder="1" applyAlignment="1">
      <alignment horizontal="center"/>
    </xf>
    <xf numFmtId="0" fontId="16" fillId="0" borderId="35" xfId="3" applyFont="1" applyFill="1" applyBorder="1" applyAlignment="1">
      <alignment wrapText="1"/>
    </xf>
    <xf numFmtId="0" fontId="15" fillId="0" borderId="0" xfId="3"/>
    <xf numFmtId="20" fontId="16" fillId="0" borderId="35" xfId="3" applyNumberFormat="1" applyFont="1" applyFill="1" applyBorder="1" applyAlignment="1">
      <alignment horizontal="right" wrapText="1"/>
    </xf>
    <xf numFmtId="0" fontId="16" fillId="0" borderId="35" xfId="3" applyFont="1" applyFill="1" applyBorder="1" applyAlignment="1">
      <alignment horizontal="right" wrapText="1"/>
    </xf>
    <xf numFmtId="14" fontId="16" fillId="0" borderId="35" xfId="3" applyNumberFormat="1" applyFont="1" applyFill="1" applyBorder="1" applyAlignment="1">
      <alignment horizontal="right" wrapText="1"/>
    </xf>
    <xf numFmtId="14" fontId="15" fillId="0" borderId="0" xfId="3" applyNumberFormat="1"/>
    <xf numFmtId="0" fontId="0" fillId="0" borderId="3" xfId="0" applyBorder="1"/>
    <xf numFmtId="0" fontId="0" fillId="0" borderId="3" xfId="0" applyFill="1" applyBorder="1"/>
    <xf numFmtId="14" fontId="0" fillId="0" borderId="0" xfId="0" applyNumberFormat="1" applyBorder="1"/>
    <xf numFmtId="0" fontId="0" fillId="0" borderId="0" xfId="0" applyFill="1" applyBorder="1"/>
    <xf numFmtId="0" fontId="1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0" xfId="0" applyFont="1"/>
    <xf numFmtId="0" fontId="5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0" fillId="0" borderId="36" xfId="0" applyBorder="1"/>
    <xf numFmtId="0" fontId="0" fillId="0" borderId="32" xfId="0" applyBorder="1"/>
    <xf numFmtId="0" fontId="0" fillId="0" borderId="4" xfId="0" applyBorder="1"/>
    <xf numFmtId="0" fontId="0" fillId="0" borderId="5" xfId="0" applyBorder="1"/>
    <xf numFmtId="0" fontId="0" fillId="0" borderId="31" xfId="0" applyBorder="1"/>
    <xf numFmtId="0" fontId="0" fillId="0" borderId="6" xfId="0" applyBorder="1"/>
    <xf numFmtId="0" fontId="3" fillId="0" borderId="18" xfId="0" applyFont="1" applyBorder="1" applyAlignment="1">
      <alignment horizontal="right"/>
    </xf>
    <xf numFmtId="169" fontId="9" fillId="0" borderId="0" xfId="0" applyNumberFormat="1" applyFont="1" applyFill="1" applyBorder="1" applyAlignment="1">
      <alignment horizontal="center" vertical="center"/>
    </xf>
    <xf numFmtId="0" fontId="3" fillId="0" borderId="37" xfId="0" applyFont="1" applyBorder="1" applyAlignment="1">
      <alignment horizontal="right"/>
    </xf>
    <xf numFmtId="0" fontId="18" fillId="0" borderId="0" xfId="4"/>
    <xf numFmtId="0" fontId="18" fillId="0" borderId="0" xfId="4" quotePrefix="1"/>
    <xf numFmtId="0" fontId="16" fillId="3" borderId="34" xfId="2" applyFont="1" applyFill="1" applyBorder="1" applyAlignment="1">
      <alignment horizontal="center"/>
    </xf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4" xfId="0" applyBorder="1" applyAlignment="1">
      <alignment horizontal="right" vertical="center"/>
    </xf>
    <xf numFmtId="14" fontId="0" fillId="0" borderId="4" xfId="0" applyNumberFormat="1" applyBorder="1"/>
    <xf numFmtId="0" fontId="0" fillId="0" borderId="16" xfId="0" applyBorder="1" applyAlignment="1">
      <alignment horizontal="right" vertical="center"/>
    </xf>
    <xf numFmtId="0" fontId="0" fillId="0" borderId="46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7" xfId="0" applyBorder="1"/>
    <xf numFmtId="0" fontId="0" fillId="0" borderId="54" xfId="0" applyBorder="1"/>
    <xf numFmtId="0" fontId="0" fillId="0" borderId="17" xfId="0" applyBorder="1" applyAlignment="1">
      <alignment horizontal="right" vertical="center"/>
    </xf>
    <xf numFmtId="0" fontId="21" fillId="0" borderId="22" xfId="0" applyFont="1" applyBorder="1"/>
    <xf numFmtId="0" fontId="21" fillId="0" borderId="43" xfId="0" applyFont="1" applyBorder="1"/>
    <xf numFmtId="0" fontId="17" fillId="0" borderId="3" xfId="0" applyFont="1" applyBorder="1" applyAlignment="1">
      <alignment horizontal="right"/>
    </xf>
    <xf numFmtId="0" fontId="0" fillId="2" borderId="3" xfId="0" applyFill="1" applyBorder="1"/>
    <xf numFmtId="0" fontId="19" fillId="0" borderId="3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0" fillId="0" borderId="45" xfId="0" applyBorder="1" applyAlignment="1">
      <alignment horizontal="right" vertical="center"/>
    </xf>
    <xf numFmtId="14" fontId="0" fillId="0" borderId="31" xfId="0" applyNumberFormat="1" applyBorder="1" applyAlignment="1">
      <alignment horizontal="left" vertical="center"/>
    </xf>
    <xf numFmtId="0" fontId="0" fillId="0" borderId="58" xfId="0" applyBorder="1" applyAlignment="1">
      <alignment horizontal="right" vertical="center"/>
    </xf>
    <xf numFmtId="0" fontId="17" fillId="0" borderId="52" xfId="0" applyFont="1" applyBorder="1" applyAlignment="1"/>
    <xf numFmtId="0" fontId="0" fillId="0" borderId="0" xfId="0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17" fillId="0" borderId="0" xfId="0" applyFont="1" applyBorder="1"/>
    <xf numFmtId="0" fontId="0" fillId="2" borderId="0" xfId="0" applyFill="1" applyBorder="1"/>
    <xf numFmtId="0" fontId="0" fillId="0" borderId="4" xfId="0" applyBorder="1" applyAlignment="1">
      <alignment horizontal="left" vertical="center"/>
    </xf>
    <xf numFmtId="0" fontId="0" fillId="0" borderId="59" xfId="0" applyBorder="1" applyAlignment="1">
      <alignment horizontal="right" vertical="center"/>
    </xf>
    <xf numFmtId="0" fontId="0" fillId="0" borderId="59" xfId="0" applyBorder="1" applyAlignment="1">
      <alignment horizontal="right"/>
    </xf>
    <xf numFmtId="0" fontId="20" fillId="0" borderId="59" xfId="0" applyFont="1" applyBorder="1" applyAlignment="1"/>
    <xf numFmtId="0" fontId="23" fillId="0" borderId="0" xfId="0" applyFont="1"/>
    <xf numFmtId="0" fontId="23" fillId="0" borderId="0" xfId="0" applyFont="1" applyAlignment="1">
      <alignment horizontal="center" vertical="center"/>
    </xf>
    <xf numFmtId="0" fontId="0" fillId="0" borderId="0" xfId="0" applyBorder="1" applyAlignment="1">
      <alignment horizontal="center"/>
    </xf>
    <xf numFmtId="0" fontId="20" fillId="0" borderId="0" xfId="0" applyFont="1" applyBorder="1" applyAlignment="1"/>
    <xf numFmtId="0" fontId="0" fillId="0" borderId="28" xfId="0" applyBorder="1"/>
    <xf numFmtId="169" fontId="11" fillId="0" borderId="2" xfId="0" applyNumberFormat="1" applyFont="1" applyBorder="1" applyAlignment="1">
      <alignment horizontal="center" vertical="center"/>
    </xf>
    <xf numFmtId="169" fontId="11" fillId="0" borderId="0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169" fontId="11" fillId="0" borderId="13" xfId="0" applyNumberFormat="1" applyFont="1" applyBorder="1" applyAlignment="1">
      <alignment horizontal="center" vertical="center"/>
    </xf>
    <xf numFmtId="169" fontId="11" fillId="2" borderId="2" xfId="0" applyNumberFormat="1" applyFont="1" applyFill="1" applyBorder="1" applyAlignment="1">
      <alignment horizontal="center" vertical="center"/>
    </xf>
    <xf numFmtId="169" fontId="11" fillId="2" borderId="0" xfId="0" applyNumberFormat="1" applyFont="1" applyFill="1" applyBorder="1" applyAlignment="1">
      <alignment horizontal="center" vertical="center"/>
    </xf>
    <xf numFmtId="169" fontId="11" fillId="2" borderId="13" xfId="0" applyNumberFormat="1" applyFont="1" applyFill="1" applyBorder="1" applyAlignment="1">
      <alignment horizontal="center" vertical="center"/>
    </xf>
    <xf numFmtId="0" fontId="20" fillId="0" borderId="61" xfId="0" applyFont="1" applyBorder="1" applyAlignment="1"/>
    <xf numFmtId="0" fontId="20" fillId="0" borderId="62" xfId="0" applyFont="1" applyBorder="1" applyAlignment="1">
      <alignment horizontal="right"/>
    </xf>
    <xf numFmtId="0" fontId="3" fillId="0" borderId="18" xfId="0" applyFont="1" applyBorder="1" applyAlignment="1">
      <alignment horizontal="right" vertical="center"/>
    </xf>
    <xf numFmtId="0" fontId="3" fillId="0" borderId="60" xfId="0" applyFont="1" applyBorder="1" applyAlignment="1">
      <alignment horizontal="right" vertical="center"/>
    </xf>
    <xf numFmtId="0" fontId="25" fillId="0" borderId="0" xfId="0" applyFont="1" applyAlignment="1">
      <alignment horizontal="center" vertical="center"/>
    </xf>
    <xf numFmtId="0" fontId="16" fillId="3" borderId="63" xfId="5" applyFont="1" applyFill="1" applyBorder="1" applyAlignment="1">
      <alignment horizontal="center"/>
    </xf>
    <xf numFmtId="0" fontId="16" fillId="0" borderId="64" xfId="5" applyFont="1" applyFill="1" applyBorder="1" applyAlignment="1">
      <alignment horizontal="right" wrapText="1"/>
    </xf>
    <xf numFmtId="0" fontId="16" fillId="0" borderId="64" xfId="5" applyFont="1" applyFill="1" applyBorder="1" applyAlignment="1">
      <alignment wrapText="1"/>
    </xf>
    <xf numFmtId="0" fontId="21" fillId="0" borderId="65" xfId="0" applyFont="1" applyBorder="1" applyAlignment="1">
      <alignment horizontal="right" vertical="center"/>
    </xf>
    <xf numFmtId="0" fontId="17" fillId="0" borderId="52" xfId="0" applyFont="1" applyBorder="1" applyAlignment="1">
      <alignment horizontal="right"/>
    </xf>
    <xf numFmtId="0" fontId="3" fillId="0" borderId="66" xfId="0" applyFont="1" applyBorder="1" applyAlignment="1">
      <alignment horizontal="right" vertical="center"/>
    </xf>
    <xf numFmtId="0" fontId="3" fillId="0" borderId="0" xfId="0" applyFont="1" applyAlignment="1">
      <alignment horizontal="right"/>
    </xf>
    <xf numFmtId="0" fontId="12" fillId="0" borderId="22" xfId="0" applyFont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14" fontId="12" fillId="0" borderId="0" xfId="0" applyNumberFormat="1" applyFont="1" applyAlignment="1">
      <alignment horizontal="left" vertical="center"/>
    </xf>
    <xf numFmtId="14" fontId="1" fillId="0" borderId="1" xfId="0" applyNumberFormat="1" applyFont="1" applyFill="1" applyBorder="1"/>
    <xf numFmtId="14" fontId="18" fillId="0" borderId="0" xfId="4" applyNumberFormat="1"/>
    <xf numFmtId="0" fontId="1" fillId="0" borderId="20" xfId="0" applyFont="1" applyFill="1" applyBorder="1"/>
    <xf numFmtId="0" fontId="0" fillId="0" borderId="0" xfId="0" applyBorder="1" applyAlignment="1">
      <alignment vertical="top" wrapText="1"/>
    </xf>
    <xf numFmtId="0" fontId="12" fillId="0" borderId="0" xfId="0" applyFont="1" applyBorder="1"/>
    <xf numFmtId="0" fontId="12" fillId="0" borderId="52" xfId="0" applyFont="1" applyBorder="1" applyAlignment="1"/>
    <xf numFmtId="0" fontId="0" fillId="2" borderId="0" xfId="0" applyFill="1" applyBorder="1" applyAlignment="1">
      <alignment horizontal="center" vertical="center"/>
    </xf>
    <xf numFmtId="0" fontId="0" fillId="2" borderId="52" xfId="0" applyFill="1" applyBorder="1" applyAlignment="1">
      <alignment horizontal="center"/>
    </xf>
    <xf numFmtId="0" fontId="21" fillId="2" borderId="39" xfId="0" applyFont="1" applyFill="1" applyBorder="1" applyAlignment="1">
      <alignment horizontal="center" vertical="center"/>
    </xf>
    <xf numFmtId="0" fontId="21" fillId="0" borderId="0" xfId="0" applyFont="1" applyBorder="1"/>
    <xf numFmtId="0" fontId="0" fillId="0" borderId="0" xfId="0" applyBorder="1" applyAlignment="1">
      <alignment horizontal="right" vertical="center"/>
    </xf>
    <xf numFmtId="0" fontId="0" fillId="0" borderId="44" xfId="0" applyBorder="1" applyAlignment="1">
      <alignment horizontal="left" vertical="center"/>
    </xf>
    <xf numFmtId="0" fontId="0" fillId="0" borderId="44" xfId="0" applyBorder="1" applyAlignment="1">
      <alignment vertical="top" wrapText="1"/>
    </xf>
    <xf numFmtId="0" fontId="0" fillId="2" borderId="44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58" xfId="0" applyBorder="1" applyAlignment="1">
      <alignment horizontal="right"/>
    </xf>
    <xf numFmtId="0" fontId="0" fillId="0" borderId="53" xfId="0" applyBorder="1" applyAlignment="1">
      <alignment horizontal="right" vertical="center"/>
    </xf>
    <xf numFmtId="173" fontId="0" fillId="2" borderId="4" xfId="0" applyNumberFormat="1" applyFill="1" applyBorder="1" applyAlignment="1">
      <alignment horizontal="center" vertical="center"/>
    </xf>
    <xf numFmtId="173" fontId="0" fillId="0" borderId="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3" fontId="0" fillId="0" borderId="0" xfId="0" applyNumberFormat="1" applyBorder="1" applyAlignment="1">
      <alignment horizontal="center" vertical="center"/>
    </xf>
    <xf numFmtId="173" fontId="0" fillId="2" borderId="0" xfId="0" applyNumberForma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2" xfId="0" applyBorder="1" applyAlignment="1">
      <alignment horizontal="right" vertical="center"/>
    </xf>
    <xf numFmtId="0" fontId="0" fillId="0" borderId="20" xfId="0" applyBorder="1"/>
    <xf numFmtId="0" fontId="0" fillId="0" borderId="20" xfId="0" applyBorder="1" applyAlignment="1">
      <alignment vertical="top" wrapText="1"/>
    </xf>
    <xf numFmtId="0" fontId="21" fillId="0" borderId="71" xfId="0" applyFont="1" applyBorder="1"/>
    <xf numFmtId="0" fontId="0" fillId="0" borderId="41" xfId="0" applyBorder="1"/>
    <xf numFmtId="0" fontId="0" fillId="0" borderId="73" xfId="0" applyBorder="1" applyAlignment="1"/>
    <xf numFmtId="0" fontId="0" fillId="0" borderId="46" xfId="0" applyBorder="1" applyAlignment="1"/>
    <xf numFmtId="0" fontId="21" fillId="2" borderId="39" xfId="0" applyFont="1" applyFill="1" applyBorder="1" applyAlignment="1">
      <alignment horizontal="left" vertical="center"/>
    </xf>
    <xf numFmtId="0" fontId="21" fillId="2" borderId="40" xfId="0" applyFont="1" applyFill="1" applyBorder="1" applyAlignment="1">
      <alignment horizontal="left" vertical="center"/>
    </xf>
    <xf numFmtId="0" fontId="21" fillId="2" borderId="38" xfId="0" applyFont="1" applyFill="1" applyBorder="1" applyAlignment="1">
      <alignment horizontal="left" vertical="center"/>
    </xf>
    <xf numFmtId="0" fontId="21" fillId="2" borderId="68" xfId="0" applyFont="1" applyFill="1" applyBorder="1" applyAlignment="1">
      <alignment horizontal="left" vertical="center"/>
    </xf>
    <xf numFmtId="0" fontId="0" fillId="0" borderId="47" xfId="0" applyBorder="1" applyAlignment="1">
      <alignment horizontal="left"/>
    </xf>
    <xf numFmtId="0" fontId="0" fillId="0" borderId="0" xfId="0" applyAlignment="1">
      <alignment horizontal="right"/>
    </xf>
    <xf numFmtId="0" fontId="0" fillId="2" borderId="52" xfId="0" applyFill="1" applyBorder="1" applyAlignment="1">
      <alignment horizontal="left" vertical="center"/>
    </xf>
    <xf numFmtId="0" fontId="0" fillId="2" borderId="69" xfId="0" applyFill="1" applyBorder="1" applyAlignment="1">
      <alignment horizontal="right" vertical="center"/>
    </xf>
    <xf numFmtId="0" fontId="0" fillId="2" borderId="50" xfId="0" applyFill="1" applyBorder="1" applyAlignment="1">
      <alignment horizontal="left" vertical="center"/>
    </xf>
    <xf numFmtId="0" fontId="0" fillId="2" borderId="49" xfId="0" applyFill="1" applyBorder="1" applyAlignment="1">
      <alignment horizontal="right"/>
    </xf>
    <xf numFmtId="0" fontId="0" fillId="2" borderId="51" xfId="0" applyFill="1" applyBorder="1" applyAlignment="1">
      <alignment horizontal="right"/>
    </xf>
    <xf numFmtId="0" fontId="0" fillId="2" borderId="77" xfId="0" applyFill="1" applyBorder="1" applyAlignment="1">
      <alignment horizontal="left" vertical="center"/>
    </xf>
    <xf numFmtId="0" fontId="0" fillId="0" borderId="71" xfId="0" applyBorder="1"/>
    <xf numFmtId="0" fontId="20" fillId="0" borderId="67" xfId="0" applyFont="1" applyBorder="1" applyAlignment="1">
      <alignment horizontal="center" vertical="center"/>
    </xf>
    <xf numFmtId="0" fontId="20" fillId="0" borderId="55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16" fillId="3" borderId="78" xfId="6" applyFont="1" applyFill="1" applyBorder="1" applyAlignment="1">
      <alignment horizontal="center"/>
    </xf>
    <xf numFmtId="0" fontId="16" fillId="0" borderId="79" xfId="6" applyFont="1" applyFill="1" applyBorder="1" applyAlignment="1">
      <alignment horizontal="right" wrapText="1"/>
    </xf>
    <xf numFmtId="0" fontId="16" fillId="0" borderId="79" xfId="6" applyFont="1" applyFill="1" applyBorder="1" applyAlignment="1">
      <alignment wrapText="1"/>
    </xf>
    <xf numFmtId="0" fontId="15" fillId="0" borderId="0" xfId="6"/>
    <xf numFmtId="14" fontId="16" fillId="0" borderId="79" xfId="6" applyNumberFormat="1" applyFont="1" applyFill="1" applyBorder="1" applyAlignment="1">
      <alignment horizontal="right" wrapText="1"/>
    </xf>
    <xf numFmtId="14" fontId="15" fillId="0" borderId="0" xfId="6" applyNumberFormat="1"/>
    <xf numFmtId="0" fontId="16" fillId="3" borderId="34" xfId="6" applyFont="1" applyFill="1" applyBorder="1" applyAlignment="1">
      <alignment horizontal="center"/>
    </xf>
    <xf numFmtId="0" fontId="3" fillId="0" borderId="67" xfId="0" applyFont="1" applyBorder="1" applyAlignment="1">
      <alignment horizontal="right" vertical="center"/>
    </xf>
    <xf numFmtId="0" fontId="0" fillId="0" borderId="0" xfId="0" applyBorder="1" applyAlignment="1">
      <alignment vertical="top"/>
    </xf>
    <xf numFmtId="0" fontId="12" fillId="0" borderId="80" xfId="0" applyFont="1" applyBorder="1" applyAlignment="1">
      <alignment horizontal="left" vertical="center"/>
    </xf>
    <xf numFmtId="0" fontId="0" fillId="0" borderId="80" xfId="0" applyBorder="1"/>
    <xf numFmtId="0" fontId="11" fillId="0" borderId="17" xfId="0" applyFont="1" applyBorder="1"/>
    <xf numFmtId="0" fontId="11" fillId="0" borderId="15" xfId="0" applyFont="1" applyBorder="1"/>
    <xf numFmtId="168" fontId="11" fillId="0" borderId="15" xfId="0" applyNumberFormat="1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166" fontId="11" fillId="0" borderId="15" xfId="0" applyNumberFormat="1" applyFont="1" applyBorder="1" applyAlignment="1">
      <alignment horizontal="center" vertical="center"/>
    </xf>
    <xf numFmtId="169" fontId="11" fillId="0" borderId="15" xfId="0" applyNumberFormat="1" applyFont="1" applyBorder="1" applyAlignment="1">
      <alignment horizontal="center" vertical="center"/>
    </xf>
    <xf numFmtId="169" fontId="11" fillId="0" borderId="31" xfId="0" applyNumberFormat="1" applyFont="1" applyBorder="1" applyAlignment="1">
      <alignment horizontal="center" vertical="center"/>
    </xf>
    <xf numFmtId="169" fontId="11" fillId="0" borderId="14" xfId="0" applyNumberFormat="1" applyFont="1" applyBorder="1" applyAlignment="1">
      <alignment horizontal="center" vertical="center"/>
    </xf>
    <xf numFmtId="174" fontId="0" fillId="0" borderId="0" xfId="0" applyNumberFormat="1" applyAlignment="1">
      <alignment horizontal="left" indent="3"/>
    </xf>
    <xf numFmtId="0" fontId="20" fillId="0" borderId="57" xfId="0" applyFont="1" applyBorder="1" applyAlignment="1">
      <alignment horizontal="center"/>
    </xf>
    <xf numFmtId="0" fontId="20" fillId="0" borderId="56" xfId="0" applyFont="1" applyBorder="1" applyAlignment="1">
      <alignment horizontal="center"/>
    </xf>
    <xf numFmtId="0" fontId="19" fillId="0" borderId="36" xfId="0" applyFont="1" applyBorder="1" applyAlignment="1">
      <alignment vertical="center"/>
    </xf>
    <xf numFmtId="0" fontId="19" fillId="0" borderId="26" xfId="0" applyFont="1" applyBorder="1" applyAlignment="1">
      <alignment vertical="center"/>
    </xf>
    <xf numFmtId="0" fontId="19" fillId="0" borderId="32" xfId="0" applyFont="1" applyBorder="1" applyAlignment="1">
      <alignment vertical="center"/>
    </xf>
    <xf numFmtId="0" fontId="19" fillId="0" borderId="3" xfId="0" applyFont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0" fontId="20" fillId="0" borderId="56" xfId="0" applyFont="1" applyBorder="1" applyAlignment="1"/>
    <xf numFmtId="0" fontId="20" fillId="0" borderId="30" xfId="0" applyFont="1" applyBorder="1" applyAlignment="1"/>
    <xf numFmtId="0" fontId="20" fillId="0" borderId="57" xfId="0" applyFont="1" applyBorder="1" applyAlignment="1"/>
    <xf numFmtId="0" fontId="3" fillId="0" borderId="18" xfId="0" applyFont="1" applyBorder="1" applyAlignment="1">
      <alignment horizontal="right" vertical="center" wrapText="1"/>
    </xf>
    <xf numFmtId="0" fontId="9" fillId="0" borderId="0" xfId="0" applyFont="1"/>
    <xf numFmtId="0" fontId="9" fillId="2" borderId="3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4" borderId="0" xfId="0" applyFont="1" applyFill="1" applyBorder="1"/>
    <xf numFmtId="0" fontId="0" fillId="4" borderId="0" xfId="0" applyFill="1" applyBorder="1"/>
    <xf numFmtId="0" fontId="9" fillId="0" borderId="67" xfId="0" applyFont="1" applyBorder="1"/>
    <xf numFmtId="0" fontId="0" fillId="0" borderId="67" xfId="0" applyBorder="1"/>
    <xf numFmtId="0" fontId="9" fillId="4" borderId="69" xfId="0" applyFont="1" applyFill="1" applyBorder="1"/>
    <xf numFmtId="0" fontId="0" fillId="4" borderId="69" xfId="0" applyFill="1" applyBorder="1"/>
    <xf numFmtId="0" fontId="9" fillId="4" borderId="20" xfId="0" applyFont="1" applyFill="1" applyBorder="1"/>
    <xf numFmtId="0" fontId="9" fillId="4" borderId="44" xfId="0" applyFont="1" applyFill="1" applyBorder="1"/>
    <xf numFmtId="0" fontId="9" fillId="4" borderId="72" xfId="0" applyFont="1" applyFill="1" applyBorder="1"/>
    <xf numFmtId="0" fontId="9" fillId="4" borderId="41" xfId="0" applyFont="1" applyFill="1" applyBorder="1"/>
    <xf numFmtId="0" fontId="0" fillId="4" borderId="41" xfId="0" applyFill="1" applyBorder="1"/>
    <xf numFmtId="0" fontId="9" fillId="4" borderId="70" xfId="0" applyFont="1" applyFill="1" applyBorder="1"/>
    <xf numFmtId="0" fontId="3" fillId="0" borderId="56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0" fillId="0" borderId="2" xfId="0" applyBorder="1"/>
    <xf numFmtId="0" fontId="0" fillId="2" borderId="2" xfId="0" applyFill="1" applyBorder="1"/>
    <xf numFmtId="0" fontId="5" fillId="0" borderId="9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22" fontId="5" fillId="0" borderId="7" xfId="0" applyNumberFormat="1" applyFont="1" applyFill="1" applyBorder="1" applyAlignment="1">
      <alignment horizontal="center" vertical="center" wrapText="1"/>
    </xf>
    <xf numFmtId="14" fontId="15" fillId="0" borderId="0" xfId="5" applyNumberFormat="1"/>
    <xf numFmtId="0" fontId="9" fillId="0" borderId="84" xfId="0" applyFont="1" applyBorder="1"/>
    <xf numFmtId="0" fontId="9" fillId="0" borderId="27" xfId="0" applyFont="1" applyBorder="1"/>
    <xf numFmtId="0" fontId="3" fillId="0" borderId="85" xfId="0" applyFont="1" applyBorder="1" applyAlignment="1">
      <alignment horizontal="center" vertical="center" wrapText="1"/>
    </xf>
    <xf numFmtId="0" fontId="9" fillId="2" borderId="86" xfId="0" applyFont="1" applyFill="1" applyBorder="1" applyAlignment="1">
      <alignment horizontal="center" vertical="center"/>
    </xf>
    <xf numFmtId="0" fontId="9" fillId="0" borderId="86" xfId="0" applyFont="1" applyBorder="1" applyAlignment="1">
      <alignment horizontal="center" vertical="center"/>
    </xf>
    <xf numFmtId="0" fontId="24" fillId="0" borderId="87" xfId="2" applyFont="1" applyFill="1" applyBorder="1" applyAlignment="1">
      <alignment horizontal="center" vertical="center"/>
    </xf>
    <xf numFmtId="0" fontId="24" fillId="0" borderId="87" xfId="2" applyFont="1" applyFill="1" applyBorder="1" applyAlignment="1">
      <alignment horizontal="center" vertical="center" wrapText="1"/>
    </xf>
    <xf numFmtId="0" fontId="23" fillId="2" borderId="86" xfId="0" applyFont="1" applyFill="1" applyBorder="1"/>
    <xf numFmtId="0" fontId="23" fillId="2" borderId="86" xfId="0" applyFont="1" applyFill="1" applyBorder="1" applyAlignment="1">
      <alignment horizontal="center" vertical="center"/>
    </xf>
    <xf numFmtId="0" fontId="26" fillId="2" borderId="86" xfId="0" applyFont="1" applyFill="1" applyBorder="1" applyAlignment="1">
      <alignment horizontal="center" vertical="center"/>
    </xf>
    <xf numFmtId="0" fontId="23" fillId="0" borderId="86" xfId="0" applyFont="1" applyBorder="1"/>
    <xf numFmtId="0" fontId="23" fillId="0" borderId="86" xfId="0" applyFont="1" applyBorder="1" applyAlignment="1">
      <alignment horizontal="center" vertical="center"/>
    </xf>
    <xf numFmtId="0" fontId="26" fillId="0" borderId="86" xfId="0" applyFont="1" applyBorder="1" applyAlignment="1">
      <alignment horizontal="center" vertical="center"/>
    </xf>
    <xf numFmtId="0" fontId="24" fillId="0" borderId="88" xfId="2" applyFont="1" applyFill="1" applyBorder="1" applyAlignment="1">
      <alignment horizontal="center" vertical="center"/>
    </xf>
    <xf numFmtId="0" fontId="23" fillId="2" borderId="13" xfId="0" applyFont="1" applyFill="1" applyBorder="1"/>
    <xf numFmtId="0" fontId="23" fillId="0" borderId="13" xfId="0" applyFont="1" applyBorder="1"/>
    <xf numFmtId="0" fontId="24" fillId="0" borderId="89" xfId="2" applyFont="1" applyFill="1" applyBorder="1" applyAlignment="1">
      <alignment horizontal="center" vertical="center"/>
    </xf>
    <xf numFmtId="0" fontId="23" fillId="2" borderId="16" xfId="0" applyFont="1" applyFill="1" applyBorder="1"/>
    <xf numFmtId="0" fontId="23" fillId="0" borderId="16" xfId="0" applyFont="1" applyBorder="1"/>
    <xf numFmtId="0" fontId="16" fillId="3" borderId="90" xfId="5" applyFont="1" applyFill="1" applyBorder="1" applyAlignment="1">
      <alignment horizontal="center"/>
    </xf>
    <xf numFmtId="0" fontId="16" fillId="0" borderId="0" xfId="5" applyFont="1" applyFill="1" applyBorder="1" applyAlignment="1">
      <alignment horizontal="right" wrapText="1"/>
    </xf>
    <xf numFmtId="171" fontId="3" fillId="0" borderId="85" xfId="0" applyNumberFormat="1" applyFont="1" applyBorder="1" applyAlignment="1">
      <alignment horizontal="center" vertical="center" wrapText="1"/>
    </xf>
    <xf numFmtId="0" fontId="27" fillId="0" borderId="67" xfId="0" applyFont="1" applyBorder="1" applyAlignment="1">
      <alignment horizontal="center" vertical="center"/>
    </xf>
    <xf numFmtId="0" fontId="27" fillId="0" borderId="8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171" fontId="0" fillId="0" borderId="2" xfId="0" applyNumberFormat="1" applyBorder="1" applyAlignment="1">
      <alignment horizontal="center" vertical="center"/>
    </xf>
    <xf numFmtId="171" fontId="0" fillId="2" borderId="2" xfId="0" applyNumberFormat="1" applyFill="1" applyBorder="1" applyAlignment="1">
      <alignment horizontal="center" vertical="center"/>
    </xf>
    <xf numFmtId="0" fontId="3" fillId="4" borderId="71" xfId="0" applyFont="1" applyFill="1" applyBorder="1"/>
    <xf numFmtId="0" fontId="28" fillId="0" borderId="2" xfId="0" applyFont="1" applyBorder="1" applyAlignment="1">
      <alignment horizontal="center" vertical="center"/>
    </xf>
    <xf numFmtId="0" fontId="28" fillId="2" borderId="2" xfId="0" applyFont="1" applyFill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175" fontId="0" fillId="0" borderId="2" xfId="0" applyNumberFormat="1" applyBorder="1" applyAlignment="1">
      <alignment horizontal="center" vertical="center"/>
    </xf>
    <xf numFmtId="175" fontId="0" fillId="2" borderId="2" xfId="0" applyNumberFormat="1" applyFill="1" applyBorder="1" applyAlignment="1">
      <alignment horizontal="center" vertical="center"/>
    </xf>
    <xf numFmtId="168" fontId="9" fillId="0" borderId="2" xfId="0" applyNumberFormat="1" applyFont="1" applyBorder="1" applyAlignment="1">
      <alignment horizontal="center" vertical="center"/>
    </xf>
    <xf numFmtId="168" fontId="9" fillId="2" borderId="2" xfId="0" applyNumberFormat="1" applyFont="1" applyFill="1" applyBorder="1" applyAlignment="1">
      <alignment horizontal="center" vertical="center"/>
    </xf>
    <xf numFmtId="168" fontId="9" fillId="2" borderId="15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left" vertical="center"/>
    </xf>
    <xf numFmtId="14" fontId="0" fillId="0" borderId="2" xfId="0" applyNumberFormat="1" applyBorder="1" applyAlignment="1">
      <alignment horizontal="center" vertical="center"/>
    </xf>
    <xf numFmtId="14" fontId="0" fillId="2" borderId="2" xfId="0" applyNumberFormat="1" applyFill="1" applyBorder="1" applyAlignment="1">
      <alignment horizontal="center" vertical="center"/>
    </xf>
    <xf numFmtId="0" fontId="9" fillId="0" borderId="41" xfId="0" applyFont="1" applyBorder="1"/>
    <xf numFmtId="0" fontId="9" fillId="0" borderId="0" xfId="0" applyFont="1" applyBorder="1"/>
    <xf numFmtId="0" fontId="27" fillId="0" borderId="67" xfId="0" applyFont="1" applyBorder="1" applyAlignment="1">
      <alignment horizontal="right" vertical="center"/>
    </xf>
    <xf numFmtId="0" fontId="9" fillId="4" borderId="80" xfId="0" applyFont="1" applyFill="1" applyBorder="1"/>
    <xf numFmtId="0" fontId="16" fillId="3" borderId="34" xfId="5" applyFont="1" applyFill="1" applyBorder="1" applyAlignment="1">
      <alignment horizontal="center"/>
    </xf>
    <xf numFmtId="0" fontId="9" fillId="0" borderId="67" xfId="0" applyFont="1" applyBorder="1" applyAlignment="1">
      <alignment horizontal="left" vertical="center"/>
    </xf>
    <xf numFmtId="0" fontId="11" fillId="0" borderId="84" xfId="0" applyFont="1" applyBorder="1" applyAlignment="1">
      <alignment horizontal="left" vertical="center"/>
    </xf>
    <xf numFmtId="0" fontId="3" fillId="0" borderId="91" xfId="0" applyFont="1" applyBorder="1" applyAlignment="1">
      <alignment horizontal="right"/>
    </xf>
    <xf numFmtId="0" fontId="3" fillId="0" borderId="92" xfId="0" applyFont="1" applyBorder="1" applyAlignment="1">
      <alignment horizontal="right"/>
    </xf>
    <xf numFmtId="0" fontId="3" fillId="0" borderId="93" xfId="0" applyFont="1" applyBorder="1" applyAlignment="1">
      <alignment horizontal="right"/>
    </xf>
    <xf numFmtId="14" fontId="9" fillId="0" borderId="44" xfId="0" applyNumberFormat="1" applyFont="1" applyBorder="1" applyAlignment="1">
      <alignment horizontal="center" vertical="center"/>
    </xf>
    <xf numFmtId="0" fontId="9" fillId="0" borderId="41" xfId="0" applyFont="1" applyBorder="1" applyAlignment="1">
      <alignment horizontal="center" vertical="center"/>
    </xf>
    <xf numFmtId="14" fontId="9" fillId="0" borderId="70" xfId="0" applyNumberFormat="1" applyFont="1" applyBorder="1" applyAlignment="1">
      <alignment horizontal="center" vertical="center"/>
    </xf>
    <xf numFmtId="14" fontId="9" fillId="0" borderId="80" xfId="0" applyNumberFormat="1" applyFont="1" applyFill="1" applyBorder="1" applyAlignment="1">
      <alignment horizontal="center" vertical="center"/>
    </xf>
    <xf numFmtId="0" fontId="16" fillId="0" borderId="94" xfId="5" applyFont="1" applyFill="1" applyBorder="1" applyAlignment="1">
      <alignment horizontal="right" wrapText="1"/>
    </xf>
    <xf numFmtId="0" fontId="16" fillId="0" borderId="94" xfId="5" applyFont="1" applyFill="1" applyBorder="1" applyAlignment="1">
      <alignment wrapText="1"/>
    </xf>
    <xf numFmtId="14" fontId="16" fillId="0" borderId="94" xfId="5" applyNumberFormat="1" applyFont="1" applyFill="1" applyBorder="1" applyAlignment="1">
      <alignment horizontal="right" wrapText="1"/>
    </xf>
    <xf numFmtId="0" fontId="30" fillId="0" borderId="0" xfId="7" applyFont="1" applyFill="1" applyBorder="1" applyAlignment="1">
      <alignment horizontal="center"/>
    </xf>
    <xf numFmtId="0" fontId="30" fillId="0" borderId="0" xfId="7" applyFont="1" applyFill="1" applyBorder="1" applyAlignment="1">
      <alignment horizontal="right" wrapText="1"/>
    </xf>
    <xf numFmtId="0" fontId="30" fillId="0" borderId="0" xfId="7" applyFont="1" applyFill="1" applyBorder="1" applyAlignment="1">
      <alignment wrapText="1"/>
    </xf>
    <xf numFmtId="14" fontId="30" fillId="0" borderId="0" xfId="7" applyNumberFormat="1" applyFont="1" applyFill="1" applyBorder="1" applyAlignment="1">
      <alignment horizontal="center"/>
    </xf>
    <xf numFmtId="14" fontId="30" fillId="0" borderId="0" xfId="7" applyNumberFormat="1" applyFont="1" applyFill="1" applyBorder="1" applyAlignment="1">
      <alignment horizontal="right" wrapText="1"/>
    </xf>
    <xf numFmtId="14" fontId="16" fillId="0" borderId="64" xfId="5" applyNumberFormat="1" applyFont="1" applyFill="1" applyBorder="1" applyAlignment="1">
      <alignment wrapText="1"/>
    </xf>
    <xf numFmtId="14" fontId="16" fillId="0" borderId="94" xfId="5" applyNumberFormat="1" applyFont="1" applyFill="1" applyBorder="1" applyAlignment="1">
      <alignment wrapText="1"/>
    </xf>
    <xf numFmtId="14" fontId="30" fillId="0" borderId="0" xfId="7" applyNumberFormat="1" applyFont="1" applyFill="1" applyBorder="1" applyAlignment="1">
      <alignment wrapText="1"/>
    </xf>
    <xf numFmtId="14" fontId="25" fillId="0" borderId="0" xfId="0" applyNumberFormat="1" applyFont="1" applyAlignment="1">
      <alignment horizontal="left" vertical="center"/>
    </xf>
    <xf numFmtId="14" fontId="0" fillId="0" borderId="0" xfId="0" applyNumberFormat="1" applyFill="1" applyBorder="1"/>
    <xf numFmtId="14" fontId="9" fillId="2" borderId="15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0" fontId="9" fillId="2" borderId="86" xfId="0" applyNumberFormat="1" applyFont="1" applyFill="1" applyBorder="1" applyAlignment="1">
      <alignment horizontal="center" vertical="center"/>
    </xf>
    <xf numFmtId="170" fontId="9" fillId="0" borderId="86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/>
    </xf>
    <xf numFmtId="0" fontId="6" fillId="0" borderId="0" xfId="0" applyFont="1" applyAlignment="1"/>
    <xf numFmtId="0" fontId="6" fillId="0" borderId="12" xfId="0" applyFont="1" applyBorder="1" applyAlignment="1"/>
    <xf numFmtId="0" fontId="6" fillId="2" borderId="13" xfId="0" applyFont="1" applyFill="1" applyBorder="1" applyAlignment="1"/>
    <xf numFmtId="0" fontId="6" fillId="0" borderId="13" xfId="0" applyFont="1" applyBorder="1" applyAlignment="1"/>
    <xf numFmtId="0" fontId="6" fillId="0" borderId="14" xfId="0" applyFont="1" applyBorder="1" applyAlignment="1"/>
    <xf numFmtId="14" fontId="16" fillId="0" borderId="79" xfId="6" applyNumberFormat="1" applyFont="1" applyFill="1" applyBorder="1" applyAlignment="1">
      <alignment wrapText="1"/>
    </xf>
    <xf numFmtId="0" fontId="3" fillId="0" borderId="22" xfId="0" applyFont="1" applyBorder="1" applyAlignment="1">
      <alignment vertical="center"/>
    </xf>
    <xf numFmtId="0" fontId="3" fillId="0" borderId="66" xfId="0" applyFont="1" applyBorder="1" applyAlignment="1">
      <alignment vertical="center"/>
    </xf>
    <xf numFmtId="0" fontId="3" fillId="0" borderId="82" xfId="0" applyFont="1" applyBorder="1" applyAlignment="1">
      <alignment horizontal="right" vertical="center"/>
    </xf>
    <xf numFmtId="0" fontId="3" fillId="0" borderId="54" xfId="0" applyFont="1" applyBorder="1" applyAlignment="1">
      <alignment horizontal="right" vertical="center"/>
    </xf>
    <xf numFmtId="0" fontId="12" fillId="0" borderId="81" xfId="0" applyFont="1" applyBorder="1" applyAlignment="1">
      <alignment horizontal="left" vertical="center"/>
    </xf>
    <xf numFmtId="14" fontId="11" fillId="0" borderId="0" xfId="0" applyNumberFormat="1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14" fontId="9" fillId="0" borderId="16" xfId="0" applyNumberFormat="1" applyFont="1" applyBorder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14" fontId="9" fillId="2" borderId="16" xfId="0" applyNumberFormat="1" applyFont="1" applyFill="1" applyBorder="1" applyAlignment="1">
      <alignment horizontal="center" vertical="center"/>
    </xf>
    <xf numFmtId="0" fontId="3" fillId="0" borderId="28" xfId="0" applyFont="1" applyBorder="1" applyAlignment="1">
      <alignment horizontal="right" vertical="center"/>
    </xf>
    <xf numFmtId="14" fontId="11" fillId="0" borderId="4" xfId="0" quotePrefix="1" applyNumberFormat="1" applyFont="1" applyBorder="1" applyAlignment="1">
      <alignment horizontal="center" vertical="center"/>
    </xf>
    <xf numFmtId="0" fontId="0" fillId="0" borderId="95" xfId="0" applyFill="1" applyBorder="1" applyAlignment="1">
      <alignment horizontal="right"/>
    </xf>
    <xf numFmtId="0" fontId="0" fillId="0" borderId="4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4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172" fontId="0" fillId="0" borderId="44" xfId="0" applyNumberFormat="1" applyBorder="1" applyAlignment="1">
      <alignment horizontal="left" vertical="center"/>
    </xf>
    <xf numFmtId="14" fontId="0" fillId="0" borderId="44" xfId="0" applyNumberFormat="1" applyBorder="1" applyAlignment="1">
      <alignment vertical="center"/>
    </xf>
    <xf numFmtId="14" fontId="0" fillId="0" borderId="4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21" fillId="0" borderId="20" xfId="0" applyFont="1" applyBorder="1" applyAlignment="1">
      <alignment horizontal="center"/>
    </xf>
    <xf numFmtId="14" fontId="9" fillId="2" borderId="86" xfId="0" applyNumberFormat="1" applyFont="1" applyFill="1" applyBorder="1" applyAlignment="1">
      <alignment horizontal="center" vertical="center"/>
    </xf>
    <xf numFmtId="14" fontId="9" fillId="0" borderId="86" xfId="0" applyNumberFormat="1" applyFont="1" applyBorder="1" applyAlignment="1">
      <alignment horizontal="center" vertical="center"/>
    </xf>
    <xf numFmtId="0" fontId="1" fillId="0" borderId="97" xfId="0" applyFont="1" applyFill="1" applyBorder="1"/>
    <xf numFmtId="0" fontId="3" fillId="0" borderId="0" xfId="0" applyFont="1" applyBorder="1" applyAlignment="1">
      <alignment horizontal="right" vertical="center" wrapText="1"/>
    </xf>
    <xf numFmtId="0" fontId="3" fillId="0" borderId="18" xfId="0" applyFont="1" applyBorder="1" applyAlignment="1">
      <alignment horizontal="right" vertical="center" wrapText="1"/>
    </xf>
    <xf numFmtId="0" fontId="20" fillId="0" borderId="41" xfId="0" applyFont="1" applyBorder="1" applyAlignment="1">
      <alignment horizontal="center"/>
    </xf>
    <xf numFmtId="0" fontId="20" fillId="0" borderId="42" xfId="0" applyFont="1" applyBorder="1" applyAlignment="1">
      <alignment horizontal="center"/>
    </xf>
    <xf numFmtId="0" fontId="20" fillId="0" borderId="67" xfId="0" applyFont="1" applyBorder="1" applyAlignment="1">
      <alignment horizontal="center"/>
    </xf>
    <xf numFmtId="0" fontId="20" fillId="0" borderId="96" xfId="0" applyFont="1" applyBorder="1" applyAlignment="1">
      <alignment horizontal="center"/>
    </xf>
    <xf numFmtId="0" fontId="21" fillId="2" borderId="38" xfId="0" applyFont="1" applyFill="1" applyBorder="1" applyAlignment="1">
      <alignment horizontal="left" vertical="center"/>
    </xf>
    <xf numFmtId="0" fontId="21" fillId="2" borderId="39" xfId="0" applyFont="1" applyFill="1" applyBorder="1" applyAlignment="1">
      <alignment horizontal="left" vertical="center"/>
    </xf>
    <xf numFmtId="0" fontId="0" fillId="2" borderId="76" xfId="0" applyFill="1" applyBorder="1" applyAlignment="1">
      <alignment horizontal="right"/>
    </xf>
    <xf numFmtId="0" fontId="0" fillId="2" borderId="69" xfId="0" applyFill="1" applyBorder="1" applyAlignment="1">
      <alignment horizontal="right"/>
    </xf>
    <xf numFmtId="0" fontId="0" fillId="0" borderId="3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5" xfId="0" applyBorder="1" applyAlignment="1">
      <alignment horizontal="center" vertical="top" wrapText="1"/>
    </xf>
    <xf numFmtId="0" fontId="0" fillId="0" borderId="31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20" fillId="0" borderId="61" xfId="0" applyFont="1" applyBorder="1" applyAlignment="1">
      <alignment horizontal="center"/>
    </xf>
    <xf numFmtId="0" fontId="20" fillId="0" borderId="74" xfId="0" applyFont="1" applyBorder="1" applyAlignment="1">
      <alignment horizontal="center"/>
    </xf>
    <xf numFmtId="0" fontId="20" fillId="0" borderId="75" xfId="0" applyFont="1" applyBorder="1" applyAlignment="1">
      <alignment horizont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1" fillId="0" borderId="42" xfId="0" applyFont="1" applyBorder="1" applyAlignment="1">
      <alignment horizontal="center"/>
    </xf>
    <xf numFmtId="0" fontId="21" fillId="0" borderId="55" xfId="0" applyFont="1" applyBorder="1" applyAlignment="1">
      <alignment horizontal="center"/>
    </xf>
    <xf numFmtId="0" fontId="21" fillId="0" borderId="71" xfId="0" applyFont="1" applyBorder="1" applyAlignment="1">
      <alignment horizontal="center"/>
    </xf>
    <xf numFmtId="0" fontId="21" fillId="0" borderId="22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17" fillId="0" borderId="52" xfId="0" applyFont="1" applyBorder="1" applyAlignment="1">
      <alignment horizontal="right"/>
    </xf>
    <xf numFmtId="0" fontId="20" fillId="0" borderId="30" xfId="0" applyFont="1" applyBorder="1" applyAlignment="1">
      <alignment horizontal="center"/>
    </xf>
    <xf numFmtId="0" fontId="20" fillId="0" borderId="57" xfId="0" applyFont="1" applyBorder="1" applyAlignment="1">
      <alignment horizontal="center"/>
    </xf>
    <xf numFmtId="0" fontId="20" fillId="0" borderId="56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14" fontId="8" fillId="0" borderId="0" xfId="0" applyNumberFormat="1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</cellXfs>
  <cellStyles count="8">
    <cellStyle name="Normal" xfId="0" builtinId="0"/>
    <cellStyle name="Normal 2" xfId="4" xr:uid="{67DD6A6D-6DD1-4758-B5CD-B84260F4E964}"/>
    <cellStyle name="Normal 4" xfId="1" xr:uid="{E8B346DC-8D1A-4E88-86D8-42D5A817F584}"/>
    <cellStyle name="Normal_BOD" xfId="2" xr:uid="{BFD22E31-FFFB-471D-A0F9-6ED70FA3B091}"/>
    <cellStyle name="Normal_COD" xfId="3" xr:uid="{5EF6B68D-B442-45E9-BC0B-7C2B3809DCDD}"/>
    <cellStyle name="Normal_NH3" xfId="5" xr:uid="{59074E6C-64CF-4B3D-85EB-EA0C94FBB208}"/>
    <cellStyle name="Normal_NH3_1" xfId="7" xr:uid="{4626FF3E-F5D8-4C33-97F5-1E0A73F1326C}"/>
    <cellStyle name="Normal_Oxi" xfId="6" xr:uid="{990BB7BF-7366-475E-9745-7F3BF76973FB}"/>
  </cellStyles>
  <dxfs count="2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73818112353881E-2"/>
          <c:y val="8.0346581121573404E-2"/>
          <c:w val="0.85858408632336158"/>
          <c:h val="0.76325320388992057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Trends!$B$3:$B$30</c:f>
              <c:numCache>
                <c:formatCode>m/d/yyyy</c:formatCode>
                <c:ptCount val="28"/>
                <c:pt idx="0">
                  <c:v>44502.373611111114</c:v>
                </c:pt>
                <c:pt idx="1">
                  <c:v>44413.325694444444</c:v>
                </c:pt>
                <c:pt idx="2">
                  <c:v>44412.32708333333</c:v>
                </c:pt>
                <c:pt idx="3">
                  <c:v>44411.324305555558</c:v>
                </c:pt>
                <c:pt idx="4">
                  <c:v>44322.371527777781</c:v>
                </c:pt>
                <c:pt idx="5">
                  <c:v>44321.366666666669</c:v>
                </c:pt>
                <c:pt idx="6">
                  <c:v>44320.368750000001</c:v>
                </c:pt>
                <c:pt idx="7">
                  <c:v>44229.365972222222</c:v>
                </c:pt>
                <c:pt idx="8">
                  <c:v>44139.376388888886</c:v>
                </c:pt>
                <c:pt idx="9">
                  <c:v>44047.334722222222</c:v>
                </c:pt>
                <c:pt idx="10">
                  <c:v>43956.371527777781</c:v>
                </c:pt>
                <c:pt idx="11">
                  <c:v>43865.410416666666</c:v>
                </c:pt>
                <c:pt idx="12">
                  <c:v>43774.392361111109</c:v>
                </c:pt>
                <c:pt idx="13">
                  <c:v>43683.423611111109</c:v>
                </c:pt>
              </c:numCache>
            </c:numRef>
          </c:xVal>
          <c:yVal>
            <c:numRef>
              <c:f>Trends!$C$3:$C$30</c:f>
              <c:numCache>
                <c:formatCode>0.00</c:formatCode>
                <c:ptCount val="28"/>
                <c:pt idx="0">
                  <c:v>29.5</c:v>
                </c:pt>
                <c:pt idx="1">
                  <c:v>24.8</c:v>
                </c:pt>
                <c:pt idx="2">
                  <c:v>28.4</c:v>
                </c:pt>
                <c:pt idx="3">
                  <c:v>27.5</c:v>
                </c:pt>
                <c:pt idx="4">
                  <c:v>17.3</c:v>
                </c:pt>
                <c:pt idx="5">
                  <c:v>17.899999999999999</c:v>
                </c:pt>
                <c:pt idx="6">
                  <c:v>17.3</c:v>
                </c:pt>
                <c:pt idx="7">
                  <c:v>11.9</c:v>
                </c:pt>
                <c:pt idx="8">
                  <c:v>31.4</c:v>
                </c:pt>
                <c:pt idx="9">
                  <c:v>26</c:v>
                </c:pt>
                <c:pt idx="10">
                  <c:v>19.600000000000001</c:v>
                </c:pt>
                <c:pt idx="11">
                  <c:v>20</c:v>
                </c:pt>
                <c:pt idx="12">
                  <c:v>15.7</c:v>
                </c:pt>
                <c:pt idx="13">
                  <c:v>26.8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21-40EF-AE4A-146AAE4AA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193440"/>
        <c:axId val="1"/>
      </c:scatterChart>
      <c:valAx>
        <c:axId val="47119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Date</a:t>
                </a:r>
              </a:p>
            </c:rich>
          </c:tx>
          <c:layout>
            <c:manualLayout>
              <c:xMode val="edge"/>
              <c:yMode val="edge"/>
              <c:x val="0.47760610479245652"/>
              <c:y val="0.94996370932935892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  <c:majorUnit val="2"/>
        <c:minorUnit val="1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TSS (mg/L)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934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6624171978502"/>
          <c:y val="8.0346581121573404E-2"/>
          <c:w val="0.81625596800399947"/>
          <c:h val="0.76583714826344385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Trends!$B$3:$B$16</c:f>
              <c:numCache>
                <c:formatCode>m/d/yyyy</c:formatCode>
                <c:ptCount val="14"/>
                <c:pt idx="0">
                  <c:v>44502.373611111114</c:v>
                </c:pt>
                <c:pt idx="1">
                  <c:v>44413.325694444444</c:v>
                </c:pt>
                <c:pt idx="2">
                  <c:v>44412.32708333333</c:v>
                </c:pt>
                <c:pt idx="3">
                  <c:v>44411.324305555558</c:v>
                </c:pt>
                <c:pt idx="4">
                  <c:v>44322.371527777781</c:v>
                </c:pt>
                <c:pt idx="5">
                  <c:v>44321.366666666669</c:v>
                </c:pt>
                <c:pt idx="6">
                  <c:v>44320.368750000001</c:v>
                </c:pt>
                <c:pt idx="7">
                  <c:v>44229.365972222222</c:v>
                </c:pt>
                <c:pt idx="8">
                  <c:v>44139.376388888886</c:v>
                </c:pt>
                <c:pt idx="9">
                  <c:v>44047.334722222222</c:v>
                </c:pt>
                <c:pt idx="10">
                  <c:v>43956.371527777781</c:v>
                </c:pt>
                <c:pt idx="11">
                  <c:v>43865.410416666666</c:v>
                </c:pt>
                <c:pt idx="12">
                  <c:v>43774.392361111109</c:v>
                </c:pt>
                <c:pt idx="13">
                  <c:v>43683.423611111109</c:v>
                </c:pt>
              </c:numCache>
            </c:numRef>
          </c:cat>
          <c:val>
            <c:numRef>
              <c:f>Trends!$C$3:$C$16</c:f>
              <c:numCache>
                <c:formatCode>0.00</c:formatCode>
                <c:ptCount val="14"/>
                <c:pt idx="0">
                  <c:v>29.5</c:v>
                </c:pt>
                <c:pt idx="1">
                  <c:v>24.8</c:v>
                </c:pt>
                <c:pt idx="2">
                  <c:v>28.4</c:v>
                </c:pt>
                <c:pt idx="3">
                  <c:v>27.5</c:v>
                </c:pt>
                <c:pt idx="4">
                  <c:v>17.3</c:v>
                </c:pt>
                <c:pt idx="5">
                  <c:v>17.899999999999999</c:v>
                </c:pt>
                <c:pt idx="6">
                  <c:v>17.3</c:v>
                </c:pt>
                <c:pt idx="7">
                  <c:v>11.9</c:v>
                </c:pt>
                <c:pt idx="8">
                  <c:v>31.4</c:v>
                </c:pt>
                <c:pt idx="9">
                  <c:v>26</c:v>
                </c:pt>
                <c:pt idx="10">
                  <c:v>19.600000000000001</c:v>
                </c:pt>
                <c:pt idx="11">
                  <c:v>20</c:v>
                </c:pt>
                <c:pt idx="12">
                  <c:v>15.7</c:v>
                </c:pt>
                <c:pt idx="13">
                  <c:v>26.8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4C-4EC4-8774-C490128755D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71193440"/>
        <c:axId val="1"/>
      </c:lineChart>
      <c:dateAx>
        <c:axId val="471193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7760610479245652"/>
              <c:y val="0.949963709329358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"/>
        <c:crosses val="autoZero"/>
        <c:auto val="1"/>
        <c:lblOffset val="1"/>
        <c:baseTimeUnit val="days"/>
      </c:date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NH3  (mg/L)</a:t>
                </a:r>
              </a:p>
            </c:rich>
          </c:tx>
          <c:layout>
            <c:manualLayout>
              <c:xMode val="edge"/>
              <c:yMode val="edge"/>
              <c:x val="2.0205640961546475E-2"/>
              <c:y val="0.369038115518579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1193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32</xdr:row>
      <xdr:rowOff>85725</xdr:rowOff>
    </xdr:from>
    <xdr:to>
      <xdr:col>18</xdr:col>
      <xdr:colOff>657225</xdr:colOff>
      <xdr:row>37</xdr:row>
      <xdr:rowOff>152400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BOD">
              <a:extLst>
                <a:ext uri="{FF2B5EF4-FFF2-40B4-BE49-F238E27FC236}">
                  <a16:creationId xmlns:a16="http://schemas.microsoft.com/office/drawing/2014/main" id="{D08352CB-330D-45B4-A1DA-EF76FFF5ACD4}"/>
                </a:ext>
              </a:extLst>
            </xdr:cNvPr>
            <xdr:cNvSpPr txBox="1"/>
          </xdr:nvSpPr>
          <xdr:spPr>
            <a:xfrm>
              <a:off x="6515100" y="6524625"/>
              <a:ext cx="5867400" cy="1019175"/>
            </a:xfrm>
            <a:prstGeom prst="rect">
              <a:avLst/>
            </a:prstGeom>
            <a:ln w="3175">
              <a:solidFill>
                <a:schemeClr val="tx1"/>
              </a:solidFill>
            </a:ln>
          </xdr:spPr>
          <xdr:txBody>
            <a:bodyPr vertOverflow="clip" horzOverflow="clip" wrap="none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𝐵𝑂𝐷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 (</m:t>
                    </m:r>
                    <m:f>
                      <m:fPr>
                        <m:type m:val="lin"/>
                        <m:ctrlP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𝑚𝑔</m:t>
                        </m:r>
                      </m:num>
                      <m:den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{(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𝐼𝑛𝑖𝑡𝑖𝑎𝑙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.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𝑂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𝐹𝑖𝑛𝑎𝑙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.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𝑂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)−[</m:t>
                        </m:r>
                        <m:f>
                          <m:f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𝑆𝑒𝑒𝑑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𝐵𝑙𝑎𝑛𝑘</m:t>
                            </m:r>
                          </m:num>
                          <m:den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300</m:t>
                            </m:r>
                          </m:den>
                        </m:f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300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𝑆𝑎𝑚𝑝𝑙𝑒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𝑉𝑜𝑙𝑢𝑚𝑒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)]}</m:t>
                        </m:r>
                      </m:num>
                      <m:den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  <m:f>
                          <m:f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𝑆𝑎𝑚𝑝𝑙𝑒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300</m:t>
                            </m:r>
                          </m:den>
                        </m:f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br>
                <a:rPr lang="en-US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endParaRPr lang="en-US" b="0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b="0" i="1">
                  <a:solidFill>
                    <a:srgbClr val="000000"/>
                  </a:solidFill>
                </a:rPr>
                <a:t>Seed Blank</a:t>
              </a:r>
              <a:r>
                <a:rPr lang="en-US" b="0" i="1" baseline="0">
                  <a:solidFill>
                    <a:srgbClr val="000000"/>
                  </a:solidFill>
                </a:rPr>
                <a:t> = Average Seeded Blank D.O depletion.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1" baseline="0">
                  <a:effectLst/>
                  <a:latin typeface="+mn-lt"/>
                  <a:ea typeface="+mn-ea"/>
                  <a:cs typeface="+mn-cs"/>
                </a:rPr>
                <a:t>D.O Depletion = Initial D.O - Final D.O</a:t>
              </a:r>
              <a:endParaRPr lang="en-US">
                <a:effectLst/>
              </a:endParaRPr>
            </a:p>
            <a:p>
              <a:endParaRPr lang="en-US" b="0" i="1" baseline="0">
                <a:solidFill>
                  <a:srgbClr val="000000"/>
                </a:solidFill>
              </a:endParaRPr>
            </a:p>
            <a:p>
              <a:r>
                <a:rPr lang="en-US" b="0" i="1" baseline="0">
                  <a:solidFill>
                    <a:srgbClr val="000000"/>
                  </a:solidFill>
                </a:rPr>
                <a:t>                  </a:t>
              </a:r>
              <a:r>
                <a:rPr lang="en-US" b="0" i="0" baseline="0">
                  <a:solidFill>
                    <a:srgbClr val="000000"/>
                  </a:solidFill>
                  <a:latin typeface="+mn-lt"/>
                </a:rPr>
                <a:t>                  </a:t>
              </a:r>
              <a:endParaRPr lang="en-US" b="0" i="1"/>
            </a:p>
            <a:p>
              <a:r>
                <a:rPr lang="en-US" b="0" i="1"/>
                <a:t>	</a:t>
              </a:r>
            </a:p>
          </xdr:txBody>
        </xdr:sp>
      </mc:Choice>
      <mc:Fallback xmlns="">
        <xdr:sp macro="" textlink="">
          <xdr:nvSpPr>
            <xdr:cNvPr id="5" name="BOD">
              <a:extLst>
                <a:ext uri="{FF2B5EF4-FFF2-40B4-BE49-F238E27FC236}">
                  <a16:creationId xmlns:a16="http://schemas.microsoft.com/office/drawing/2014/main" id="{D08352CB-330D-45B4-A1DA-EF76FFF5ACD4}"/>
                </a:ext>
              </a:extLst>
            </xdr:cNvPr>
            <xdr:cNvSpPr txBox="1"/>
          </xdr:nvSpPr>
          <xdr:spPr>
            <a:xfrm>
              <a:off x="6515100" y="6524625"/>
              <a:ext cx="5867400" cy="1019175"/>
            </a:xfrm>
            <a:prstGeom prst="rect">
              <a:avLst/>
            </a:prstGeom>
            <a:ln w="3175">
              <a:solidFill>
                <a:schemeClr val="tx1"/>
              </a:solidFill>
            </a:ln>
          </xdr:spPr>
          <xdr:txBody>
            <a:bodyPr vertOverflow="clip" horzOverflow="clip" wrap="none">
              <a:no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𝐵𝑂𝐷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(𝑚𝑔∕𝐿)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=({(𝐼𝑛𝑖𝑡𝑖𝑎𝑙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𝐷.𝑂−𝐹𝑖𝑛𝑎𝑙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𝐷.𝑂)−[(𝑆𝑒𝑒𝑑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𝐵𝑙𝑎𝑛𝑘)/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300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300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−𝑆𝑎𝑚𝑝𝑙𝑒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𝑉𝑜𝑙𝑢𝑚𝑒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)]})/(((𝑆𝑎𝑚𝑝𝑙𝑒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𝑉𝑜𝑙𝑢𝑚𝑒)/300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))</a:t>
              </a:r>
              <a:br>
                <a:rPr lang="en-US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endParaRPr lang="en-US" b="0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b="0" i="1">
                  <a:solidFill>
                    <a:srgbClr val="000000"/>
                  </a:solidFill>
                </a:rPr>
                <a:t>Seed Blank</a:t>
              </a:r>
              <a:r>
                <a:rPr lang="en-US" b="0" i="1" baseline="0">
                  <a:solidFill>
                    <a:srgbClr val="000000"/>
                  </a:solidFill>
                </a:rPr>
                <a:t> = Average Seeded Blank D.O depletion. </a:t>
              </a: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1" baseline="0">
                  <a:effectLst/>
                  <a:latin typeface="+mn-lt"/>
                  <a:ea typeface="+mn-ea"/>
                  <a:cs typeface="+mn-cs"/>
                </a:rPr>
                <a:t>D.O Depletion = Initial D.O - Final D.O</a:t>
              </a:r>
              <a:endParaRPr lang="en-US">
                <a:effectLst/>
              </a:endParaRPr>
            </a:p>
            <a:p>
              <a:endParaRPr lang="en-US" b="0" i="1" baseline="0">
                <a:solidFill>
                  <a:srgbClr val="000000"/>
                </a:solidFill>
              </a:endParaRPr>
            </a:p>
            <a:p>
              <a:r>
                <a:rPr lang="en-US" b="0" i="1" baseline="0">
                  <a:solidFill>
                    <a:srgbClr val="000000"/>
                  </a:solidFill>
                </a:rPr>
                <a:t>                  </a:t>
              </a:r>
              <a:r>
                <a:rPr lang="en-US" b="0" i="0" baseline="0">
                  <a:solidFill>
                    <a:srgbClr val="000000"/>
                  </a:solidFill>
                  <a:latin typeface="+mn-lt"/>
                </a:rPr>
                <a:t>                  </a:t>
              </a:r>
              <a:endParaRPr lang="en-US" b="0" i="1"/>
            </a:p>
            <a:p>
              <a:r>
                <a:rPr lang="en-US" b="0" i="1"/>
                <a:t>	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4</xdr:row>
      <xdr:rowOff>114299</xdr:rowOff>
    </xdr:from>
    <xdr:to>
      <xdr:col>22</xdr:col>
      <xdr:colOff>38100</xdr:colOff>
      <xdr:row>37</xdr:row>
      <xdr:rowOff>95250</xdr:rowOff>
    </xdr:to>
    <xdr:graphicFrame macro="">
      <xdr:nvGraphicFramePr>
        <xdr:cNvPr id="2058" name="Chart 1">
          <a:extLst>
            <a:ext uri="{FF2B5EF4-FFF2-40B4-BE49-F238E27FC236}">
              <a16:creationId xmlns:a16="http://schemas.microsoft.com/office/drawing/2014/main" id="{3694D1C1-A592-4590-8D66-ACBAFD1552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219074</xdr:colOff>
      <xdr:row>6</xdr:row>
      <xdr:rowOff>161925</xdr:rowOff>
    </xdr:from>
    <xdr:to>
      <xdr:col>23</xdr:col>
      <xdr:colOff>209549</xdr:colOff>
      <xdr:row>30</xdr:row>
      <xdr:rowOff>57150</xdr:rowOff>
    </xdr:to>
    <xdr:graphicFrame macro="">
      <xdr:nvGraphicFramePr>
        <xdr:cNvPr id="3" name="NH3Chart">
          <a:extLst>
            <a:ext uri="{FF2B5EF4-FFF2-40B4-BE49-F238E27FC236}">
              <a16:creationId xmlns:a16="http://schemas.microsoft.com/office/drawing/2014/main" id="{BB179DF7-2761-4226-8DCD-CE536E7F84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1019175</xdr:colOff>
      <xdr:row>14</xdr:row>
      <xdr:rowOff>161925</xdr:rowOff>
    </xdr:from>
    <xdr:to>
      <xdr:col>8</xdr:col>
      <xdr:colOff>464138</xdr:colOff>
      <xdr:row>23</xdr:row>
      <xdr:rowOff>132373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BOD">
              <a:extLst>
                <a:ext uri="{FF2B5EF4-FFF2-40B4-BE49-F238E27FC236}">
                  <a16:creationId xmlns:a16="http://schemas.microsoft.com/office/drawing/2014/main" id="{5CCBF0B9-DF32-4D2F-8845-090DC0802F55}"/>
                </a:ext>
              </a:extLst>
            </xdr:cNvPr>
            <xdr:cNvSpPr txBox="1"/>
          </xdr:nvSpPr>
          <xdr:spPr>
            <a:xfrm>
              <a:off x="1019175" y="3009900"/>
              <a:ext cx="5569538" cy="168494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𝐵𝑂𝐷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 (</m:t>
                    </m:r>
                    <m:f>
                      <m:fPr>
                        <m:type m:val="lin"/>
                        <m:ctrlP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𝑚𝑔</m:t>
                        </m:r>
                      </m:num>
                      <m:den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)</m:t>
                    </m:r>
                    <m:r>
                      <a:rPr lang="en-US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{(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𝐼𝑛𝑖𝑡𝑖𝑎𝑙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.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𝑂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𝐹𝑖𝑛𝑎𝑙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.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𝑂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)−[</m:t>
                        </m:r>
                        <m:f>
                          <m:f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𝑆𝑒𝑒𝑑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𝐵𝑙𝑎𝑛𝑘</m:t>
                            </m:r>
                          </m:num>
                          <m:den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300</m:t>
                            </m:r>
                          </m:den>
                        </m:f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300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𝑆𝑎𝑚𝑝𝑙𝑒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b="0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𝑉𝑜𝑙𝑢𝑚𝑒</m:t>
                        </m:r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)]}</m:t>
                        </m:r>
                      </m:num>
                      <m:den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(</m:t>
                        </m:r>
                        <m:f>
                          <m:fPr>
                            <m:ctrlP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𝑆𝑎𝑚𝑝𝑙𝑒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US" b="0" i="1">
                                <a:solidFill>
                                  <a:srgbClr val="000000"/>
                                </a:solidFill>
                                <a:latin typeface="Cambria Math" panose="02040503050406030204" pitchFamily="18" charset="0"/>
                              </a:rPr>
                              <m:t>300</m:t>
                            </m:r>
                          </m:den>
                        </m:f>
                        <m:r>
                          <a:rPr lang="en-US" i="1">
                            <a:solidFill>
                              <a:srgbClr val="000000"/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br>
                <a:rPr lang="en-US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endParaRPr lang="en-US" b="0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endParaRPr lang="en-US" b="0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𝑊h𝑒𝑟𝑒</m:t>
                    </m:r>
                    <m:r>
                      <a:rPr lang="en-US" b="0" i="1">
                        <a:solidFill>
                          <a:srgbClr val="000000"/>
                        </a:solidFill>
                        <a:latin typeface="Cambria Math" panose="02040503050406030204" pitchFamily="18" charset="0"/>
                      </a:rPr>
                      <m:t>:</m:t>
                    </m:r>
                  </m:oMath>
                </m:oMathPara>
              </a14:m>
              <a:endParaRPr lang="en-US" b="0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r>
                <a:rPr lang="en-US" b="0">
                  <a:solidFill>
                    <a:srgbClr val="000000"/>
                  </a:solidFill>
                </a:rPr>
                <a:t>	</a:t>
              </a:r>
              <a:r>
                <a:rPr lang="en-US" b="0" i="1">
                  <a:solidFill>
                    <a:srgbClr val="000000"/>
                  </a:solidFill>
                </a:rPr>
                <a:t>Seed Blank</a:t>
              </a:r>
              <a:r>
                <a:rPr lang="en-US" b="0" i="1" baseline="0">
                  <a:solidFill>
                    <a:srgbClr val="000000"/>
                  </a:solidFill>
                </a:rPr>
                <a:t> = Average Seeded Blank D.O depletion</a:t>
              </a:r>
            </a:p>
            <a:p>
              <a:r>
                <a:rPr lang="en-US" b="0" i="1" baseline="0">
                  <a:solidFill>
                    <a:srgbClr val="000000"/>
                  </a:solidFill>
                </a:rPr>
                <a:t>	D.O Depletion = Initial D.O - Final D.O</a:t>
              </a:r>
            </a:p>
            <a:p>
              <a:r>
                <a:rPr lang="en-US" b="0" baseline="0">
                  <a:solidFill>
                    <a:srgbClr val="000000"/>
                  </a:solidFill>
                </a:rPr>
                <a:t>	</a:t>
              </a:r>
              <a14:m>
                <m:oMath xmlns:m="http://schemas.openxmlformats.org/officeDocument/2006/math">
                  <m:r>
                    <a:rPr lang="en-US" b="0" i="0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3</m:t>
                  </m:r>
                  <m:r>
                    <a:rPr lang="en-US" b="0" i="1">
                      <a:solidFill>
                        <a:srgbClr val="000000"/>
                      </a:solidFill>
                      <a:latin typeface="Cambria Math" panose="02040503050406030204" pitchFamily="18" charset="0"/>
                    </a:rPr>
                    <m:t>00</m:t>
                  </m:r>
                </m:oMath>
              </a14:m>
              <a:r>
                <a:rPr lang="en-US" b="0" i="1"/>
                <a:t> is the Bottle Volume</a:t>
              </a:r>
            </a:p>
            <a:p>
              <a:r>
                <a:rPr lang="en-US" b="0" i="1"/>
                <a:t>	</a:t>
              </a:r>
            </a:p>
          </xdr:txBody>
        </xdr:sp>
      </mc:Choice>
      <mc:Fallback xmlns="">
        <xdr:sp macro="" textlink="">
          <xdr:nvSpPr>
            <xdr:cNvPr id="4" name="BOD">
              <a:extLst>
                <a:ext uri="{FF2B5EF4-FFF2-40B4-BE49-F238E27FC236}">
                  <a16:creationId xmlns:a16="http://schemas.microsoft.com/office/drawing/2014/main" id="{5CCBF0B9-DF32-4D2F-8845-090DC0802F55}"/>
                </a:ext>
              </a:extLst>
            </xdr:cNvPr>
            <xdr:cNvSpPr txBox="1"/>
          </xdr:nvSpPr>
          <xdr:spPr>
            <a:xfrm>
              <a:off x="1019175" y="3009900"/>
              <a:ext cx="5569538" cy="1684948"/>
            </a:xfrm>
            <a:prstGeom prst="rect">
              <a:avLst/>
            </a:prstGeom>
          </xdr:spPr>
          <xdr:txBody>
            <a:bodyPr vertOverflow="clip" horzOverflow="clip" wrap="none">
              <a:spAutoFit/>
            </a:bodyPr>
            <a:lstStyle/>
            <a:p>
              <a:pPr/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𝐵𝑂𝐷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(𝑚𝑔∕𝐿)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=({(𝐼𝑛𝑖𝑡𝑖𝑎𝑙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𝐷.𝑂−𝐹𝑖𝑛𝑎𝑙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𝐷.𝑂)−[(𝑆𝑒𝑒𝑑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𝐵𝑙𝑎𝑛𝑘)/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300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300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−𝑆𝑎𝑚𝑝𝑙𝑒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𝑉𝑜𝑙𝑢𝑚𝑒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)]})/(((𝑆𝑎𝑚𝑝𝑙𝑒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 𝑉𝑜𝑙𝑢𝑚𝑒)/300</a:t>
              </a:r>
              <a:r>
                <a:rPr lang="en-US" i="0">
                  <a:solidFill>
                    <a:srgbClr val="000000"/>
                  </a:solidFill>
                  <a:latin typeface="Cambria Math" panose="02040503050406030204" pitchFamily="18" charset="0"/>
                </a:rPr>
                <a:t>))</a:t>
              </a:r>
              <a:br>
                <a:rPr lang="en-US" i="1">
                  <a:solidFill>
                    <a:srgbClr val="000000"/>
                  </a:solidFill>
                  <a:latin typeface="Cambria Math" panose="02040503050406030204" pitchFamily="18" charset="0"/>
                </a:rPr>
              </a:br>
              <a:endParaRPr lang="en-US" b="0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:endParaRPr lang="en-US" b="0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𝑊ℎ𝑒𝑟𝑒:</a:t>
              </a:r>
              <a:endParaRPr lang="en-US" b="0" i="1">
                <a:solidFill>
                  <a:srgbClr val="000000"/>
                </a:solidFill>
                <a:latin typeface="Cambria Math" panose="02040503050406030204" pitchFamily="18" charset="0"/>
              </a:endParaRPr>
            </a:p>
            <a:p>
              <a:pPr/>
              <a:r>
                <a:rPr lang="en-US" b="0">
                  <a:solidFill>
                    <a:srgbClr val="000000"/>
                  </a:solidFill>
                </a:rPr>
                <a:t>	</a:t>
              </a:r>
              <a:r>
                <a:rPr lang="en-US" b="0" i="1">
                  <a:solidFill>
                    <a:srgbClr val="000000"/>
                  </a:solidFill>
                </a:rPr>
                <a:t>Seed Blank</a:t>
              </a:r>
              <a:r>
                <a:rPr lang="en-US" b="0" i="1" baseline="0">
                  <a:solidFill>
                    <a:srgbClr val="000000"/>
                  </a:solidFill>
                </a:rPr>
                <a:t> = Average Seeded Blank D.O depletion</a:t>
              </a:r>
            </a:p>
            <a:p>
              <a:pPr/>
              <a:r>
                <a:rPr lang="en-US" b="0" i="1" baseline="0">
                  <a:solidFill>
                    <a:srgbClr val="000000"/>
                  </a:solidFill>
                </a:rPr>
                <a:t>	D.O Depletion = Initial D.O - Final D.O</a:t>
              </a:r>
            </a:p>
            <a:p>
              <a:pPr/>
              <a:r>
                <a:rPr lang="en-US" b="0" baseline="0">
                  <a:solidFill>
                    <a:srgbClr val="000000"/>
                  </a:solidFill>
                </a:rPr>
                <a:t>	</a:t>
              </a:r>
              <a:r>
                <a:rPr lang="en-US" b="0" i="0">
                  <a:solidFill>
                    <a:srgbClr val="000000"/>
                  </a:solidFill>
                  <a:latin typeface="Cambria Math" panose="02040503050406030204" pitchFamily="18" charset="0"/>
                </a:rPr>
                <a:t>300</a:t>
              </a:r>
              <a:r>
                <a:rPr lang="en-US" b="0" i="1"/>
                <a:t> is the Bottle Volume</a:t>
              </a:r>
            </a:p>
            <a:p>
              <a:pPr/>
              <a:r>
                <a:rPr lang="en-US" b="0" i="1"/>
                <a:t>	</a:t>
              </a:r>
            </a:p>
          </xdr:txBody>
        </xdr:sp>
      </mc:Fallback>
    </mc:AlternateContent>
    <xdr:clientData/>
  </xdr:twoCellAnchor>
  <xdr:oneCellAnchor>
    <xdr:from>
      <xdr:col>0</xdr:col>
      <xdr:colOff>933449</xdr:colOff>
      <xdr:row>25</xdr:row>
      <xdr:rowOff>71437</xdr:rowOff>
    </xdr:from>
    <xdr:ext cx="4733925" cy="8739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SS">
              <a:extLst>
                <a:ext uri="{FF2B5EF4-FFF2-40B4-BE49-F238E27FC236}">
                  <a16:creationId xmlns:a16="http://schemas.microsoft.com/office/drawing/2014/main" id="{06E0A4E2-0BDE-416D-B01B-6A289E82FD59}"/>
                </a:ext>
              </a:extLst>
            </xdr:cNvPr>
            <xdr:cNvSpPr txBox="1"/>
          </xdr:nvSpPr>
          <xdr:spPr>
            <a:xfrm>
              <a:off x="933449" y="5014912"/>
              <a:ext cx="4733925" cy="8739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𝑇𝑆𝑆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</m:t>
                    </m:r>
                    <m:f>
                      <m:fPr>
                        <m:type m:val="lin"/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𝑚𝑔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= 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𝑊𝑒𝑖𝑔h𝑡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𝐶𝑂𝑁𝐹𝐼𝑅𝑀𝐸𝐷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𝑆𝐴𝑀𝑃𝐿𝐸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𝐴𝑁𝐷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𝑃𝐴𝐷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𝑊𝑒𝑖𝑔h𝑡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𝑃𝐴𝐷</m:t>
                                </m:r>
                              </m:sub>
                            </m:sSub>
                          </m:e>
                        </m:d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×1000</m:t>
                        </m:r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𝑉𝑜𝑙𝑢𝑚𝑒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𝑆𝐴𝑀𝑃𝐿𝐸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  <a:p>
              <a:endParaRPr lang="en-US" sz="1100"/>
            </a:p>
            <a:p>
              <a:endParaRPr lang="en-US" sz="1100"/>
            </a:p>
            <a:p>
              <a:endParaRPr lang="en-US" sz="1100"/>
            </a:p>
          </xdr:txBody>
        </xdr:sp>
      </mc:Choice>
      <mc:Fallback xmlns="">
        <xdr:sp macro="" textlink="">
          <xdr:nvSpPr>
            <xdr:cNvPr id="5" name="TSS">
              <a:extLst>
                <a:ext uri="{FF2B5EF4-FFF2-40B4-BE49-F238E27FC236}">
                  <a16:creationId xmlns:a16="http://schemas.microsoft.com/office/drawing/2014/main" id="{06E0A4E2-0BDE-416D-B01B-6A289E82FD59}"/>
                </a:ext>
              </a:extLst>
            </xdr:cNvPr>
            <xdr:cNvSpPr txBox="1"/>
          </xdr:nvSpPr>
          <xdr:spPr>
            <a:xfrm>
              <a:off x="933449" y="5014912"/>
              <a:ext cx="4733925" cy="8739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𝑇𝑆𝑆 (𝑚𝑔∕𝐿=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(〖𝑊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𝑒𝑖𝑔ℎ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𝑡〗_(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𝐶𝑂𝑁𝐹𝐼𝑅𝑀𝐸𝐷 𝑆𝐴𝑀𝑃𝐿𝐸 𝐴𝑁𝐷 𝑃𝐴𝐷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)− 〖𝑊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𝑒𝑖𝑔ℎ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𝑡〗_𝑃𝐴𝐷 )×1000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)/〖</a:t>
              </a:r>
              <a:r>
                <a:rPr lang="en-US" sz="1100" b="0" i="0">
                  <a:latin typeface="Cambria Math" panose="02040503050406030204" pitchFamily="18" charset="0"/>
                </a:rPr>
                <a:t>𝑉𝑜𝑙𝑢𝑚𝑒〗_𝑆𝐴𝑀𝑃𝐿𝐸 </a:t>
              </a:r>
              <a:endParaRPr lang="en-US" sz="1100"/>
            </a:p>
            <a:p>
              <a:endParaRPr lang="en-US" sz="1100"/>
            </a:p>
            <a:p>
              <a:endParaRPr lang="en-US" sz="1100"/>
            </a:p>
            <a:p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5839C-8439-4D93-9520-3EC5FE43BC57}">
  <sheetPr codeName="Sheet15"/>
  <dimension ref="A1:AA76"/>
  <sheetViews>
    <sheetView workbookViewId="0">
      <selection activeCell="E20" sqref="E20"/>
    </sheetView>
  </sheetViews>
  <sheetFormatPr defaultRowHeight="12.75" x14ac:dyDescent="0.2"/>
  <cols>
    <col min="1" max="1" width="14.42578125" style="215" customWidth="1"/>
    <col min="2" max="3" width="10.5703125" style="215" customWidth="1"/>
    <col min="4" max="4" width="17.85546875" style="215" bestFit="1" customWidth="1"/>
    <col min="5" max="5" width="18.28515625" style="215" customWidth="1"/>
    <col min="6" max="6" width="12.7109375" style="215" customWidth="1"/>
    <col min="7" max="10" width="9.140625" style="215"/>
    <col min="11" max="11" width="10.5703125" style="215" customWidth="1"/>
    <col min="12" max="12" width="9.140625" style="215"/>
    <col min="13" max="13" width="12" style="215" customWidth="1"/>
    <col min="14" max="16" width="9.140625" style="215"/>
    <col min="17" max="17" width="12" style="215" customWidth="1"/>
    <col min="18" max="256" width="9.140625" style="215"/>
    <col min="257" max="257" width="14.42578125" style="215" customWidth="1"/>
    <col min="258" max="259" width="10.5703125" style="215" customWidth="1"/>
    <col min="260" max="260" width="17.85546875" style="215" bestFit="1" customWidth="1"/>
    <col min="261" max="261" width="18.28515625" style="215" customWidth="1"/>
    <col min="262" max="262" width="12.7109375" style="215" customWidth="1"/>
    <col min="263" max="266" width="9.140625" style="215"/>
    <col min="267" max="267" width="10.5703125" style="215" customWidth="1"/>
    <col min="268" max="268" width="9.140625" style="215"/>
    <col min="269" max="269" width="12" style="215" customWidth="1"/>
    <col min="270" max="272" width="9.140625" style="215"/>
    <col min="273" max="273" width="12" style="215" customWidth="1"/>
    <col min="274" max="512" width="9.140625" style="215"/>
    <col min="513" max="513" width="14.42578125" style="215" customWidth="1"/>
    <col min="514" max="515" width="10.5703125" style="215" customWidth="1"/>
    <col min="516" max="516" width="17.85546875" style="215" bestFit="1" customWidth="1"/>
    <col min="517" max="517" width="18.28515625" style="215" customWidth="1"/>
    <col min="518" max="518" width="12.7109375" style="215" customWidth="1"/>
    <col min="519" max="522" width="9.140625" style="215"/>
    <col min="523" max="523" width="10.5703125" style="215" customWidth="1"/>
    <col min="524" max="524" width="9.140625" style="215"/>
    <col min="525" max="525" width="12" style="215" customWidth="1"/>
    <col min="526" max="528" width="9.140625" style="215"/>
    <col min="529" max="529" width="12" style="215" customWidth="1"/>
    <col min="530" max="768" width="9.140625" style="215"/>
    <col min="769" max="769" width="14.42578125" style="215" customWidth="1"/>
    <col min="770" max="771" width="10.5703125" style="215" customWidth="1"/>
    <col min="772" max="772" width="17.85546875" style="215" bestFit="1" customWidth="1"/>
    <col min="773" max="773" width="18.28515625" style="215" customWidth="1"/>
    <col min="774" max="774" width="12.7109375" style="215" customWidth="1"/>
    <col min="775" max="778" width="9.140625" style="215"/>
    <col min="779" max="779" width="10.5703125" style="215" customWidth="1"/>
    <col min="780" max="780" width="9.140625" style="215"/>
    <col min="781" max="781" width="12" style="215" customWidth="1"/>
    <col min="782" max="784" width="9.140625" style="215"/>
    <col min="785" max="785" width="12" style="215" customWidth="1"/>
    <col min="786" max="1024" width="9.140625" style="215"/>
    <col min="1025" max="1025" width="14.42578125" style="215" customWidth="1"/>
    <col min="1026" max="1027" width="10.5703125" style="215" customWidth="1"/>
    <col min="1028" max="1028" width="17.85546875" style="215" bestFit="1" customWidth="1"/>
    <col min="1029" max="1029" width="18.28515625" style="215" customWidth="1"/>
    <col min="1030" max="1030" width="12.7109375" style="215" customWidth="1"/>
    <col min="1031" max="1034" width="9.140625" style="215"/>
    <col min="1035" max="1035" width="10.5703125" style="215" customWidth="1"/>
    <col min="1036" max="1036" width="9.140625" style="215"/>
    <col min="1037" max="1037" width="12" style="215" customWidth="1"/>
    <col min="1038" max="1040" width="9.140625" style="215"/>
    <col min="1041" max="1041" width="12" style="215" customWidth="1"/>
    <col min="1042" max="1280" width="9.140625" style="215"/>
    <col min="1281" max="1281" width="14.42578125" style="215" customWidth="1"/>
    <col min="1282" max="1283" width="10.5703125" style="215" customWidth="1"/>
    <col min="1284" max="1284" width="17.85546875" style="215" bestFit="1" customWidth="1"/>
    <col min="1285" max="1285" width="18.28515625" style="215" customWidth="1"/>
    <col min="1286" max="1286" width="12.7109375" style="215" customWidth="1"/>
    <col min="1287" max="1290" width="9.140625" style="215"/>
    <col min="1291" max="1291" width="10.5703125" style="215" customWidth="1"/>
    <col min="1292" max="1292" width="9.140625" style="215"/>
    <col min="1293" max="1293" width="12" style="215" customWidth="1"/>
    <col min="1294" max="1296" width="9.140625" style="215"/>
    <col min="1297" max="1297" width="12" style="215" customWidth="1"/>
    <col min="1298" max="1536" width="9.140625" style="215"/>
    <col min="1537" max="1537" width="14.42578125" style="215" customWidth="1"/>
    <col min="1538" max="1539" width="10.5703125" style="215" customWidth="1"/>
    <col min="1540" max="1540" width="17.85546875" style="215" bestFit="1" customWidth="1"/>
    <col min="1541" max="1541" width="18.28515625" style="215" customWidth="1"/>
    <col min="1542" max="1542" width="12.7109375" style="215" customWidth="1"/>
    <col min="1543" max="1546" width="9.140625" style="215"/>
    <col min="1547" max="1547" width="10.5703125" style="215" customWidth="1"/>
    <col min="1548" max="1548" width="9.140625" style="215"/>
    <col min="1549" max="1549" width="12" style="215" customWidth="1"/>
    <col min="1550" max="1552" width="9.140625" style="215"/>
    <col min="1553" max="1553" width="12" style="215" customWidth="1"/>
    <col min="1554" max="1792" width="9.140625" style="215"/>
    <col min="1793" max="1793" width="14.42578125" style="215" customWidth="1"/>
    <col min="1794" max="1795" width="10.5703125" style="215" customWidth="1"/>
    <col min="1796" max="1796" width="17.85546875" style="215" bestFit="1" customWidth="1"/>
    <col min="1797" max="1797" width="18.28515625" style="215" customWidth="1"/>
    <col min="1798" max="1798" width="12.7109375" style="215" customWidth="1"/>
    <col min="1799" max="1802" width="9.140625" style="215"/>
    <col min="1803" max="1803" width="10.5703125" style="215" customWidth="1"/>
    <col min="1804" max="1804" width="9.140625" style="215"/>
    <col min="1805" max="1805" width="12" style="215" customWidth="1"/>
    <col min="1806" max="1808" width="9.140625" style="215"/>
    <col min="1809" max="1809" width="12" style="215" customWidth="1"/>
    <col min="1810" max="2048" width="9.140625" style="215"/>
    <col min="2049" max="2049" width="14.42578125" style="215" customWidth="1"/>
    <col min="2050" max="2051" width="10.5703125" style="215" customWidth="1"/>
    <col min="2052" max="2052" width="17.85546875" style="215" bestFit="1" customWidth="1"/>
    <col min="2053" max="2053" width="18.28515625" style="215" customWidth="1"/>
    <col min="2054" max="2054" width="12.7109375" style="215" customWidth="1"/>
    <col min="2055" max="2058" width="9.140625" style="215"/>
    <col min="2059" max="2059" width="10.5703125" style="215" customWidth="1"/>
    <col min="2060" max="2060" width="9.140625" style="215"/>
    <col min="2061" max="2061" width="12" style="215" customWidth="1"/>
    <col min="2062" max="2064" width="9.140625" style="215"/>
    <col min="2065" max="2065" width="12" style="215" customWidth="1"/>
    <col min="2066" max="2304" width="9.140625" style="215"/>
    <col min="2305" max="2305" width="14.42578125" style="215" customWidth="1"/>
    <col min="2306" max="2307" width="10.5703125" style="215" customWidth="1"/>
    <col min="2308" max="2308" width="17.85546875" style="215" bestFit="1" customWidth="1"/>
    <col min="2309" max="2309" width="18.28515625" style="215" customWidth="1"/>
    <col min="2310" max="2310" width="12.7109375" style="215" customWidth="1"/>
    <col min="2311" max="2314" width="9.140625" style="215"/>
    <col min="2315" max="2315" width="10.5703125" style="215" customWidth="1"/>
    <col min="2316" max="2316" width="9.140625" style="215"/>
    <col min="2317" max="2317" width="12" style="215" customWidth="1"/>
    <col min="2318" max="2320" width="9.140625" style="215"/>
    <col min="2321" max="2321" width="12" style="215" customWidth="1"/>
    <col min="2322" max="2560" width="9.140625" style="215"/>
    <col min="2561" max="2561" width="14.42578125" style="215" customWidth="1"/>
    <col min="2562" max="2563" width="10.5703125" style="215" customWidth="1"/>
    <col min="2564" max="2564" width="17.85546875" style="215" bestFit="1" customWidth="1"/>
    <col min="2565" max="2565" width="18.28515625" style="215" customWidth="1"/>
    <col min="2566" max="2566" width="12.7109375" style="215" customWidth="1"/>
    <col min="2567" max="2570" width="9.140625" style="215"/>
    <col min="2571" max="2571" width="10.5703125" style="215" customWidth="1"/>
    <col min="2572" max="2572" width="9.140625" style="215"/>
    <col min="2573" max="2573" width="12" style="215" customWidth="1"/>
    <col min="2574" max="2576" width="9.140625" style="215"/>
    <col min="2577" max="2577" width="12" style="215" customWidth="1"/>
    <col min="2578" max="2816" width="9.140625" style="215"/>
    <col min="2817" max="2817" width="14.42578125" style="215" customWidth="1"/>
    <col min="2818" max="2819" width="10.5703125" style="215" customWidth="1"/>
    <col min="2820" max="2820" width="17.85546875" style="215" bestFit="1" customWidth="1"/>
    <col min="2821" max="2821" width="18.28515625" style="215" customWidth="1"/>
    <col min="2822" max="2822" width="12.7109375" style="215" customWidth="1"/>
    <col min="2823" max="2826" width="9.140625" style="215"/>
    <col min="2827" max="2827" width="10.5703125" style="215" customWidth="1"/>
    <col min="2828" max="2828" width="9.140625" style="215"/>
    <col min="2829" max="2829" width="12" style="215" customWidth="1"/>
    <col min="2830" max="2832" width="9.140625" style="215"/>
    <col min="2833" max="2833" width="12" style="215" customWidth="1"/>
    <col min="2834" max="3072" width="9.140625" style="215"/>
    <col min="3073" max="3073" width="14.42578125" style="215" customWidth="1"/>
    <col min="3074" max="3075" width="10.5703125" style="215" customWidth="1"/>
    <col min="3076" max="3076" width="17.85546875" style="215" bestFit="1" customWidth="1"/>
    <col min="3077" max="3077" width="18.28515625" style="215" customWidth="1"/>
    <col min="3078" max="3078" width="12.7109375" style="215" customWidth="1"/>
    <col min="3079" max="3082" width="9.140625" style="215"/>
    <col min="3083" max="3083" width="10.5703125" style="215" customWidth="1"/>
    <col min="3084" max="3084" width="9.140625" style="215"/>
    <col min="3085" max="3085" width="12" style="215" customWidth="1"/>
    <col min="3086" max="3088" width="9.140625" style="215"/>
    <col min="3089" max="3089" width="12" style="215" customWidth="1"/>
    <col min="3090" max="3328" width="9.140625" style="215"/>
    <col min="3329" max="3329" width="14.42578125" style="215" customWidth="1"/>
    <col min="3330" max="3331" width="10.5703125" style="215" customWidth="1"/>
    <col min="3332" max="3332" width="17.85546875" style="215" bestFit="1" customWidth="1"/>
    <col min="3333" max="3333" width="18.28515625" style="215" customWidth="1"/>
    <col min="3334" max="3334" width="12.7109375" style="215" customWidth="1"/>
    <col min="3335" max="3338" width="9.140625" style="215"/>
    <col min="3339" max="3339" width="10.5703125" style="215" customWidth="1"/>
    <col min="3340" max="3340" width="9.140625" style="215"/>
    <col min="3341" max="3341" width="12" style="215" customWidth="1"/>
    <col min="3342" max="3344" width="9.140625" style="215"/>
    <col min="3345" max="3345" width="12" style="215" customWidth="1"/>
    <col min="3346" max="3584" width="9.140625" style="215"/>
    <col min="3585" max="3585" width="14.42578125" style="215" customWidth="1"/>
    <col min="3586" max="3587" width="10.5703125" style="215" customWidth="1"/>
    <col min="3588" max="3588" width="17.85546875" style="215" bestFit="1" customWidth="1"/>
    <col min="3589" max="3589" width="18.28515625" style="215" customWidth="1"/>
    <col min="3590" max="3590" width="12.7109375" style="215" customWidth="1"/>
    <col min="3591" max="3594" width="9.140625" style="215"/>
    <col min="3595" max="3595" width="10.5703125" style="215" customWidth="1"/>
    <col min="3596" max="3596" width="9.140625" style="215"/>
    <col min="3597" max="3597" width="12" style="215" customWidth="1"/>
    <col min="3598" max="3600" width="9.140625" style="215"/>
    <col min="3601" max="3601" width="12" style="215" customWidth="1"/>
    <col min="3602" max="3840" width="9.140625" style="215"/>
    <col min="3841" max="3841" width="14.42578125" style="215" customWidth="1"/>
    <col min="3842" max="3843" width="10.5703125" style="215" customWidth="1"/>
    <col min="3844" max="3844" width="17.85546875" style="215" bestFit="1" customWidth="1"/>
    <col min="3845" max="3845" width="18.28515625" style="215" customWidth="1"/>
    <col min="3846" max="3846" width="12.7109375" style="215" customWidth="1"/>
    <col min="3847" max="3850" width="9.140625" style="215"/>
    <col min="3851" max="3851" width="10.5703125" style="215" customWidth="1"/>
    <col min="3852" max="3852" width="9.140625" style="215"/>
    <col min="3853" max="3853" width="12" style="215" customWidth="1"/>
    <col min="3854" max="3856" width="9.140625" style="215"/>
    <col min="3857" max="3857" width="12" style="215" customWidth="1"/>
    <col min="3858" max="4096" width="9.140625" style="215"/>
    <col min="4097" max="4097" width="14.42578125" style="215" customWidth="1"/>
    <col min="4098" max="4099" width="10.5703125" style="215" customWidth="1"/>
    <col min="4100" max="4100" width="17.85546875" style="215" bestFit="1" customWidth="1"/>
    <col min="4101" max="4101" width="18.28515625" style="215" customWidth="1"/>
    <col min="4102" max="4102" width="12.7109375" style="215" customWidth="1"/>
    <col min="4103" max="4106" width="9.140625" style="215"/>
    <col min="4107" max="4107" width="10.5703125" style="215" customWidth="1"/>
    <col min="4108" max="4108" width="9.140625" style="215"/>
    <col min="4109" max="4109" width="12" style="215" customWidth="1"/>
    <col min="4110" max="4112" width="9.140625" style="215"/>
    <col min="4113" max="4113" width="12" style="215" customWidth="1"/>
    <col min="4114" max="4352" width="9.140625" style="215"/>
    <col min="4353" max="4353" width="14.42578125" style="215" customWidth="1"/>
    <col min="4354" max="4355" width="10.5703125" style="215" customWidth="1"/>
    <col min="4356" max="4356" width="17.85546875" style="215" bestFit="1" customWidth="1"/>
    <col min="4357" max="4357" width="18.28515625" style="215" customWidth="1"/>
    <col min="4358" max="4358" width="12.7109375" style="215" customWidth="1"/>
    <col min="4359" max="4362" width="9.140625" style="215"/>
    <col min="4363" max="4363" width="10.5703125" style="215" customWidth="1"/>
    <col min="4364" max="4364" width="9.140625" style="215"/>
    <col min="4365" max="4365" width="12" style="215" customWidth="1"/>
    <col min="4366" max="4368" width="9.140625" style="215"/>
    <col min="4369" max="4369" width="12" style="215" customWidth="1"/>
    <col min="4370" max="4608" width="9.140625" style="215"/>
    <col min="4609" max="4609" width="14.42578125" style="215" customWidth="1"/>
    <col min="4610" max="4611" width="10.5703125" style="215" customWidth="1"/>
    <col min="4612" max="4612" width="17.85546875" style="215" bestFit="1" customWidth="1"/>
    <col min="4613" max="4613" width="18.28515625" style="215" customWidth="1"/>
    <col min="4614" max="4614" width="12.7109375" style="215" customWidth="1"/>
    <col min="4615" max="4618" width="9.140625" style="215"/>
    <col min="4619" max="4619" width="10.5703125" style="215" customWidth="1"/>
    <col min="4620" max="4620" width="9.140625" style="215"/>
    <col min="4621" max="4621" width="12" style="215" customWidth="1"/>
    <col min="4622" max="4624" width="9.140625" style="215"/>
    <col min="4625" max="4625" width="12" style="215" customWidth="1"/>
    <col min="4626" max="4864" width="9.140625" style="215"/>
    <col min="4865" max="4865" width="14.42578125" style="215" customWidth="1"/>
    <col min="4866" max="4867" width="10.5703125" style="215" customWidth="1"/>
    <col min="4868" max="4868" width="17.85546875" style="215" bestFit="1" customWidth="1"/>
    <col min="4869" max="4869" width="18.28515625" style="215" customWidth="1"/>
    <col min="4870" max="4870" width="12.7109375" style="215" customWidth="1"/>
    <col min="4871" max="4874" width="9.140625" style="215"/>
    <col min="4875" max="4875" width="10.5703125" style="215" customWidth="1"/>
    <col min="4876" max="4876" width="9.140625" style="215"/>
    <col min="4877" max="4877" width="12" style="215" customWidth="1"/>
    <col min="4878" max="4880" width="9.140625" style="215"/>
    <col min="4881" max="4881" width="12" style="215" customWidth="1"/>
    <col min="4882" max="5120" width="9.140625" style="215"/>
    <col min="5121" max="5121" width="14.42578125" style="215" customWidth="1"/>
    <col min="5122" max="5123" width="10.5703125" style="215" customWidth="1"/>
    <col min="5124" max="5124" width="17.85546875" style="215" bestFit="1" customWidth="1"/>
    <col min="5125" max="5125" width="18.28515625" style="215" customWidth="1"/>
    <col min="5126" max="5126" width="12.7109375" style="215" customWidth="1"/>
    <col min="5127" max="5130" width="9.140625" style="215"/>
    <col min="5131" max="5131" width="10.5703125" style="215" customWidth="1"/>
    <col min="5132" max="5132" width="9.140625" style="215"/>
    <col min="5133" max="5133" width="12" style="215" customWidth="1"/>
    <col min="5134" max="5136" width="9.140625" style="215"/>
    <col min="5137" max="5137" width="12" style="215" customWidth="1"/>
    <col min="5138" max="5376" width="9.140625" style="215"/>
    <col min="5377" max="5377" width="14.42578125" style="215" customWidth="1"/>
    <col min="5378" max="5379" width="10.5703125" style="215" customWidth="1"/>
    <col min="5380" max="5380" width="17.85546875" style="215" bestFit="1" customWidth="1"/>
    <col min="5381" max="5381" width="18.28515625" style="215" customWidth="1"/>
    <col min="5382" max="5382" width="12.7109375" style="215" customWidth="1"/>
    <col min="5383" max="5386" width="9.140625" style="215"/>
    <col min="5387" max="5387" width="10.5703125" style="215" customWidth="1"/>
    <col min="5388" max="5388" width="9.140625" style="215"/>
    <col min="5389" max="5389" width="12" style="215" customWidth="1"/>
    <col min="5390" max="5392" width="9.140625" style="215"/>
    <col min="5393" max="5393" width="12" style="215" customWidth="1"/>
    <col min="5394" max="5632" width="9.140625" style="215"/>
    <col min="5633" max="5633" width="14.42578125" style="215" customWidth="1"/>
    <col min="5634" max="5635" width="10.5703125" style="215" customWidth="1"/>
    <col min="5636" max="5636" width="17.85546875" style="215" bestFit="1" customWidth="1"/>
    <col min="5637" max="5637" width="18.28515625" style="215" customWidth="1"/>
    <col min="5638" max="5638" width="12.7109375" style="215" customWidth="1"/>
    <col min="5639" max="5642" width="9.140625" style="215"/>
    <col min="5643" max="5643" width="10.5703125" style="215" customWidth="1"/>
    <col min="5644" max="5644" width="9.140625" style="215"/>
    <col min="5645" max="5645" width="12" style="215" customWidth="1"/>
    <col min="5646" max="5648" width="9.140625" style="215"/>
    <col min="5649" max="5649" width="12" style="215" customWidth="1"/>
    <col min="5650" max="5888" width="9.140625" style="215"/>
    <col min="5889" max="5889" width="14.42578125" style="215" customWidth="1"/>
    <col min="5890" max="5891" width="10.5703125" style="215" customWidth="1"/>
    <col min="5892" max="5892" width="17.85546875" style="215" bestFit="1" customWidth="1"/>
    <col min="5893" max="5893" width="18.28515625" style="215" customWidth="1"/>
    <col min="5894" max="5894" width="12.7109375" style="215" customWidth="1"/>
    <col min="5895" max="5898" width="9.140625" style="215"/>
    <col min="5899" max="5899" width="10.5703125" style="215" customWidth="1"/>
    <col min="5900" max="5900" width="9.140625" style="215"/>
    <col min="5901" max="5901" width="12" style="215" customWidth="1"/>
    <col min="5902" max="5904" width="9.140625" style="215"/>
    <col min="5905" max="5905" width="12" style="215" customWidth="1"/>
    <col min="5906" max="6144" width="9.140625" style="215"/>
    <col min="6145" max="6145" width="14.42578125" style="215" customWidth="1"/>
    <col min="6146" max="6147" width="10.5703125" style="215" customWidth="1"/>
    <col min="6148" max="6148" width="17.85546875" style="215" bestFit="1" customWidth="1"/>
    <col min="6149" max="6149" width="18.28515625" style="215" customWidth="1"/>
    <col min="6150" max="6150" width="12.7109375" style="215" customWidth="1"/>
    <col min="6151" max="6154" width="9.140625" style="215"/>
    <col min="6155" max="6155" width="10.5703125" style="215" customWidth="1"/>
    <col min="6156" max="6156" width="9.140625" style="215"/>
    <col min="6157" max="6157" width="12" style="215" customWidth="1"/>
    <col min="6158" max="6160" width="9.140625" style="215"/>
    <col min="6161" max="6161" width="12" style="215" customWidth="1"/>
    <col min="6162" max="6400" width="9.140625" style="215"/>
    <col min="6401" max="6401" width="14.42578125" style="215" customWidth="1"/>
    <col min="6402" max="6403" width="10.5703125" style="215" customWidth="1"/>
    <col min="6404" max="6404" width="17.85546875" style="215" bestFit="1" customWidth="1"/>
    <col min="6405" max="6405" width="18.28515625" style="215" customWidth="1"/>
    <col min="6406" max="6406" width="12.7109375" style="215" customWidth="1"/>
    <col min="6407" max="6410" width="9.140625" style="215"/>
    <col min="6411" max="6411" width="10.5703125" style="215" customWidth="1"/>
    <col min="6412" max="6412" width="9.140625" style="215"/>
    <col min="6413" max="6413" width="12" style="215" customWidth="1"/>
    <col min="6414" max="6416" width="9.140625" style="215"/>
    <col min="6417" max="6417" width="12" style="215" customWidth="1"/>
    <col min="6418" max="6656" width="9.140625" style="215"/>
    <col min="6657" max="6657" width="14.42578125" style="215" customWidth="1"/>
    <col min="6658" max="6659" width="10.5703125" style="215" customWidth="1"/>
    <col min="6660" max="6660" width="17.85546875" style="215" bestFit="1" customWidth="1"/>
    <col min="6661" max="6661" width="18.28515625" style="215" customWidth="1"/>
    <col min="6662" max="6662" width="12.7109375" style="215" customWidth="1"/>
    <col min="6663" max="6666" width="9.140625" style="215"/>
    <col min="6667" max="6667" width="10.5703125" style="215" customWidth="1"/>
    <col min="6668" max="6668" width="9.140625" style="215"/>
    <col min="6669" max="6669" width="12" style="215" customWidth="1"/>
    <col min="6670" max="6672" width="9.140625" style="215"/>
    <col min="6673" max="6673" width="12" style="215" customWidth="1"/>
    <col min="6674" max="6912" width="9.140625" style="215"/>
    <col min="6913" max="6913" width="14.42578125" style="215" customWidth="1"/>
    <col min="6914" max="6915" width="10.5703125" style="215" customWidth="1"/>
    <col min="6916" max="6916" width="17.85546875" style="215" bestFit="1" customWidth="1"/>
    <col min="6917" max="6917" width="18.28515625" style="215" customWidth="1"/>
    <col min="6918" max="6918" width="12.7109375" style="215" customWidth="1"/>
    <col min="6919" max="6922" width="9.140625" style="215"/>
    <col min="6923" max="6923" width="10.5703125" style="215" customWidth="1"/>
    <col min="6924" max="6924" width="9.140625" style="215"/>
    <col min="6925" max="6925" width="12" style="215" customWidth="1"/>
    <col min="6926" max="6928" width="9.140625" style="215"/>
    <col min="6929" max="6929" width="12" style="215" customWidth="1"/>
    <col min="6930" max="7168" width="9.140625" style="215"/>
    <col min="7169" max="7169" width="14.42578125" style="215" customWidth="1"/>
    <col min="7170" max="7171" width="10.5703125" style="215" customWidth="1"/>
    <col min="7172" max="7172" width="17.85546875" style="215" bestFit="1" customWidth="1"/>
    <col min="7173" max="7173" width="18.28515625" style="215" customWidth="1"/>
    <col min="7174" max="7174" width="12.7109375" style="215" customWidth="1"/>
    <col min="7175" max="7178" width="9.140625" style="215"/>
    <col min="7179" max="7179" width="10.5703125" style="215" customWidth="1"/>
    <col min="7180" max="7180" width="9.140625" style="215"/>
    <col min="7181" max="7181" width="12" style="215" customWidth="1"/>
    <col min="7182" max="7184" width="9.140625" style="215"/>
    <col min="7185" max="7185" width="12" style="215" customWidth="1"/>
    <col min="7186" max="7424" width="9.140625" style="215"/>
    <col min="7425" max="7425" width="14.42578125" style="215" customWidth="1"/>
    <col min="7426" max="7427" width="10.5703125" style="215" customWidth="1"/>
    <col min="7428" max="7428" width="17.85546875" style="215" bestFit="1" customWidth="1"/>
    <col min="7429" max="7429" width="18.28515625" style="215" customWidth="1"/>
    <col min="7430" max="7430" width="12.7109375" style="215" customWidth="1"/>
    <col min="7431" max="7434" width="9.140625" style="215"/>
    <col min="7435" max="7435" width="10.5703125" style="215" customWidth="1"/>
    <col min="7436" max="7436" width="9.140625" style="215"/>
    <col min="7437" max="7437" width="12" style="215" customWidth="1"/>
    <col min="7438" max="7440" width="9.140625" style="215"/>
    <col min="7441" max="7441" width="12" style="215" customWidth="1"/>
    <col min="7442" max="7680" width="9.140625" style="215"/>
    <col min="7681" max="7681" width="14.42578125" style="215" customWidth="1"/>
    <col min="7682" max="7683" width="10.5703125" style="215" customWidth="1"/>
    <col min="7684" max="7684" width="17.85546875" style="215" bestFit="1" customWidth="1"/>
    <col min="7685" max="7685" width="18.28515625" style="215" customWidth="1"/>
    <col min="7686" max="7686" width="12.7109375" style="215" customWidth="1"/>
    <col min="7687" max="7690" width="9.140625" style="215"/>
    <col min="7691" max="7691" width="10.5703125" style="215" customWidth="1"/>
    <col min="7692" max="7692" width="9.140625" style="215"/>
    <col min="7693" max="7693" width="12" style="215" customWidth="1"/>
    <col min="7694" max="7696" width="9.140625" style="215"/>
    <col min="7697" max="7697" width="12" style="215" customWidth="1"/>
    <col min="7698" max="7936" width="9.140625" style="215"/>
    <col min="7937" max="7937" width="14.42578125" style="215" customWidth="1"/>
    <col min="7938" max="7939" width="10.5703125" style="215" customWidth="1"/>
    <col min="7940" max="7940" width="17.85546875" style="215" bestFit="1" customWidth="1"/>
    <col min="7941" max="7941" width="18.28515625" style="215" customWidth="1"/>
    <col min="7942" max="7942" width="12.7109375" style="215" customWidth="1"/>
    <col min="7943" max="7946" width="9.140625" style="215"/>
    <col min="7947" max="7947" width="10.5703125" style="215" customWidth="1"/>
    <col min="7948" max="7948" width="9.140625" style="215"/>
    <col min="7949" max="7949" width="12" style="215" customWidth="1"/>
    <col min="7950" max="7952" width="9.140625" style="215"/>
    <col min="7953" max="7953" width="12" style="215" customWidth="1"/>
    <col min="7954" max="8192" width="9.140625" style="215"/>
    <col min="8193" max="8193" width="14.42578125" style="215" customWidth="1"/>
    <col min="8194" max="8195" width="10.5703125" style="215" customWidth="1"/>
    <col min="8196" max="8196" width="17.85546875" style="215" bestFit="1" customWidth="1"/>
    <col min="8197" max="8197" width="18.28515625" style="215" customWidth="1"/>
    <col min="8198" max="8198" width="12.7109375" style="215" customWidth="1"/>
    <col min="8199" max="8202" width="9.140625" style="215"/>
    <col min="8203" max="8203" width="10.5703125" style="215" customWidth="1"/>
    <col min="8204" max="8204" width="9.140625" style="215"/>
    <col min="8205" max="8205" width="12" style="215" customWidth="1"/>
    <col min="8206" max="8208" width="9.140625" style="215"/>
    <col min="8209" max="8209" width="12" style="215" customWidth="1"/>
    <col min="8210" max="8448" width="9.140625" style="215"/>
    <col min="8449" max="8449" width="14.42578125" style="215" customWidth="1"/>
    <col min="8450" max="8451" width="10.5703125" style="215" customWidth="1"/>
    <col min="8452" max="8452" width="17.85546875" style="215" bestFit="1" customWidth="1"/>
    <col min="8453" max="8453" width="18.28515625" style="215" customWidth="1"/>
    <col min="8454" max="8454" width="12.7109375" style="215" customWidth="1"/>
    <col min="8455" max="8458" width="9.140625" style="215"/>
    <col min="8459" max="8459" width="10.5703125" style="215" customWidth="1"/>
    <col min="8460" max="8460" width="9.140625" style="215"/>
    <col min="8461" max="8461" width="12" style="215" customWidth="1"/>
    <col min="8462" max="8464" width="9.140625" style="215"/>
    <col min="8465" max="8465" width="12" style="215" customWidth="1"/>
    <col min="8466" max="8704" width="9.140625" style="215"/>
    <col min="8705" max="8705" width="14.42578125" style="215" customWidth="1"/>
    <col min="8706" max="8707" width="10.5703125" style="215" customWidth="1"/>
    <col min="8708" max="8708" width="17.85546875" style="215" bestFit="1" customWidth="1"/>
    <col min="8709" max="8709" width="18.28515625" style="215" customWidth="1"/>
    <col min="8710" max="8710" width="12.7109375" style="215" customWidth="1"/>
    <col min="8711" max="8714" width="9.140625" style="215"/>
    <col min="8715" max="8715" width="10.5703125" style="215" customWidth="1"/>
    <col min="8716" max="8716" width="9.140625" style="215"/>
    <col min="8717" max="8717" width="12" style="215" customWidth="1"/>
    <col min="8718" max="8720" width="9.140625" style="215"/>
    <col min="8721" max="8721" width="12" style="215" customWidth="1"/>
    <col min="8722" max="8960" width="9.140625" style="215"/>
    <col min="8961" max="8961" width="14.42578125" style="215" customWidth="1"/>
    <col min="8962" max="8963" width="10.5703125" style="215" customWidth="1"/>
    <col min="8964" max="8964" width="17.85546875" style="215" bestFit="1" customWidth="1"/>
    <col min="8965" max="8965" width="18.28515625" style="215" customWidth="1"/>
    <col min="8966" max="8966" width="12.7109375" style="215" customWidth="1"/>
    <col min="8967" max="8970" width="9.140625" style="215"/>
    <col min="8971" max="8971" width="10.5703125" style="215" customWidth="1"/>
    <col min="8972" max="8972" width="9.140625" style="215"/>
    <col min="8973" max="8973" width="12" style="215" customWidth="1"/>
    <col min="8974" max="8976" width="9.140625" style="215"/>
    <col min="8977" max="8977" width="12" style="215" customWidth="1"/>
    <col min="8978" max="9216" width="9.140625" style="215"/>
    <col min="9217" max="9217" width="14.42578125" style="215" customWidth="1"/>
    <col min="9218" max="9219" width="10.5703125" style="215" customWidth="1"/>
    <col min="9220" max="9220" width="17.85546875" style="215" bestFit="1" customWidth="1"/>
    <col min="9221" max="9221" width="18.28515625" style="215" customWidth="1"/>
    <col min="9222" max="9222" width="12.7109375" style="215" customWidth="1"/>
    <col min="9223" max="9226" width="9.140625" style="215"/>
    <col min="9227" max="9227" width="10.5703125" style="215" customWidth="1"/>
    <col min="9228" max="9228" width="9.140625" style="215"/>
    <col min="9229" max="9229" width="12" style="215" customWidth="1"/>
    <col min="9230" max="9232" width="9.140625" style="215"/>
    <col min="9233" max="9233" width="12" style="215" customWidth="1"/>
    <col min="9234" max="9472" width="9.140625" style="215"/>
    <col min="9473" max="9473" width="14.42578125" style="215" customWidth="1"/>
    <col min="9474" max="9475" width="10.5703125" style="215" customWidth="1"/>
    <col min="9476" max="9476" width="17.85546875" style="215" bestFit="1" customWidth="1"/>
    <col min="9477" max="9477" width="18.28515625" style="215" customWidth="1"/>
    <col min="9478" max="9478" width="12.7109375" style="215" customWidth="1"/>
    <col min="9479" max="9482" width="9.140625" style="215"/>
    <col min="9483" max="9483" width="10.5703125" style="215" customWidth="1"/>
    <col min="9484" max="9484" width="9.140625" style="215"/>
    <col min="9485" max="9485" width="12" style="215" customWidth="1"/>
    <col min="9486" max="9488" width="9.140625" style="215"/>
    <col min="9489" max="9489" width="12" style="215" customWidth="1"/>
    <col min="9490" max="9728" width="9.140625" style="215"/>
    <col min="9729" max="9729" width="14.42578125" style="215" customWidth="1"/>
    <col min="9730" max="9731" width="10.5703125" style="215" customWidth="1"/>
    <col min="9732" max="9732" width="17.85546875" style="215" bestFit="1" customWidth="1"/>
    <col min="9733" max="9733" width="18.28515625" style="215" customWidth="1"/>
    <col min="9734" max="9734" width="12.7109375" style="215" customWidth="1"/>
    <col min="9735" max="9738" width="9.140625" style="215"/>
    <col min="9739" max="9739" width="10.5703125" style="215" customWidth="1"/>
    <col min="9740" max="9740" width="9.140625" style="215"/>
    <col min="9741" max="9741" width="12" style="215" customWidth="1"/>
    <col min="9742" max="9744" width="9.140625" style="215"/>
    <col min="9745" max="9745" width="12" style="215" customWidth="1"/>
    <col min="9746" max="9984" width="9.140625" style="215"/>
    <col min="9985" max="9985" width="14.42578125" style="215" customWidth="1"/>
    <col min="9986" max="9987" width="10.5703125" style="215" customWidth="1"/>
    <col min="9988" max="9988" width="17.85546875" style="215" bestFit="1" customWidth="1"/>
    <col min="9989" max="9989" width="18.28515625" style="215" customWidth="1"/>
    <col min="9990" max="9990" width="12.7109375" style="215" customWidth="1"/>
    <col min="9991" max="9994" width="9.140625" style="215"/>
    <col min="9995" max="9995" width="10.5703125" style="215" customWidth="1"/>
    <col min="9996" max="9996" width="9.140625" style="215"/>
    <col min="9997" max="9997" width="12" style="215" customWidth="1"/>
    <col min="9998" max="10000" width="9.140625" style="215"/>
    <col min="10001" max="10001" width="12" style="215" customWidth="1"/>
    <col min="10002" max="10240" width="9.140625" style="215"/>
    <col min="10241" max="10241" width="14.42578125" style="215" customWidth="1"/>
    <col min="10242" max="10243" width="10.5703125" style="215" customWidth="1"/>
    <col min="10244" max="10244" width="17.85546875" style="215" bestFit="1" customWidth="1"/>
    <col min="10245" max="10245" width="18.28515625" style="215" customWidth="1"/>
    <col min="10246" max="10246" width="12.7109375" style="215" customWidth="1"/>
    <col min="10247" max="10250" width="9.140625" style="215"/>
    <col min="10251" max="10251" width="10.5703125" style="215" customWidth="1"/>
    <col min="10252" max="10252" width="9.140625" style="215"/>
    <col min="10253" max="10253" width="12" style="215" customWidth="1"/>
    <col min="10254" max="10256" width="9.140625" style="215"/>
    <col min="10257" max="10257" width="12" style="215" customWidth="1"/>
    <col min="10258" max="10496" width="9.140625" style="215"/>
    <col min="10497" max="10497" width="14.42578125" style="215" customWidth="1"/>
    <col min="10498" max="10499" width="10.5703125" style="215" customWidth="1"/>
    <col min="10500" max="10500" width="17.85546875" style="215" bestFit="1" customWidth="1"/>
    <col min="10501" max="10501" width="18.28515625" style="215" customWidth="1"/>
    <col min="10502" max="10502" width="12.7109375" style="215" customWidth="1"/>
    <col min="10503" max="10506" width="9.140625" style="215"/>
    <col min="10507" max="10507" width="10.5703125" style="215" customWidth="1"/>
    <col min="10508" max="10508" width="9.140625" style="215"/>
    <col min="10509" max="10509" width="12" style="215" customWidth="1"/>
    <col min="10510" max="10512" width="9.140625" style="215"/>
    <col min="10513" max="10513" width="12" style="215" customWidth="1"/>
    <col min="10514" max="10752" width="9.140625" style="215"/>
    <col min="10753" max="10753" width="14.42578125" style="215" customWidth="1"/>
    <col min="10754" max="10755" width="10.5703125" style="215" customWidth="1"/>
    <col min="10756" max="10756" width="17.85546875" style="215" bestFit="1" customWidth="1"/>
    <col min="10757" max="10757" width="18.28515625" style="215" customWidth="1"/>
    <col min="10758" max="10758" width="12.7109375" style="215" customWidth="1"/>
    <col min="10759" max="10762" width="9.140625" style="215"/>
    <col min="10763" max="10763" width="10.5703125" style="215" customWidth="1"/>
    <col min="10764" max="10764" width="9.140625" style="215"/>
    <col min="10765" max="10765" width="12" style="215" customWidth="1"/>
    <col min="10766" max="10768" width="9.140625" style="215"/>
    <col min="10769" max="10769" width="12" style="215" customWidth="1"/>
    <col min="10770" max="11008" width="9.140625" style="215"/>
    <col min="11009" max="11009" width="14.42578125" style="215" customWidth="1"/>
    <col min="11010" max="11011" width="10.5703125" style="215" customWidth="1"/>
    <col min="11012" max="11012" width="17.85546875" style="215" bestFit="1" customWidth="1"/>
    <col min="11013" max="11013" width="18.28515625" style="215" customWidth="1"/>
    <col min="11014" max="11014" width="12.7109375" style="215" customWidth="1"/>
    <col min="11015" max="11018" width="9.140625" style="215"/>
    <col min="11019" max="11019" width="10.5703125" style="215" customWidth="1"/>
    <col min="11020" max="11020" width="9.140625" style="215"/>
    <col min="11021" max="11021" width="12" style="215" customWidth="1"/>
    <col min="11022" max="11024" width="9.140625" style="215"/>
    <col min="11025" max="11025" width="12" style="215" customWidth="1"/>
    <col min="11026" max="11264" width="9.140625" style="215"/>
    <col min="11265" max="11265" width="14.42578125" style="215" customWidth="1"/>
    <col min="11266" max="11267" width="10.5703125" style="215" customWidth="1"/>
    <col min="11268" max="11268" width="17.85546875" style="215" bestFit="1" customWidth="1"/>
    <col min="11269" max="11269" width="18.28515625" style="215" customWidth="1"/>
    <col min="11270" max="11270" width="12.7109375" style="215" customWidth="1"/>
    <col min="11271" max="11274" width="9.140625" style="215"/>
    <col min="11275" max="11275" width="10.5703125" style="215" customWidth="1"/>
    <col min="11276" max="11276" width="9.140625" style="215"/>
    <col min="11277" max="11277" width="12" style="215" customWidth="1"/>
    <col min="11278" max="11280" width="9.140625" style="215"/>
    <col min="11281" max="11281" width="12" style="215" customWidth="1"/>
    <col min="11282" max="11520" width="9.140625" style="215"/>
    <col min="11521" max="11521" width="14.42578125" style="215" customWidth="1"/>
    <col min="11522" max="11523" width="10.5703125" style="215" customWidth="1"/>
    <col min="11524" max="11524" width="17.85546875" style="215" bestFit="1" customWidth="1"/>
    <col min="11525" max="11525" width="18.28515625" style="215" customWidth="1"/>
    <col min="11526" max="11526" width="12.7109375" style="215" customWidth="1"/>
    <col min="11527" max="11530" width="9.140625" style="215"/>
    <col min="11531" max="11531" width="10.5703125" style="215" customWidth="1"/>
    <col min="11532" max="11532" width="9.140625" style="215"/>
    <col min="11533" max="11533" width="12" style="215" customWidth="1"/>
    <col min="11534" max="11536" width="9.140625" style="215"/>
    <col min="11537" max="11537" width="12" style="215" customWidth="1"/>
    <col min="11538" max="11776" width="9.140625" style="215"/>
    <col min="11777" max="11777" width="14.42578125" style="215" customWidth="1"/>
    <col min="11778" max="11779" width="10.5703125" style="215" customWidth="1"/>
    <col min="11780" max="11780" width="17.85546875" style="215" bestFit="1" customWidth="1"/>
    <col min="11781" max="11781" width="18.28515625" style="215" customWidth="1"/>
    <col min="11782" max="11782" width="12.7109375" style="215" customWidth="1"/>
    <col min="11783" max="11786" width="9.140625" style="215"/>
    <col min="11787" max="11787" width="10.5703125" style="215" customWidth="1"/>
    <col min="11788" max="11788" width="9.140625" style="215"/>
    <col min="11789" max="11789" width="12" style="215" customWidth="1"/>
    <col min="11790" max="11792" width="9.140625" style="215"/>
    <col min="11793" max="11793" width="12" style="215" customWidth="1"/>
    <col min="11794" max="12032" width="9.140625" style="215"/>
    <col min="12033" max="12033" width="14.42578125" style="215" customWidth="1"/>
    <col min="12034" max="12035" width="10.5703125" style="215" customWidth="1"/>
    <col min="12036" max="12036" width="17.85546875" style="215" bestFit="1" customWidth="1"/>
    <col min="12037" max="12037" width="18.28515625" style="215" customWidth="1"/>
    <col min="12038" max="12038" width="12.7109375" style="215" customWidth="1"/>
    <col min="12039" max="12042" width="9.140625" style="215"/>
    <col min="12043" max="12043" width="10.5703125" style="215" customWidth="1"/>
    <col min="12044" max="12044" width="9.140625" style="215"/>
    <col min="12045" max="12045" width="12" style="215" customWidth="1"/>
    <col min="12046" max="12048" width="9.140625" style="215"/>
    <col min="12049" max="12049" width="12" style="215" customWidth="1"/>
    <col min="12050" max="12288" width="9.140625" style="215"/>
    <col min="12289" max="12289" width="14.42578125" style="215" customWidth="1"/>
    <col min="12290" max="12291" width="10.5703125" style="215" customWidth="1"/>
    <col min="12292" max="12292" width="17.85546875" style="215" bestFit="1" customWidth="1"/>
    <col min="12293" max="12293" width="18.28515625" style="215" customWidth="1"/>
    <col min="12294" max="12294" width="12.7109375" style="215" customWidth="1"/>
    <col min="12295" max="12298" width="9.140625" style="215"/>
    <col min="12299" max="12299" width="10.5703125" style="215" customWidth="1"/>
    <col min="12300" max="12300" width="9.140625" style="215"/>
    <col min="12301" max="12301" width="12" style="215" customWidth="1"/>
    <col min="12302" max="12304" width="9.140625" style="215"/>
    <col min="12305" max="12305" width="12" style="215" customWidth="1"/>
    <col min="12306" max="12544" width="9.140625" style="215"/>
    <col min="12545" max="12545" width="14.42578125" style="215" customWidth="1"/>
    <col min="12546" max="12547" width="10.5703125" style="215" customWidth="1"/>
    <col min="12548" max="12548" width="17.85546875" style="215" bestFit="1" customWidth="1"/>
    <col min="12549" max="12549" width="18.28515625" style="215" customWidth="1"/>
    <col min="12550" max="12550" width="12.7109375" style="215" customWidth="1"/>
    <col min="12551" max="12554" width="9.140625" style="215"/>
    <col min="12555" max="12555" width="10.5703125" style="215" customWidth="1"/>
    <col min="12556" max="12556" width="9.140625" style="215"/>
    <col min="12557" max="12557" width="12" style="215" customWidth="1"/>
    <col min="12558" max="12560" width="9.140625" style="215"/>
    <col min="12561" max="12561" width="12" style="215" customWidth="1"/>
    <col min="12562" max="12800" width="9.140625" style="215"/>
    <col min="12801" max="12801" width="14.42578125" style="215" customWidth="1"/>
    <col min="12802" max="12803" width="10.5703125" style="215" customWidth="1"/>
    <col min="12804" max="12804" width="17.85546875" style="215" bestFit="1" customWidth="1"/>
    <col min="12805" max="12805" width="18.28515625" style="215" customWidth="1"/>
    <col min="12806" max="12806" width="12.7109375" style="215" customWidth="1"/>
    <col min="12807" max="12810" width="9.140625" style="215"/>
    <col min="12811" max="12811" width="10.5703125" style="215" customWidth="1"/>
    <col min="12812" max="12812" width="9.140625" style="215"/>
    <col min="12813" max="12813" width="12" style="215" customWidth="1"/>
    <col min="12814" max="12816" width="9.140625" style="215"/>
    <col min="12817" max="12817" width="12" style="215" customWidth="1"/>
    <col min="12818" max="13056" width="9.140625" style="215"/>
    <col min="13057" max="13057" width="14.42578125" style="215" customWidth="1"/>
    <col min="13058" max="13059" width="10.5703125" style="215" customWidth="1"/>
    <col min="13060" max="13060" width="17.85546875" style="215" bestFit="1" customWidth="1"/>
    <col min="13061" max="13061" width="18.28515625" style="215" customWidth="1"/>
    <col min="13062" max="13062" width="12.7109375" style="215" customWidth="1"/>
    <col min="13063" max="13066" width="9.140625" style="215"/>
    <col min="13067" max="13067" width="10.5703125" style="215" customWidth="1"/>
    <col min="13068" max="13068" width="9.140625" style="215"/>
    <col min="13069" max="13069" width="12" style="215" customWidth="1"/>
    <col min="13070" max="13072" width="9.140625" style="215"/>
    <col min="13073" max="13073" width="12" style="215" customWidth="1"/>
    <col min="13074" max="13312" width="9.140625" style="215"/>
    <col min="13313" max="13313" width="14.42578125" style="215" customWidth="1"/>
    <col min="13314" max="13315" width="10.5703125" style="215" customWidth="1"/>
    <col min="13316" max="13316" width="17.85546875" style="215" bestFit="1" customWidth="1"/>
    <col min="13317" max="13317" width="18.28515625" style="215" customWidth="1"/>
    <col min="13318" max="13318" width="12.7109375" style="215" customWidth="1"/>
    <col min="13319" max="13322" width="9.140625" style="215"/>
    <col min="13323" max="13323" width="10.5703125" style="215" customWidth="1"/>
    <col min="13324" max="13324" width="9.140625" style="215"/>
    <col min="13325" max="13325" width="12" style="215" customWidth="1"/>
    <col min="13326" max="13328" width="9.140625" style="215"/>
    <col min="13329" max="13329" width="12" style="215" customWidth="1"/>
    <col min="13330" max="13568" width="9.140625" style="215"/>
    <col min="13569" max="13569" width="14.42578125" style="215" customWidth="1"/>
    <col min="13570" max="13571" width="10.5703125" style="215" customWidth="1"/>
    <col min="13572" max="13572" width="17.85546875" style="215" bestFit="1" customWidth="1"/>
    <col min="13573" max="13573" width="18.28515625" style="215" customWidth="1"/>
    <col min="13574" max="13574" width="12.7109375" style="215" customWidth="1"/>
    <col min="13575" max="13578" width="9.140625" style="215"/>
    <col min="13579" max="13579" width="10.5703125" style="215" customWidth="1"/>
    <col min="13580" max="13580" width="9.140625" style="215"/>
    <col min="13581" max="13581" width="12" style="215" customWidth="1"/>
    <col min="13582" max="13584" width="9.140625" style="215"/>
    <col min="13585" max="13585" width="12" style="215" customWidth="1"/>
    <col min="13586" max="13824" width="9.140625" style="215"/>
    <col min="13825" max="13825" width="14.42578125" style="215" customWidth="1"/>
    <col min="13826" max="13827" width="10.5703125" style="215" customWidth="1"/>
    <col min="13828" max="13828" width="17.85546875" style="215" bestFit="1" customWidth="1"/>
    <col min="13829" max="13829" width="18.28515625" style="215" customWidth="1"/>
    <col min="13830" max="13830" width="12.7109375" style="215" customWidth="1"/>
    <col min="13831" max="13834" width="9.140625" style="215"/>
    <col min="13835" max="13835" width="10.5703125" style="215" customWidth="1"/>
    <col min="13836" max="13836" width="9.140625" style="215"/>
    <col min="13837" max="13837" width="12" style="215" customWidth="1"/>
    <col min="13838" max="13840" width="9.140625" style="215"/>
    <col min="13841" max="13841" width="12" style="215" customWidth="1"/>
    <col min="13842" max="14080" width="9.140625" style="215"/>
    <col min="14081" max="14081" width="14.42578125" style="215" customWidth="1"/>
    <col min="14082" max="14083" width="10.5703125" style="215" customWidth="1"/>
    <col min="14084" max="14084" width="17.85546875" style="215" bestFit="1" customWidth="1"/>
    <col min="14085" max="14085" width="18.28515625" style="215" customWidth="1"/>
    <col min="14086" max="14086" width="12.7109375" style="215" customWidth="1"/>
    <col min="14087" max="14090" width="9.140625" style="215"/>
    <col min="14091" max="14091" width="10.5703125" style="215" customWidth="1"/>
    <col min="14092" max="14092" width="9.140625" style="215"/>
    <col min="14093" max="14093" width="12" style="215" customWidth="1"/>
    <col min="14094" max="14096" width="9.140625" style="215"/>
    <col min="14097" max="14097" width="12" style="215" customWidth="1"/>
    <col min="14098" max="14336" width="9.140625" style="215"/>
    <col min="14337" max="14337" width="14.42578125" style="215" customWidth="1"/>
    <col min="14338" max="14339" width="10.5703125" style="215" customWidth="1"/>
    <col min="14340" max="14340" width="17.85546875" style="215" bestFit="1" customWidth="1"/>
    <col min="14341" max="14341" width="18.28515625" style="215" customWidth="1"/>
    <col min="14342" max="14342" width="12.7109375" style="215" customWidth="1"/>
    <col min="14343" max="14346" width="9.140625" style="215"/>
    <col min="14347" max="14347" width="10.5703125" style="215" customWidth="1"/>
    <col min="14348" max="14348" width="9.140625" style="215"/>
    <col min="14349" max="14349" width="12" style="215" customWidth="1"/>
    <col min="14350" max="14352" width="9.140625" style="215"/>
    <col min="14353" max="14353" width="12" style="215" customWidth="1"/>
    <col min="14354" max="14592" width="9.140625" style="215"/>
    <col min="14593" max="14593" width="14.42578125" style="215" customWidth="1"/>
    <col min="14594" max="14595" width="10.5703125" style="215" customWidth="1"/>
    <col min="14596" max="14596" width="17.85546875" style="215" bestFit="1" customWidth="1"/>
    <col min="14597" max="14597" width="18.28515625" style="215" customWidth="1"/>
    <col min="14598" max="14598" width="12.7109375" style="215" customWidth="1"/>
    <col min="14599" max="14602" width="9.140625" style="215"/>
    <col min="14603" max="14603" width="10.5703125" style="215" customWidth="1"/>
    <col min="14604" max="14604" width="9.140625" style="215"/>
    <col min="14605" max="14605" width="12" style="215" customWidth="1"/>
    <col min="14606" max="14608" width="9.140625" style="215"/>
    <col min="14609" max="14609" width="12" style="215" customWidth="1"/>
    <col min="14610" max="14848" width="9.140625" style="215"/>
    <col min="14849" max="14849" width="14.42578125" style="215" customWidth="1"/>
    <col min="14850" max="14851" width="10.5703125" style="215" customWidth="1"/>
    <col min="14852" max="14852" width="17.85546875" style="215" bestFit="1" customWidth="1"/>
    <col min="14853" max="14853" width="18.28515625" style="215" customWidth="1"/>
    <col min="14854" max="14854" width="12.7109375" style="215" customWidth="1"/>
    <col min="14855" max="14858" width="9.140625" style="215"/>
    <col min="14859" max="14859" width="10.5703125" style="215" customWidth="1"/>
    <col min="14860" max="14860" width="9.140625" style="215"/>
    <col min="14861" max="14861" width="12" style="215" customWidth="1"/>
    <col min="14862" max="14864" width="9.140625" style="215"/>
    <col min="14865" max="14865" width="12" style="215" customWidth="1"/>
    <col min="14866" max="15104" width="9.140625" style="215"/>
    <col min="15105" max="15105" width="14.42578125" style="215" customWidth="1"/>
    <col min="15106" max="15107" width="10.5703125" style="215" customWidth="1"/>
    <col min="15108" max="15108" width="17.85546875" style="215" bestFit="1" customWidth="1"/>
    <col min="15109" max="15109" width="18.28515625" style="215" customWidth="1"/>
    <col min="15110" max="15110" width="12.7109375" style="215" customWidth="1"/>
    <col min="15111" max="15114" width="9.140625" style="215"/>
    <col min="15115" max="15115" width="10.5703125" style="215" customWidth="1"/>
    <col min="15116" max="15116" width="9.140625" style="215"/>
    <col min="15117" max="15117" width="12" style="215" customWidth="1"/>
    <col min="15118" max="15120" width="9.140625" style="215"/>
    <col min="15121" max="15121" width="12" style="215" customWidth="1"/>
    <col min="15122" max="15360" width="9.140625" style="215"/>
    <col min="15361" max="15361" width="14.42578125" style="215" customWidth="1"/>
    <col min="15362" max="15363" width="10.5703125" style="215" customWidth="1"/>
    <col min="15364" max="15364" width="17.85546875" style="215" bestFit="1" customWidth="1"/>
    <col min="15365" max="15365" width="18.28515625" style="215" customWidth="1"/>
    <col min="15366" max="15366" width="12.7109375" style="215" customWidth="1"/>
    <col min="15367" max="15370" width="9.140625" style="215"/>
    <col min="15371" max="15371" width="10.5703125" style="215" customWidth="1"/>
    <col min="15372" max="15372" width="9.140625" style="215"/>
    <col min="15373" max="15373" width="12" style="215" customWidth="1"/>
    <col min="15374" max="15376" width="9.140625" style="215"/>
    <col min="15377" max="15377" width="12" style="215" customWidth="1"/>
    <col min="15378" max="15616" width="9.140625" style="215"/>
    <col min="15617" max="15617" width="14.42578125" style="215" customWidth="1"/>
    <col min="15618" max="15619" width="10.5703125" style="215" customWidth="1"/>
    <col min="15620" max="15620" width="17.85546875" style="215" bestFit="1" customWidth="1"/>
    <col min="15621" max="15621" width="18.28515625" style="215" customWidth="1"/>
    <col min="15622" max="15622" width="12.7109375" style="215" customWidth="1"/>
    <col min="15623" max="15626" width="9.140625" style="215"/>
    <col min="15627" max="15627" width="10.5703125" style="215" customWidth="1"/>
    <col min="15628" max="15628" width="9.140625" style="215"/>
    <col min="15629" max="15629" width="12" style="215" customWidth="1"/>
    <col min="15630" max="15632" width="9.140625" style="215"/>
    <col min="15633" max="15633" width="12" style="215" customWidth="1"/>
    <col min="15634" max="15872" width="9.140625" style="215"/>
    <col min="15873" max="15873" width="14.42578125" style="215" customWidth="1"/>
    <col min="15874" max="15875" width="10.5703125" style="215" customWidth="1"/>
    <col min="15876" max="15876" width="17.85546875" style="215" bestFit="1" customWidth="1"/>
    <col min="15877" max="15877" width="18.28515625" style="215" customWidth="1"/>
    <col min="15878" max="15878" width="12.7109375" style="215" customWidth="1"/>
    <col min="15879" max="15882" width="9.140625" style="215"/>
    <col min="15883" max="15883" width="10.5703125" style="215" customWidth="1"/>
    <col min="15884" max="15884" width="9.140625" style="215"/>
    <col min="15885" max="15885" width="12" style="215" customWidth="1"/>
    <col min="15886" max="15888" width="9.140625" style="215"/>
    <col min="15889" max="15889" width="12" style="215" customWidth="1"/>
    <col min="15890" max="16128" width="9.140625" style="215"/>
    <col min="16129" max="16129" width="14.42578125" style="215" customWidth="1"/>
    <col min="16130" max="16131" width="10.5703125" style="215" customWidth="1"/>
    <col min="16132" max="16132" width="17.85546875" style="215" bestFit="1" customWidth="1"/>
    <col min="16133" max="16133" width="18.28515625" style="215" customWidth="1"/>
    <col min="16134" max="16134" width="12.7109375" style="215" customWidth="1"/>
    <col min="16135" max="16138" width="9.140625" style="215"/>
    <col min="16139" max="16139" width="10.5703125" style="215" customWidth="1"/>
    <col min="16140" max="16140" width="9.140625" style="215"/>
    <col min="16141" max="16141" width="12" style="215" customWidth="1"/>
    <col min="16142" max="16144" width="9.140625" style="215"/>
    <col min="16145" max="16145" width="12" style="215" customWidth="1"/>
    <col min="16146" max="16384" width="9.140625" style="215"/>
  </cols>
  <sheetData>
    <row r="1" spans="1:27" x14ac:dyDescent="0.2">
      <c r="A1" s="215" t="s">
        <v>8</v>
      </c>
      <c r="B1" s="215" t="s">
        <v>260</v>
      </c>
      <c r="C1" s="215" t="s">
        <v>261</v>
      </c>
      <c r="D1" s="215" t="s">
        <v>12</v>
      </c>
      <c r="E1" s="215" t="s">
        <v>262</v>
      </c>
      <c r="F1" s="215" t="s">
        <v>263</v>
      </c>
      <c r="G1" s="215" t="s">
        <v>26</v>
      </c>
      <c r="H1" s="215" t="s">
        <v>27</v>
      </c>
      <c r="I1" s="215" t="s">
        <v>264</v>
      </c>
      <c r="J1" s="215" t="s">
        <v>265</v>
      </c>
      <c r="K1" s="215" t="s">
        <v>266</v>
      </c>
      <c r="L1" s="215" t="s">
        <v>267</v>
      </c>
      <c r="M1" s="215" t="s">
        <v>268</v>
      </c>
      <c r="N1" s="215" t="s">
        <v>269</v>
      </c>
      <c r="O1" s="215" t="s">
        <v>270</v>
      </c>
      <c r="P1" s="215" t="s">
        <v>271</v>
      </c>
      <c r="Q1" s="215" t="s">
        <v>272</v>
      </c>
      <c r="R1" s="215" t="s">
        <v>273</v>
      </c>
      <c r="S1" s="215" t="s">
        <v>274</v>
      </c>
      <c r="T1" s="215" t="s">
        <v>275</v>
      </c>
      <c r="U1" s="215" t="s">
        <v>276</v>
      </c>
      <c r="V1" s="215" t="s">
        <v>277</v>
      </c>
      <c r="W1" s="215" t="s">
        <v>278</v>
      </c>
      <c r="X1" s="215" t="s">
        <v>279</v>
      </c>
      <c r="Y1" s="215" t="s">
        <v>280</v>
      </c>
      <c r="Z1" s="215" t="s">
        <v>281</v>
      </c>
      <c r="AA1" s="215" t="s">
        <v>253</v>
      </c>
    </row>
    <row r="2" spans="1:27" x14ac:dyDescent="0.2">
      <c r="A2" s="215" t="s">
        <v>1465</v>
      </c>
      <c r="B2" s="215" t="s">
        <v>28</v>
      </c>
      <c r="C2" s="215" t="s">
        <v>530</v>
      </c>
      <c r="D2" s="215" t="s">
        <v>1472</v>
      </c>
      <c r="E2" s="276">
        <v>44637.436805555553</v>
      </c>
      <c r="F2" s="215" t="s">
        <v>1266</v>
      </c>
      <c r="G2" s="215">
        <v>50</v>
      </c>
      <c r="H2" s="215">
        <v>50</v>
      </c>
      <c r="L2" s="216"/>
      <c r="M2" s="215">
        <v>0</v>
      </c>
      <c r="N2" s="215">
        <v>0</v>
      </c>
      <c r="P2" s="215">
        <v>0</v>
      </c>
      <c r="Q2" s="215">
        <v>0</v>
      </c>
    </row>
    <row r="3" spans="1:27" x14ac:dyDescent="0.2">
      <c r="E3" s="276"/>
      <c r="L3" s="216"/>
    </row>
    <row r="4" spans="1:27" x14ac:dyDescent="0.2">
      <c r="E4" s="276"/>
      <c r="L4" s="216"/>
    </row>
    <row r="5" spans="1:27" x14ac:dyDescent="0.2">
      <c r="E5" s="276"/>
    </row>
    <row r="6" spans="1:27" x14ac:dyDescent="0.2">
      <c r="E6" s="276"/>
      <c r="L6" s="216"/>
    </row>
    <row r="7" spans="1:27" x14ac:dyDescent="0.2">
      <c r="E7" s="276"/>
      <c r="L7" s="216"/>
    </row>
    <row r="8" spans="1:27" x14ac:dyDescent="0.2">
      <c r="E8" s="276"/>
      <c r="L8" s="216"/>
    </row>
    <row r="9" spans="1:27" x14ac:dyDescent="0.2">
      <c r="E9" s="276"/>
      <c r="L9" s="216"/>
    </row>
    <row r="10" spans="1:27" x14ac:dyDescent="0.2">
      <c r="E10" s="276"/>
      <c r="L10" s="216"/>
    </row>
    <row r="11" spans="1:27" x14ac:dyDescent="0.2">
      <c r="E11" s="276"/>
      <c r="L11" s="216"/>
    </row>
    <row r="12" spans="1:27" x14ac:dyDescent="0.2">
      <c r="E12" s="276"/>
    </row>
    <row r="13" spans="1:27" x14ac:dyDescent="0.2">
      <c r="E13" s="276"/>
      <c r="L13" s="216"/>
    </row>
    <row r="14" spans="1:27" x14ac:dyDescent="0.2">
      <c r="E14" s="276"/>
      <c r="L14" s="216"/>
    </row>
    <row r="15" spans="1:27" x14ac:dyDescent="0.2">
      <c r="E15" s="276"/>
      <c r="L15" s="216"/>
    </row>
    <row r="16" spans="1:27" x14ac:dyDescent="0.2">
      <c r="E16" s="276"/>
      <c r="L16" s="216"/>
    </row>
    <row r="17" spans="5:12" x14ac:dyDescent="0.2">
      <c r="E17" s="276"/>
      <c r="L17" s="216"/>
    </row>
    <row r="18" spans="5:12" x14ac:dyDescent="0.2">
      <c r="E18" s="276"/>
      <c r="L18" s="216"/>
    </row>
    <row r="19" spans="5:12" x14ac:dyDescent="0.2">
      <c r="E19" s="276"/>
    </row>
    <row r="20" spans="5:12" x14ac:dyDescent="0.2">
      <c r="E20" s="276"/>
    </row>
    <row r="21" spans="5:12" x14ac:dyDescent="0.2">
      <c r="E21" s="276"/>
    </row>
    <row r="22" spans="5:12" x14ac:dyDescent="0.2">
      <c r="E22" s="276"/>
    </row>
    <row r="23" spans="5:12" x14ac:dyDescent="0.2">
      <c r="E23" s="276"/>
    </row>
    <row r="24" spans="5:12" x14ac:dyDescent="0.2">
      <c r="E24" s="276"/>
    </row>
    <row r="25" spans="5:12" x14ac:dyDescent="0.2">
      <c r="E25" s="276"/>
    </row>
    <row r="26" spans="5:12" x14ac:dyDescent="0.2">
      <c r="E26" s="276"/>
    </row>
    <row r="27" spans="5:12" x14ac:dyDescent="0.2">
      <c r="E27" s="276"/>
    </row>
    <row r="28" spans="5:12" x14ac:dyDescent="0.2">
      <c r="E28" s="276"/>
    </row>
    <row r="29" spans="5:12" x14ac:dyDescent="0.2">
      <c r="E29" s="276"/>
    </row>
    <row r="30" spans="5:12" x14ac:dyDescent="0.2">
      <c r="E30" s="276"/>
    </row>
    <row r="31" spans="5:12" x14ac:dyDescent="0.2">
      <c r="E31" s="276"/>
    </row>
    <row r="32" spans="5:12" x14ac:dyDescent="0.2">
      <c r="E32" s="276"/>
    </row>
    <row r="33" spans="5:5" x14ac:dyDescent="0.2">
      <c r="E33" s="276"/>
    </row>
    <row r="34" spans="5:5" x14ac:dyDescent="0.2">
      <c r="E34" s="276"/>
    </row>
    <row r="35" spans="5:5" x14ac:dyDescent="0.2">
      <c r="E35" s="276"/>
    </row>
    <row r="36" spans="5:5" x14ac:dyDescent="0.2">
      <c r="E36" s="276"/>
    </row>
    <row r="37" spans="5:5" x14ac:dyDescent="0.2">
      <c r="E37" s="276"/>
    </row>
    <row r="38" spans="5:5" x14ac:dyDescent="0.2">
      <c r="E38" s="276"/>
    </row>
    <row r="39" spans="5:5" x14ac:dyDescent="0.2">
      <c r="E39" s="276"/>
    </row>
    <row r="40" spans="5:5" x14ac:dyDescent="0.2">
      <c r="E40" s="276"/>
    </row>
    <row r="41" spans="5:5" x14ac:dyDescent="0.2">
      <c r="E41" s="276"/>
    </row>
    <row r="42" spans="5:5" x14ac:dyDescent="0.2">
      <c r="E42" s="276"/>
    </row>
    <row r="43" spans="5:5" x14ac:dyDescent="0.2">
      <c r="E43" s="276"/>
    </row>
    <row r="44" spans="5:5" x14ac:dyDescent="0.2">
      <c r="E44" s="276"/>
    </row>
    <row r="45" spans="5:5" x14ac:dyDescent="0.2">
      <c r="E45" s="276"/>
    </row>
    <row r="46" spans="5:5" x14ac:dyDescent="0.2">
      <c r="E46" s="276"/>
    </row>
    <row r="47" spans="5:5" x14ac:dyDescent="0.2">
      <c r="E47" s="276"/>
    </row>
    <row r="48" spans="5:5" x14ac:dyDescent="0.2">
      <c r="E48" s="276"/>
    </row>
    <row r="49" spans="5:5" x14ac:dyDescent="0.2">
      <c r="E49" s="276"/>
    </row>
    <row r="50" spans="5:5" x14ac:dyDescent="0.2">
      <c r="E50" s="276"/>
    </row>
    <row r="51" spans="5:5" x14ac:dyDescent="0.2">
      <c r="E51" s="276"/>
    </row>
    <row r="52" spans="5:5" x14ac:dyDescent="0.2">
      <c r="E52" s="276"/>
    </row>
    <row r="53" spans="5:5" x14ac:dyDescent="0.2">
      <c r="E53" s="276"/>
    </row>
    <row r="54" spans="5:5" x14ac:dyDescent="0.2">
      <c r="E54" s="276"/>
    </row>
    <row r="55" spans="5:5" x14ac:dyDescent="0.2">
      <c r="E55" s="276"/>
    </row>
    <row r="56" spans="5:5" x14ac:dyDescent="0.2">
      <c r="E56" s="276"/>
    </row>
    <row r="57" spans="5:5" x14ac:dyDescent="0.2">
      <c r="E57" s="276"/>
    </row>
    <row r="58" spans="5:5" x14ac:dyDescent="0.2">
      <c r="E58" s="276"/>
    </row>
    <row r="59" spans="5:5" x14ac:dyDescent="0.2">
      <c r="E59" s="276"/>
    </row>
    <row r="60" spans="5:5" x14ac:dyDescent="0.2">
      <c r="E60" s="276"/>
    </row>
    <row r="61" spans="5:5" x14ac:dyDescent="0.2">
      <c r="E61" s="276"/>
    </row>
    <row r="62" spans="5:5" x14ac:dyDescent="0.2">
      <c r="E62" s="276"/>
    </row>
    <row r="63" spans="5:5" x14ac:dyDescent="0.2">
      <c r="E63" s="276"/>
    </row>
    <row r="64" spans="5:5" x14ac:dyDescent="0.2">
      <c r="E64" s="276"/>
    </row>
    <row r="65" spans="5:5" x14ac:dyDescent="0.2">
      <c r="E65" s="276"/>
    </row>
    <row r="66" spans="5:5" x14ac:dyDescent="0.2">
      <c r="E66" s="276"/>
    </row>
    <row r="67" spans="5:5" x14ac:dyDescent="0.2">
      <c r="E67" s="276"/>
    </row>
    <row r="68" spans="5:5" x14ac:dyDescent="0.2">
      <c r="E68" s="276"/>
    </row>
    <row r="69" spans="5:5" x14ac:dyDescent="0.2">
      <c r="E69" s="276"/>
    </row>
    <row r="70" spans="5:5" x14ac:dyDescent="0.2">
      <c r="E70" s="276"/>
    </row>
    <row r="71" spans="5:5" x14ac:dyDescent="0.2">
      <c r="E71" s="276"/>
    </row>
    <row r="72" spans="5:5" x14ac:dyDescent="0.2">
      <c r="E72" s="276"/>
    </row>
    <row r="73" spans="5:5" x14ac:dyDescent="0.2">
      <c r="E73" s="276"/>
    </row>
    <row r="74" spans="5:5" x14ac:dyDescent="0.2">
      <c r="E74" s="276"/>
    </row>
    <row r="75" spans="5:5" x14ac:dyDescent="0.2">
      <c r="E75" s="276"/>
    </row>
    <row r="76" spans="5:5" x14ac:dyDescent="0.2">
      <c r="E76" s="276"/>
    </row>
  </sheetData>
  <printOptions gridLines="1" gridLinesSet="0"/>
  <pageMargins left="0.75" right="0.75" top="1" bottom="1" header="0.5" footer="0.5"/>
  <pageSetup orientation="portrait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51378-269A-45B1-80AB-D840D1D8050A}">
  <sheetPr codeName="Sheet21">
    <pageSetUpPr fitToPage="1"/>
  </sheetPr>
  <dimension ref="A5:N48"/>
  <sheetViews>
    <sheetView zoomScaleNormal="100" workbookViewId="0">
      <selection activeCell="E20" sqref="E20"/>
    </sheetView>
  </sheetViews>
  <sheetFormatPr defaultRowHeight="15" x14ac:dyDescent="0.25"/>
  <cols>
    <col min="1" max="1" width="14.140625" customWidth="1"/>
    <col min="2" max="2" width="11.85546875" customWidth="1"/>
    <col min="3" max="3" width="12.28515625" customWidth="1"/>
    <col min="4" max="4" width="18.28515625" customWidth="1"/>
    <col min="5" max="5" width="16.5703125" customWidth="1"/>
    <col min="6" max="6" width="8.42578125" customWidth="1"/>
    <col min="7" max="7" width="16.28515625" customWidth="1"/>
    <col min="8" max="8" width="7" customWidth="1"/>
    <col min="9" max="9" width="6.5703125" customWidth="1"/>
    <col min="10" max="10" width="6.7109375" customWidth="1"/>
    <col min="11" max="11" width="9.5703125" customWidth="1"/>
    <col min="12" max="12" width="10.140625" customWidth="1"/>
    <col min="13" max="13" width="10.42578125" customWidth="1"/>
    <col min="14" max="14" width="44.5703125" customWidth="1"/>
  </cols>
  <sheetData>
    <row r="5" spans="1:14" x14ac:dyDescent="0.25">
      <c r="A5" s="250"/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</row>
    <row r="6" spans="1:14" ht="30" customHeight="1" thickBot="1" x14ac:dyDescent="0.3">
      <c r="A6" s="75"/>
      <c r="B6" s="75"/>
      <c r="D6" s="354" t="s">
        <v>179</v>
      </c>
      <c r="E6" s="330"/>
      <c r="F6" s="333"/>
      <c r="G6" s="494" t="s">
        <v>244</v>
      </c>
      <c r="H6" s="495"/>
      <c r="I6" s="332" t="str">
        <f>IFERROR(INDEX(COD!#REF!,MATCH("*ready*",COD!#REF!,0),1),"")</f>
        <v/>
      </c>
      <c r="J6" s="333"/>
      <c r="K6" s="333"/>
      <c r="L6" s="474"/>
      <c r="M6" s="75"/>
      <c r="N6" s="331"/>
    </row>
    <row r="7" spans="1:14" ht="26.25" customHeight="1" thickTop="1" x14ac:dyDescent="0.25">
      <c r="D7" s="261" t="s">
        <v>2</v>
      </c>
      <c r="E7" s="251"/>
      <c r="F7" s="251"/>
      <c r="H7" s="261" t="s">
        <v>2</v>
      </c>
      <c r="I7" s="251"/>
      <c r="J7" s="251"/>
      <c r="K7" s="251"/>
      <c r="L7" s="474"/>
      <c r="N7" s="331"/>
    </row>
    <row r="8" spans="1:14" ht="16.5" thickBot="1" x14ac:dyDescent="0.3">
      <c r="D8" s="274"/>
      <c r="E8" s="274"/>
      <c r="F8" s="274"/>
      <c r="G8" s="274"/>
      <c r="I8" s="210"/>
      <c r="K8" s="75"/>
      <c r="L8" s="210"/>
    </row>
    <row r="9" spans="1:14" ht="39.75" customHeight="1" thickBot="1" x14ac:dyDescent="0.3">
      <c r="A9" s="205" t="s">
        <v>1</v>
      </c>
      <c r="B9" s="205" t="s">
        <v>0</v>
      </c>
      <c r="C9" s="205" t="s">
        <v>2</v>
      </c>
      <c r="D9" s="205" t="s">
        <v>13</v>
      </c>
      <c r="E9" s="205" t="s">
        <v>460</v>
      </c>
      <c r="F9" s="205" t="s">
        <v>73</v>
      </c>
      <c r="G9" s="205" t="s">
        <v>537</v>
      </c>
      <c r="H9" s="205" t="s">
        <v>229</v>
      </c>
      <c r="I9" s="205" t="s">
        <v>230</v>
      </c>
      <c r="J9" s="205" t="s">
        <v>425</v>
      </c>
      <c r="K9" s="205" t="s">
        <v>426</v>
      </c>
      <c r="L9" s="205" t="s">
        <v>287</v>
      </c>
      <c r="M9" s="205" t="s">
        <v>536</v>
      </c>
      <c r="N9" s="205" t="s">
        <v>62</v>
      </c>
    </row>
    <row r="10" spans="1:14" ht="16.5" x14ac:dyDescent="0.25">
      <c r="A10" s="475" t="s">
        <v>1465</v>
      </c>
      <c r="B10" s="475" t="s">
        <v>530</v>
      </c>
      <c r="C10" s="475" t="s">
        <v>1466</v>
      </c>
      <c r="D10" s="475" t="s">
        <v>421</v>
      </c>
      <c r="E10" s="475" t="s">
        <v>1470</v>
      </c>
      <c r="F10" s="475" t="s">
        <v>1266</v>
      </c>
      <c r="G10" s="476">
        <v>44637</v>
      </c>
      <c r="H10" s="475" t="s">
        <v>1468</v>
      </c>
      <c r="I10" s="475" t="s">
        <v>1469</v>
      </c>
      <c r="J10" s="475" t="s">
        <v>535</v>
      </c>
      <c r="K10" s="475" t="s">
        <v>28</v>
      </c>
      <c r="L10" s="475"/>
      <c r="M10" s="475" t="s">
        <v>380</v>
      </c>
      <c r="N10" s="475"/>
    </row>
    <row r="11" spans="1:14" ht="16.5" x14ac:dyDescent="0.25">
      <c r="A11" s="477"/>
      <c r="B11" s="477"/>
      <c r="C11" s="477"/>
      <c r="D11" s="477"/>
      <c r="E11" s="477"/>
      <c r="F11" s="477"/>
      <c r="G11" s="478"/>
      <c r="H11" s="477"/>
      <c r="I11" s="477"/>
      <c r="J11" s="477"/>
      <c r="K11" s="477"/>
      <c r="L11" s="477"/>
      <c r="M11" s="477"/>
      <c r="N11" s="477"/>
    </row>
    <row r="12" spans="1:14" ht="16.5" x14ac:dyDescent="0.25">
      <c r="A12" s="475"/>
      <c r="B12" s="475"/>
      <c r="C12" s="475"/>
      <c r="D12" s="475"/>
      <c r="E12" s="475"/>
      <c r="F12" s="475"/>
      <c r="G12" s="476"/>
      <c r="H12" s="475"/>
      <c r="I12" s="475"/>
      <c r="J12" s="475"/>
      <c r="K12" s="475"/>
      <c r="L12" s="475"/>
      <c r="M12" s="475"/>
      <c r="N12" s="475"/>
    </row>
    <row r="13" spans="1:14" ht="16.5" x14ac:dyDescent="0.25">
      <c r="A13" s="477"/>
      <c r="B13" s="477"/>
      <c r="C13" s="477"/>
      <c r="D13" s="477"/>
      <c r="E13" s="477"/>
      <c r="F13" s="477"/>
      <c r="G13" s="478"/>
      <c r="H13" s="477"/>
      <c r="I13" s="477"/>
      <c r="J13" s="477"/>
      <c r="K13" s="477"/>
      <c r="L13" s="477"/>
      <c r="M13" s="477"/>
      <c r="N13" s="477"/>
    </row>
    <row r="14" spans="1:14" ht="16.5" x14ac:dyDescent="0.25">
      <c r="A14" s="475"/>
      <c r="B14" s="475"/>
      <c r="C14" s="475"/>
      <c r="D14" s="475"/>
      <c r="E14" s="475"/>
      <c r="F14" s="475"/>
      <c r="G14" s="475"/>
      <c r="H14" s="475"/>
      <c r="I14" s="475"/>
      <c r="J14" s="475"/>
      <c r="K14" s="475"/>
      <c r="L14" s="475"/>
      <c r="M14" s="475"/>
      <c r="N14" s="475"/>
    </row>
    <row r="15" spans="1:14" ht="16.5" x14ac:dyDescent="0.25">
      <c r="A15" s="477"/>
      <c r="B15" s="477"/>
      <c r="C15" s="477"/>
      <c r="D15" s="477"/>
      <c r="E15" s="477"/>
      <c r="F15" s="477"/>
      <c r="G15" s="477"/>
      <c r="H15" s="477"/>
      <c r="I15" s="477"/>
      <c r="J15" s="477"/>
      <c r="K15" s="477"/>
      <c r="L15" s="477"/>
      <c r="M15" s="477"/>
      <c r="N15" s="477"/>
    </row>
    <row r="16" spans="1:14" ht="16.5" x14ac:dyDescent="0.25">
      <c r="A16" s="475"/>
      <c r="B16" s="475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475"/>
      <c r="N16" s="475"/>
    </row>
    <row r="17" spans="1:14" ht="16.5" x14ac:dyDescent="0.25">
      <c r="A17" s="477"/>
      <c r="B17" s="477"/>
      <c r="C17" s="477"/>
      <c r="D17" s="477"/>
      <c r="E17" s="477"/>
      <c r="F17" s="477"/>
      <c r="G17" s="477"/>
      <c r="H17" s="477"/>
      <c r="I17" s="477"/>
      <c r="J17" s="477"/>
      <c r="K17" s="477"/>
      <c r="L17" s="477"/>
      <c r="M17" s="477"/>
      <c r="N17" s="477"/>
    </row>
    <row r="18" spans="1:14" ht="16.5" x14ac:dyDescent="0.25">
      <c r="A18" s="475"/>
      <c r="B18" s="475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</row>
    <row r="19" spans="1:14" ht="16.5" x14ac:dyDescent="0.25">
      <c r="A19" s="477"/>
      <c r="B19" s="477"/>
      <c r="C19" s="477"/>
      <c r="D19" s="477"/>
      <c r="E19" s="477"/>
      <c r="F19" s="477"/>
      <c r="G19" s="477"/>
      <c r="H19" s="477"/>
      <c r="I19" s="477"/>
      <c r="J19" s="477"/>
      <c r="K19" s="477"/>
      <c r="L19" s="477"/>
      <c r="M19" s="477"/>
      <c r="N19" s="477"/>
    </row>
    <row r="20" spans="1:14" ht="16.5" x14ac:dyDescent="0.25">
      <c r="A20" s="475"/>
      <c r="B20" s="475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</row>
    <row r="21" spans="1:14" ht="16.5" x14ac:dyDescent="0.25">
      <c r="A21" s="477"/>
      <c r="B21" s="477"/>
      <c r="C21" s="477"/>
      <c r="D21" s="477"/>
      <c r="E21" s="477"/>
      <c r="F21" s="477"/>
      <c r="G21" s="477"/>
      <c r="H21" s="477"/>
      <c r="I21" s="477"/>
      <c r="J21" s="477"/>
      <c r="K21" s="477"/>
      <c r="L21" s="477"/>
      <c r="M21" s="477"/>
      <c r="N21" s="477"/>
    </row>
    <row r="22" spans="1:14" ht="16.5" x14ac:dyDescent="0.25">
      <c r="A22" s="475"/>
      <c r="B22" s="475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</row>
    <row r="23" spans="1:14" ht="16.5" x14ac:dyDescent="0.25">
      <c r="A23" s="477"/>
      <c r="B23" s="477"/>
      <c r="C23" s="477"/>
      <c r="D23" s="477"/>
      <c r="E23" s="477"/>
      <c r="F23" s="477"/>
      <c r="G23" s="477"/>
      <c r="H23" s="477"/>
      <c r="I23" s="477"/>
      <c r="J23" s="477"/>
      <c r="K23" s="477"/>
      <c r="L23" s="477"/>
      <c r="M23" s="477"/>
      <c r="N23" s="477"/>
    </row>
    <row r="24" spans="1:14" ht="16.5" x14ac:dyDescent="0.25">
      <c r="A24" s="475"/>
      <c r="B24" s="475"/>
      <c r="C24" s="475"/>
      <c r="D24" s="475"/>
      <c r="E24" s="475"/>
      <c r="F24" s="475"/>
      <c r="G24" s="475"/>
      <c r="H24" s="475"/>
      <c r="I24" s="475"/>
      <c r="J24" s="475"/>
      <c r="K24" s="475"/>
      <c r="L24" s="475"/>
      <c r="M24" s="475"/>
      <c r="N24" s="475"/>
    </row>
    <row r="25" spans="1:14" ht="16.5" x14ac:dyDescent="0.25">
      <c r="A25" s="477"/>
      <c r="B25" s="477"/>
      <c r="C25" s="477"/>
      <c r="D25" s="477"/>
      <c r="E25" s="477"/>
      <c r="F25" s="477"/>
      <c r="G25" s="477"/>
      <c r="H25" s="477"/>
      <c r="I25" s="477"/>
      <c r="J25" s="477"/>
      <c r="K25" s="477"/>
      <c r="L25" s="477"/>
      <c r="M25" s="477"/>
      <c r="N25" s="477"/>
    </row>
    <row r="26" spans="1:14" ht="16.5" x14ac:dyDescent="0.25">
      <c r="A26" s="475"/>
      <c r="B26" s="475"/>
      <c r="C26" s="475"/>
      <c r="D26" s="475"/>
      <c r="E26" s="475"/>
      <c r="F26" s="475"/>
      <c r="G26" s="475"/>
      <c r="H26" s="475"/>
      <c r="I26" s="475"/>
      <c r="J26" s="475"/>
      <c r="K26" s="475"/>
      <c r="L26" s="475"/>
      <c r="M26" s="475"/>
      <c r="N26" s="475"/>
    </row>
    <row r="27" spans="1:14" ht="16.5" x14ac:dyDescent="0.25">
      <c r="A27" s="477"/>
      <c r="B27" s="477"/>
      <c r="C27" s="477"/>
      <c r="D27" s="477"/>
      <c r="E27" s="477"/>
      <c r="F27" s="477"/>
      <c r="G27" s="477"/>
      <c r="H27" s="477"/>
      <c r="I27" s="477"/>
      <c r="J27" s="477"/>
      <c r="K27" s="477"/>
      <c r="L27" s="477"/>
      <c r="M27" s="477"/>
      <c r="N27" s="477"/>
    </row>
    <row r="28" spans="1:14" ht="16.5" x14ac:dyDescent="0.25">
      <c r="A28" s="475"/>
      <c r="B28" s="475"/>
      <c r="C28" s="475"/>
      <c r="D28" s="475"/>
      <c r="E28" s="475"/>
      <c r="F28" s="475"/>
      <c r="G28" s="475"/>
      <c r="H28" s="475"/>
      <c r="I28" s="475"/>
      <c r="J28" s="475"/>
      <c r="K28" s="475"/>
      <c r="L28" s="475"/>
      <c r="M28" s="475"/>
      <c r="N28" s="475"/>
    </row>
    <row r="29" spans="1:14" ht="16.5" x14ac:dyDescent="0.25">
      <c r="A29" s="477"/>
      <c r="B29" s="477"/>
      <c r="C29" s="477"/>
      <c r="D29" s="477"/>
      <c r="E29" s="477"/>
      <c r="F29" s="477"/>
      <c r="G29" s="477"/>
      <c r="H29" s="477"/>
      <c r="I29" s="477"/>
      <c r="J29" s="477"/>
      <c r="K29" s="477"/>
      <c r="L29" s="477"/>
      <c r="M29" s="477"/>
      <c r="N29" s="477"/>
    </row>
    <row r="30" spans="1:14" ht="16.5" x14ac:dyDescent="0.25">
      <c r="A30" s="475"/>
      <c r="B30" s="475"/>
      <c r="C30" s="475"/>
      <c r="D30" s="475"/>
      <c r="E30" s="475"/>
      <c r="F30" s="475"/>
      <c r="G30" s="475"/>
      <c r="H30" s="475"/>
      <c r="I30" s="475"/>
      <c r="J30" s="475"/>
      <c r="K30" s="475"/>
      <c r="L30" s="475"/>
      <c r="M30" s="475"/>
      <c r="N30" s="475"/>
    </row>
    <row r="31" spans="1:14" ht="16.5" x14ac:dyDescent="0.25">
      <c r="A31" s="477"/>
      <c r="B31" s="477"/>
      <c r="C31" s="477"/>
      <c r="D31" s="477"/>
      <c r="E31" s="477"/>
      <c r="F31" s="477"/>
      <c r="G31" s="477"/>
      <c r="H31" s="477"/>
      <c r="I31" s="477"/>
      <c r="J31" s="477"/>
      <c r="K31" s="477"/>
      <c r="L31" s="477"/>
      <c r="M31" s="477"/>
      <c r="N31" s="477"/>
    </row>
    <row r="32" spans="1:14" ht="16.5" x14ac:dyDescent="0.25">
      <c r="A32" s="475"/>
      <c r="B32" s="475"/>
      <c r="C32" s="475"/>
      <c r="D32" s="475"/>
      <c r="E32" s="475"/>
      <c r="F32" s="475"/>
      <c r="G32" s="475"/>
      <c r="H32" s="475"/>
      <c r="I32" s="475"/>
      <c r="J32" s="475"/>
      <c r="K32" s="475"/>
      <c r="L32" s="475"/>
      <c r="M32" s="475"/>
      <c r="N32" s="475"/>
    </row>
    <row r="33" spans="1:14" ht="16.5" x14ac:dyDescent="0.25">
      <c r="A33" s="477"/>
      <c r="B33" s="477"/>
      <c r="C33" s="477"/>
      <c r="D33" s="477"/>
      <c r="E33" s="477"/>
      <c r="F33" s="477"/>
      <c r="G33" s="477"/>
      <c r="H33" s="477"/>
      <c r="I33" s="477"/>
      <c r="J33" s="477"/>
      <c r="K33" s="477"/>
      <c r="L33" s="477"/>
      <c r="M33" s="477"/>
      <c r="N33" s="477"/>
    </row>
    <row r="34" spans="1:14" ht="16.5" x14ac:dyDescent="0.25">
      <c r="A34" s="475"/>
      <c r="B34" s="475"/>
      <c r="C34" s="475"/>
      <c r="D34" s="475"/>
      <c r="E34" s="475"/>
      <c r="F34" s="475"/>
      <c r="G34" s="475"/>
      <c r="H34" s="475"/>
      <c r="I34" s="475"/>
      <c r="J34" s="475"/>
      <c r="K34" s="475"/>
      <c r="L34" s="475"/>
      <c r="M34" s="475"/>
      <c r="N34" s="475"/>
    </row>
    <row r="35" spans="1:14" ht="16.5" x14ac:dyDescent="0.25">
      <c r="A35" s="477"/>
      <c r="B35" s="477"/>
      <c r="C35" s="477"/>
      <c r="D35" s="477"/>
      <c r="E35" s="477"/>
      <c r="F35" s="477"/>
      <c r="G35" s="477"/>
      <c r="H35" s="477"/>
      <c r="I35" s="477"/>
      <c r="J35" s="477"/>
      <c r="K35" s="477"/>
      <c r="L35" s="477"/>
      <c r="M35" s="477"/>
      <c r="N35" s="477"/>
    </row>
    <row r="36" spans="1:14" ht="16.5" x14ac:dyDescent="0.25">
      <c r="A36" s="475"/>
      <c r="B36" s="475"/>
      <c r="C36" s="475"/>
      <c r="D36" s="475"/>
      <c r="E36" s="475"/>
      <c r="F36" s="475"/>
      <c r="G36" s="475"/>
      <c r="H36" s="475"/>
      <c r="I36" s="475"/>
      <c r="J36" s="475"/>
      <c r="K36" s="475"/>
      <c r="L36" s="475"/>
      <c r="M36" s="475"/>
      <c r="N36" s="475"/>
    </row>
    <row r="37" spans="1:14" ht="16.5" x14ac:dyDescent="0.25">
      <c r="A37" s="477"/>
      <c r="B37" s="477"/>
      <c r="C37" s="477"/>
      <c r="D37" s="477"/>
      <c r="E37" s="477"/>
      <c r="F37" s="477"/>
      <c r="G37" s="477"/>
      <c r="H37" s="477"/>
      <c r="I37" s="477"/>
      <c r="J37" s="477"/>
      <c r="K37" s="477"/>
      <c r="L37" s="477"/>
      <c r="M37" s="477"/>
      <c r="N37" s="477"/>
    </row>
    <row r="38" spans="1:14" ht="16.5" x14ac:dyDescent="0.25">
      <c r="A38" s="475"/>
      <c r="B38" s="475"/>
      <c r="C38" s="475"/>
      <c r="D38" s="475"/>
      <c r="E38" s="475"/>
      <c r="F38" s="475"/>
      <c r="G38" s="475"/>
      <c r="H38" s="475"/>
      <c r="I38" s="475"/>
      <c r="J38" s="475"/>
      <c r="K38" s="475"/>
      <c r="L38" s="475"/>
      <c r="M38" s="475"/>
      <c r="N38" s="475"/>
    </row>
    <row r="39" spans="1:14" ht="16.5" x14ac:dyDescent="0.25">
      <c r="A39" s="477"/>
      <c r="B39" s="477"/>
      <c r="C39" s="477"/>
      <c r="D39" s="477"/>
      <c r="E39" s="477"/>
      <c r="F39" s="477"/>
      <c r="G39" s="477"/>
      <c r="H39" s="477"/>
      <c r="I39" s="477"/>
      <c r="J39" s="477"/>
      <c r="K39" s="477"/>
      <c r="L39" s="477"/>
      <c r="M39" s="477"/>
      <c r="N39" s="477"/>
    </row>
    <row r="40" spans="1:14" ht="16.5" x14ac:dyDescent="0.25">
      <c r="A40" s="475"/>
      <c r="B40" s="475"/>
      <c r="C40" s="475"/>
      <c r="D40" s="475"/>
      <c r="E40" s="475"/>
      <c r="F40" s="475"/>
      <c r="G40" s="475"/>
      <c r="H40" s="475"/>
      <c r="I40" s="475"/>
      <c r="J40" s="475"/>
      <c r="K40" s="475"/>
      <c r="L40" s="475"/>
      <c r="M40" s="475"/>
      <c r="N40" s="475"/>
    </row>
    <row r="41" spans="1:14" ht="16.5" x14ac:dyDescent="0.25">
      <c r="A41" s="477"/>
      <c r="B41" s="477"/>
      <c r="C41" s="477"/>
      <c r="D41" s="477"/>
      <c r="E41" s="477"/>
      <c r="F41" s="477"/>
      <c r="G41" s="477"/>
      <c r="H41" s="477"/>
      <c r="I41" s="477"/>
      <c r="J41" s="477"/>
      <c r="K41" s="477"/>
      <c r="L41" s="477"/>
      <c r="M41" s="477"/>
      <c r="N41" s="477"/>
    </row>
    <row r="42" spans="1:14" ht="16.5" x14ac:dyDescent="0.25">
      <c r="A42" s="475"/>
      <c r="B42" s="475"/>
      <c r="C42" s="475"/>
      <c r="D42" s="475"/>
      <c r="E42" s="475"/>
      <c r="F42" s="475"/>
      <c r="G42" s="475"/>
      <c r="H42" s="475"/>
      <c r="I42" s="475"/>
      <c r="J42" s="475"/>
      <c r="K42" s="475"/>
      <c r="L42" s="475"/>
      <c r="M42" s="475"/>
      <c r="N42" s="475"/>
    </row>
    <row r="43" spans="1:14" ht="16.5" x14ac:dyDescent="0.25">
      <c r="A43" s="477"/>
      <c r="B43" s="477"/>
      <c r="C43" s="477"/>
      <c r="D43" s="477"/>
      <c r="E43" s="477"/>
      <c r="F43" s="477"/>
      <c r="G43" s="477"/>
      <c r="H43" s="477"/>
      <c r="I43" s="477"/>
      <c r="J43" s="477"/>
      <c r="K43" s="477"/>
      <c r="L43" s="477"/>
      <c r="M43" s="477"/>
      <c r="N43" s="477"/>
    </row>
    <row r="44" spans="1:14" ht="16.5" x14ac:dyDescent="0.25">
      <c r="A44" s="475"/>
      <c r="B44" s="475"/>
      <c r="C44" s="475"/>
      <c r="D44" s="475"/>
      <c r="E44" s="475"/>
      <c r="F44" s="475"/>
      <c r="G44" s="475"/>
      <c r="H44" s="475"/>
      <c r="I44" s="475"/>
      <c r="J44" s="475"/>
      <c r="K44" s="475"/>
      <c r="L44" s="475"/>
      <c r="M44" s="475"/>
      <c r="N44" s="475"/>
    </row>
    <row r="45" spans="1:14" ht="16.5" x14ac:dyDescent="0.25">
      <c r="A45" s="477"/>
      <c r="B45" s="477"/>
      <c r="C45" s="477"/>
      <c r="D45" s="477"/>
      <c r="E45" s="477"/>
      <c r="F45" s="477"/>
      <c r="G45" s="477"/>
      <c r="H45" s="477"/>
      <c r="I45" s="477"/>
      <c r="J45" s="477"/>
      <c r="K45" s="477"/>
      <c r="L45" s="477"/>
      <c r="M45" s="477"/>
      <c r="N45" s="477"/>
    </row>
    <row r="46" spans="1:14" ht="16.5" x14ac:dyDescent="0.25">
      <c r="A46" s="475"/>
      <c r="B46" s="475"/>
      <c r="C46" s="475"/>
      <c r="D46" s="475"/>
      <c r="E46" s="475"/>
      <c r="F46" s="475"/>
      <c r="G46" s="475"/>
      <c r="H46" s="475"/>
      <c r="I46" s="475"/>
      <c r="J46" s="475"/>
      <c r="K46" s="475"/>
      <c r="L46" s="475"/>
      <c r="M46" s="475"/>
      <c r="N46" s="475"/>
    </row>
    <row r="47" spans="1:14" ht="16.5" x14ac:dyDescent="0.25">
      <c r="A47" s="477"/>
      <c r="B47" s="477"/>
      <c r="C47" s="477"/>
      <c r="D47" s="477"/>
      <c r="E47" s="477"/>
      <c r="F47" s="477"/>
      <c r="G47" s="477"/>
      <c r="H47" s="477"/>
      <c r="I47" s="477"/>
      <c r="J47" s="477"/>
      <c r="K47" s="477"/>
      <c r="L47" s="477"/>
      <c r="M47" s="477"/>
      <c r="N47" s="477"/>
    </row>
    <row r="48" spans="1:14" ht="16.5" x14ac:dyDescent="0.25">
      <c r="A48" s="475"/>
      <c r="B48" s="475"/>
      <c r="C48" s="475"/>
      <c r="D48" s="475"/>
      <c r="E48" s="475"/>
      <c r="F48" s="475"/>
      <c r="G48" s="475"/>
      <c r="H48" s="475"/>
      <c r="I48" s="475"/>
      <c r="J48" s="475"/>
      <c r="K48" s="475"/>
      <c r="L48" s="475"/>
      <c r="M48" s="475"/>
      <c r="N48" s="475"/>
    </row>
  </sheetData>
  <mergeCells count="1">
    <mergeCell ref="G6:H6"/>
  </mergeCells>
  <pageMargins left="0.25" right="0.25" top="0.75" bottom="0.75" header="0.3" footer="0.3"/>
  <pageSetup scale="69" orientation="landscape" r:id="rId1"/>
  <headerFooter>
    <oddFooter>&amp;RA.E&amp;LNovus.xlsm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EEF56-C254-48CF-B436-90CDAB3B4794}">
  <sheetPr codeName="Sheet22"/>
  <dimension ref="A1:A17"/>
  <sheetViews>
    <sheetView workbookViewId="0">
      <selection activeCell="E36" sqref="E36"/>
    </sheetView>
  </sheetViews>
  <sheetFormatPr defaultRowHeight="15" x14ac:dyDescent="0.25"/>
  <cols>
    <col min="1" max="1" width="14.42578125" bestFit="1" customWidth="1"/>
  </cols>
  <sheetData>
    <row r="1" spans="1:1" x14ac:dyDescent="0.25">
      <c r="A1" t="s">
        <v>432</v>
      </c>
    </row>
    <row r="2" spans="1:1" x14ac:dyDescent="0.25">
      <c r="A2" t="s">
        <v>431</v>
      </c>
    </row>
    <row r="3" spans="1:1" x14ac:dyDescent="0.25">
      <c r="A3" t="s">
        <v>431</v>
      </c>
    </row>
    <row r="4" spans="1:1" x14ac:dyDescent="0.25">
      <c r="A4" t="s">
        <v>431</v>
      </c>
    </row>
    <row r="5" spans="1:1" x14ac:dyDescent="0.25">
      <c r="A5" t="s">
        <v>431</v>
      </c>
    </row>
    <row r="6" spans="1:1" x14ac:dyDescent="0.25">
      <c r="A6" t="s">
        <v>431</v>
      </c>
    </row>
    <row r="7" spans="1:1" x14ac:dyDescent="0.25">
      <c r="A7" t="s">
        <v>431</v>
      </c>
    </row>
    <row r="8" spans="1:1" x14ac:dyDescent="0.25">
      <c r="A8" t="s">
        <v>431</v>
      </c>
    </row>
    <row r="9" spans="1:1" x14ac:dyDescent="0.25">
      <c r="A9" t="s">
        <v>431</v>
      </c>
    </row>
    <row r="10" spans="1:1" x14ac:dyDescent="0.25">
      <c r="A10" t="s">
        <v>431</v>
      </c>
    </row>
    <row r="11" spans="1:1" x14ac:dyDescent="0.25">
      <c r="A11" t="s">
        <v>431</v>
      </c>
    </row>
    <row r="12" spans="1:1" x14ac:dyDescent="0.25">
      <c r="A12" t="s">
        <v>431</v>
      </c>
    </row>
    <row r="13" spans="1:1" x14ac:dyDescent="0.25">
      <c r="A13" t="s">
        <v>431</v>
      </c>
    </row>
    <row r="14" spans="1:1" x14ac:dyDescent="0.25">
      <c r="A14" t="s">
        <v>431</v>
      </c>
    </row>
    <row r="15" spans="1:1" x14ac:dyDescent="0.25">
      <c r="A15" t="s">
        <v>431</v>
      </c>
    </row>
    <row r="16" spans="1:1" x14ac:dyDescent="0.25">
      <c r="A16" t="s">
        <v>431</v>
      </c>
    </row>
    <row r="17" spans="1:1" x14ac:dyDescent="0.25">
      <c r="A17" t="s">
        <v>431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B56E4-2C82-4C1C-8AF3-5349F6B88475}">
  <sheetPr codeName="Sheet8"/>
  <dimension ref="A1:Y18"/>
  <sheetViews>
    <sheetView workbookViewId="0">
      <selection activeCell="E20" sqref="E20"/>
    </sheetView>
  </sheetViews>
  <sheetFormatPr defaultRowHeight="15" x14ac:dyDescent="0.25"/>
  <cols>
    <col min="1" max="5" width="15.28515625" customWidth="1"/>
    <col min="6" max="6" width="21.85546875" bestFit="1" customWidth="1"/>
    <col min="7" max="7" width="18.7109375" bestFit="1" customWidth="1"/>
    <col min="8" max="8" width="15.28515625" customWidth="1"/>
    <col min="9" max="9" width="26.28515625" customWidth="1"/>
    <col min="10" max="10" width="19.7109375" bestFit="1" customWidth="1"/>
    <col min="11" max="11" width="14.7109375" bestFit="1" customWidth="1"/>
    <col min="12" max="12" width="20.85546875" customWidth="1"/>
    <col min="13" max="15" width="15.28515625" customWidth="1"/>
    <col min="20" max="20" width="12.42578125" bestFit="1" customWidth="1"/>
    <col min="21" max="21" width="14.7109375" bestFit="1" customWidth="1"/>
    <col min="22" max="22" width="5.85546875" bestFit="1" customWidth="1"/>
    <col min="23" max="23" width="10.7109375" bestFit="1" customWidth="1"/>
    <col min="25" max="25" width="19.85546875" bestFit="1" customWidth="1"/>
  </cols>
  <sheetData>
    <row r="1" spans="1:25" x14ac:dyDescent="0.25">
      <c r="A1" s="323" t="s">
        <v>86</v>
      </c>
      <c r="B1" s="323" t="s">
        <v>1</v>
      </c>
      <c r="C1" s="323" t="s">
        <v>9</v>
      </c>
      <c r="D1" s="323" t="s">
        <v>29</v>
      </c>
      <c r="E1" s="323" t="s">
        <v>13</v>
      </c>
      <c r="F1" s="323" t="s">
        <v>419</v>
      </c>
      <c r="G1" s="323" t="s">
        <v>420</v>
      </c>
      <c r="H1" s="323" t="s">
        <v>417</v>
      </c>
      <c r="I1" s="323" t="s">
        <v>422</v>
      </c>
      <c r="J1" s="323" t="s">
        <v>424</v>
      </c>
      <c r="K1" s="323" t="s">
        <v>412</v>
      </c>
      <c r="L1" s="323" t="s">
        <v>423</v>
      </c>
      <c r="M1" s="323" t="s">
        <v>413</v>
      </c>
      <c r="N1" s="323" t="s">
        <v>414</v>
      </c>
      <c r="O1" s="323" t="s">
        <v>195</v>
      </c>
      <c r="P1" s="323" t="s">
        <v>415</v>
      </c>
      <c r="Q1" s="323" t="s">
        <v>418</v>
      </c>
      <c r="R1" s="323" t="s">
        <v>62</v>
      </c>
      <c r="S1" s="329" t="s">
        <v>287</v>
      </c>
      <c r="T1" s="323" t="s">
        <v>166</v>
      </c>
      <c r="U1" s="323" t="s">
        <v>416</v>
      </c>
      <c r="V1" s="323" t="s">
        <v>122</v>
      </c>
      <c r="W1" s="323" t="s">
        <v>45</v>
      </c>
      <c r="X1" s="329" t="s">
        <v>73</v>
      </c>
      <c r="Y1" s="329" t="s">
        <v>525</v>
      </c>
    </row>
    <row r="2" spans="1:25" ht="30" x14ac:dyDescent="0.25">
      <c r="A2" s="324">
        <v>319</v>
      </c>
      <c r="B2" s="325" t="s">
        <v>1465</v>
      </c>
      <c r="C2" s="325" t="s">
        <v>530</v>
      </c>
      <c r="D2" s="325" t="s">
        <v>1467</v>
      </c>
      <c r="E2" s="325" t="s">
        <v>421</v>
      </c>
      <c r="F2" s="326" t="s">
        <v>1468</v>
      </c>
      <c r="G2" s="326" t="s">
        <v>1469</v>
      </c>
      <c r="H2" s="324" t="s">
        <v>362</v>
      </c>
      <c r="I2" s="324" t="b">
        <v>1</v>
      </c>
      <c r="J2" s="324"/>
      <c r="K2" s="325"/>
      <c r="L2" s="325"/>
      <c r="M2" s="325"/>
      <c r="N2" s="325"/>
      <c r="O2" s="325"/>
      <c r="P2" s="468"/>
      <c r="Q2" s="324"/>
      <c r="R2" s="325"/>
      <c r="T2" s="327">
        <v>44637.529583333337</v>
      </c>
      <c r="U2" s="468"/>
      <c r="V2" s="325" t="s">
        <v>1470</v>
      </c>
      <c r="W2" s="328">
        <v>44637</v>
      </c>
      <c r="X2" t="s">
        <v>1266</v>
      </c>
      <c r="Y2" t="s">
        <v>1471</v>
      </c>
    </row>
    <row r="3" spans="1:25" x14ac:dyDescent="0.25">
      <c r="A3" s="324"/>
      <c r="B3" s="325"/>
      <c r="C3" s="325"/>
      <c r="D3" s="325"/>
      <c r="E3" s="325"/>
      <c r="F3" s="326"/>
      <c r="G3" s="326"/>
      <c r="H3" s="324"/>
      <c r="I3" s="324"/>
      <c r="J3" s="324"/>
      <c r="K3" s="325"/>
      <c r="L3" s="325"/>
      <c r="M3" s="325"/>
      <c r="N3" s="325"/>
      <c r="O3" s="325"/>
      <c r="P3" s="468"/>
      <c r="Q3" s="324"/>
      <c r="R3" s="325"/>
      <c r="T3" s="327"/>
      <c r="U3" s="468"/>
      <c r="V3" s="325"/>
      <c r="W3" s="328"/>
    </row>
    <row r="4" spans="1:25" x14ac:dyDescent="0.25">
      <c r="A4" s="324"/>
      <c r="B4" s="325"/>
      <c r="C4" s="325"/>
      <c r="D4" s="325"/>
      <c r="E4" s="325"/>
      <c r="F4" s="326"/>
      <c r="G4" s="326"/>
      <c r="H4" s="324"/>
      <c r="I4" s="324"/>
      <c r="J4" s="324"/>
      <c r="K4" s="325"/>
      <c r="L4" s="325"/>
      <c r="M4" s="325"/>
      <c r="N4" s="325"/>
      <c r="O4" s="325"/>
      <c r="P4" s="468"/>
      <c r="Q4" s="324"/>
      <c r="R4" s="325"/>
      <c r="T4" s="327"/>
      <c r="U4" s="468"/>
      <c r="V4" s="325"/>
      <c r="W4" s="328"/>
    </row>
    <row r="5" spans="1:25" x14ac:dyDescent="0.25">
      <c r="A5" s="324"/>
      <c r="B5" s="325"/>
      <c r="C5" s="325"/>
      <c r="D5" s="325"/>
      <c r="E5" s="325"/>
      <c r="F5" s="326"/>
      <c r="G5" s="326"/>
      <c r="H5" s="324"/>
      <c r="I5" s="324"/>
      <c r="J5" s="324"/>
      <c r="K5" s="325"/>
      <c r="L5" s="325"/>
      <c r="M5" s="325"/>
      <c r="N5" s="325"/>
      <c r="O5" s="325"/>
      <c r="P5" s="468"/>
      <c r="Q5" s="324"/>
      <c r="R5" s="325"/>
      <c r="T5" s="327"/>
      <c r="U5" s="468"/>
      <c r="V5" s="325"/>
      <c r="W5" s="328"/>
    </row>
    <row r="6" spans="1:25" x14ac:dyDescent="0.25">
      <c r="B6" s="325"/>
      <c r="P6" s="2"/>
      <c r="T6" s="2"/>
      <c r="U6" s="2"/>
      <c r="W6" s="2"/>
    </row>
    <row r="7" spans="1:25" x14ac:dyDescent="0.25">
      <c r="B7" s="325"/>
      <c r="P7" s="2"/>
      <c r="T7" s="2"/>
      <c r="U7" s="2"/>
      <c r="W7" s="2"/>
    </row>
    <row r="8" spans="1:25" x14ac:dyDescent="0.25">
      <c r="P8" s="2"/>
      <c r="T8" s="2"/>
      <c r="U8" s="2"/>
      <c r="W8" s="2"/>
    </row>
    <row r="9" spans="1:25" x14ac:dyDescent="0.25">
      <c r="P9" s="2"/>
      <c r="T9" s="2"/>
      <c r="U9" s="2"/>
      <c r="W9" s="2"/>
    </row>
    <row r="18" spans="9:9" x14ac:dyDescent="0.25">
      <c r="I18" s="342"/>
    </row>
  </sheetData>
  <phoneticPr fontId="32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93374-EBCE-4016-9E86-D61A09979428}">
  <sheetPr codeName="Sheet12"/>
  <dimension ref="A1:T74"/>
  <sheetViews>
    <sheetView showGridLines="0" tabSelected="1" workbookViewId="0">
      <selection activeCell="B8" sqref="B8"/>
    </sheetView>
  </sheetViews>
  <sheetFormatPr defaultRowHeight="15" x14ac:dyDescent="0.25"/>
  <cols>
    <col min="1" max="1" width="14" bestFit="1" customWidth="1"/>
    <col min="2" max="2" width="14.85546875" customWidth="1"/>
    <col min="3" max="3" width="10.7109375" bestFit="1" customWidth="1"/>
    <col min="4" max="4" width="13.7109375" customWidth="1"/>
    <col min="5" max="5" width="30.7109375" bestFit="1" customWidth="1"/>
    <col min="6" max="6" width="24.42578125" bestFit="1" customWidth="1"/>
    <col min="7" max="7" width="17.42578125" customWidth="1"/>
    <col min="8" max="8" width="13.42578125" customWidth="1"/>
    <col min="15" max="15" width="34" bestFit="1" customWidth="1"/>
    <col min="16" max="16" width="12" customWidth="1"/>
  </cols>
  <sheetData>
    <row r="1" spans="1:20" x14ac:dyDescent="0.25">
      <c r="A1" t="s">
        <v>8</v>
      </c>
      <c r="B1" t="s">
        <v>9</v>
      </c>
      <c r="C1" s="3" t="s">
        <v>10</v>
      </c>
      <c r="D1" t="s">
        <v>11</v>
      </c>
      <c r="E1" t="s">
        <v>12</v>
      </c>
      <c r="F1" t="s">
        <v>13</v>
      </c>
      <c r="G1" s="3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</row>
    <row r="2" spans="1:20" x14ac:dyDescent="0.25">
      <c r="A2" t="s">
        <v>2810</v>
      </c>
      <c r="B2" t="s">
        <v>3759</v>
      </c>
      <c r="C2" s="2">
        <v>44651.565972222219</v>
      </c>
      <c r="D2" t="s">
        <v>540</v>
      </c>
      <c r="E2" t="s">
        <v>3760</v>
      </c>
      <c r="G2" s="2">
        <v>44656.331250000003</v>
      </c>
      <c r="H2">
        <v>-9999</v>
      </c>
      <c r="K2" t="s">
        <v>1736</v>
      </c>
      <c r="L2">
        <v>1</v>
      </c>
      <c r="M2" t="s">
        <v>1739</v>
      </c>
      <c r="N2" t="s">
        <v>1737</v>
      </c>
      <c r="P2" t="s">
        <v>3761</v>
      </c>
      <c r="S2" s="2"/>
    </row>
    <row r="3" spans="1:20" x14ac:dyDescent="0.25">
      <c r="A3" t="s">
        <v>2808</v>
      </c>
      <c r="B3" t="s">
        <v>3762</v>
      </c>
      <c r="C3" s="2">
        <v>44651.565972222219</v>
      </c>
      <c r="D3" t="s">
        <v>540</v>
      </c>
      <c r="E3" t="s">
        <v>3760</v>
      </c>
      <c r="G3" s="2">
        <v>44656.331250000003</v>
      </c>
      <c r="H3">
        <v>-9999</v>
      </c>
      <c r="K3" t="s">
        <v>1736</v>
      </c>
      <c r="L3">
        <v>1</v>
      </c>
      <c r="M3" t="s">
        <v>1739</v>
      </c>
      <c r="N3" t="s">
        <v>1737</v>
      </c>
      <c r="P3" t="s">
        <v>3761</v>
      </c>
      <c r="S3" s="2"/>
    </row>
    <row r="4" spans="1:20" x14ac:dyDescent="0.25">
      <c r="A4" t="s">
        <v>2806</v>
      </c>
      <c r="B4" t="s">
        <v>3763</v>
      </c>
      <c r="C4" s="2">
        <v>44651.565972222219</v>
      </c>
      <c r="D4" t="s">
        <v>540</v>
      </c>
      <c r="E4" t="s">
        <v>3760</v>
      </c>
      <c r="G4" s="2">
        <v>44656.331250000003</v>
      </c>
      <c r="H4">
        <v>-9999</v>
      </c>
      <c r="K4" t="s">
        <v>1736</v>
      </c>
      <c r="L4">
        <v>1</v>
      </c>
      <c r="M4" t="s">
        <v>1739</v>
      </c>
      <c r="N4" t="s">
        <v>1737</v>
      </c>
      <c r="P4" t="s">
        <v>3761</v>
      </c>
      <c r="S4" s="2"/>
    </row>
    <row r="5" spans="1:20" x14ac:dyDescent="0.25">
      <c r="A5" t="s">
        <v>2804</v>
      </c>
      <c r="B5" t="s">
        <v>3764</v>
      </c>
      <c r="C5" s="2">
        <v>44651.565972222219</v>
      </c>
      <c r="D5" t="s">
        <v>540</v>
      </c>
      <c r="E5" t="s">
        <v>3760</v>
      </c>
      <c r="G5" s="2">
        <v>44656.331250000003</v>
      </c>
      <c r="H5">
        <v>-9999</v>
      </c>
      <c r="K5" t="s">
        <v>1736</v>
      </c>
      <c r="L5">
        <v>1</v>
      </c>
      <c r="M5" t="s">
        <v>1739</v>
      </c>
      <c r="N5" t="s">
        <v>1737</v>
      </c>
      <c r="P5" t="s">
        <v>3761</v>
      </c>
      <c r="S5" s="2"/>
    </row>
    <row r="6" spans="1:20" x14ac:dyDescent="0.25">
      <c r="A6" t="s">
        <v>2322</v>
      </c>
      <c r="B6" t="s">
        <v>3765</v>
      </c>
      <c r="C6" s="2">
        <v>44651.588194444441</v>
      </c>
      <c r="D6" t="s">
        <v>540</v>
      </c>
      <c r="E6" t="s">
        <v>3760</v>
      </c>
      <c r="G6" s="2">
        <v>44656.331250000003</v>
      </c>
      <c r="H6">
        <v>-9999</v>
      </c>
      <c r="K6" t="s">
        <v>1736</v>
      </c>
      <c r="L6">
        <v>1</v>
      </c>
      <c r="M6" t="s">
        <v>1739</v>
      </c>
      <c r="N6" t="s">
        <v>1737</v>
      </c>
      <c r="P6" t="s">
        <v>3761</v>
      </c>
      <c r="S6" s="2"/>
    </row>
    <row r="7" spans="1:20" x14ac:dyDescent="0.25">
      <c r="A7" t="s">
        <v>2321</v>
      </c>
      <c r="B7" t="s">
        <v>3766</v>
      </c>
      <c r="C7" s="2">
        <v>44651.588194444441</v>
      </c>
      <c r="D7" t="s">
        <v>540</v>
      </c>
      <c r="E7" t="s">
        <v>3760</v>
      </c>
      <c r="G7" s="2">
        <v>44656.331250000003</v>
      </c>
      <c r="H7">
        <v>-9999</v>
      </c>
      <c r="K7" t="s">
        <v>1736</v>
      </c>
      <c r="L7">
        <v>1</v>
      </c>
      <c r="M7" t="s">
        <v>1739</v>
      </c>
      <c r="N7" t="s">
        <v>1737</v>
      </c>
      <c r="P7" t="s">
        <v>3761</v>
      </c>
      <c r="S7" s="2"/>
    </row>
    <row r="8" spans="1:20" x14ac:dyDescent="0.25">
      <c r="A8" t="s">
        <v>2884</v>
      </c>
      <c r="B8" t="s">
        <v>3767</v>
      </c>
      <c r="C8" s="2">
        <v>44651.588194444441</v>
      </c>
      <c r="D8" t="s">
        <v>540</v>
      </c>
      <c r="E8" t="s">
        <v>3760</v>
      </c>
      <c r="G8" s="2">
        <v>44656.331250000003</v>
      </c>
      <c r="H8">
        <v>-9999</v>
      </c>
      <c r="K8" t="s">
        <v>1736</v>
      </c>
      <c r="L8">
        <v>1</v>
      </c>
      <c r="M8" t="s">
        <v>1739</v>
      </c>
      <c r="N8" t="s">
        <v>1737</v>
      </c>
      <c r="P8" t="s">
        <v>3761</v>
      </c>
    </row>
    <row r="9" spans="1:20" x14ac:dyDescent="0.25">
      <c r="A9" t="s">
        <v>2320</v>
      </c>
      <c r="B9" t="s">
        <v>3768</v>
      </c>
      <c r="C9" s="2">
        <v>44651.588194444441</v>
      </c>
      <c r="D9" t="s">
        <v>540</v>
      </c>
      <c r="E9" t="s">
        <v>3760</v>
      </c>
      <c r="G9" s="2">
        <v>44656.331250000003</v>
      </c>
      <c r="H9">
        <v>-9999</v>
      </c>
      <c r="K9" t="s">
        <v>1736</v>
      </c>
      <c r="L9">
        <v>1</v>
      </c>
      <c r="M9" t="s">
        <v>1739</v>
      </c>
      <c r="N9" t="s">
        <v>1737</v>
      </c>
      <c r="P9" t="s">
        <v>3761</v>
      </c>
    </row>
    <row r="10" spans="1:20" x14ac:dyDescent="0.25">
      <c r="A10" t="s">
        <v>2319</v>
      </c>
      <c r="B10" t="s">
        <v>3769</v>
      </c>
      <c r="C10" s="2">
        <v>44651.588194444441</v>
      </c>
      <c r="D10" t="s">
        <v>540</v>
      </c>
      <c r="E10" t="s">
        <v>3760</v>
      </c>
      <c r="G10" s="2">
        <v>44656.331250000003</v>
      </c>
      <c r="H10">
        <v>-9999</v>
      </c>
      <c r="K10" t="s">
        <v>1736</v>
      </c>
      <c r="L10">
        <v>1</v>
      </c>
      <c r="M10" t="s">
        <v>1739</v>
      </c>
      <c r="N10" t="s">
        <v>1737</v>
      </c>
      <c r="P10" t="s">
        <v>3761</v>
      </c>
      <c r="S10" s="2"/>
    </row>
    <row r="11" spans="1:20" x14ac:dyDescent="0.25">
      <c r="A11" t="s">
        <v>3737</v>
      </c>
      <c r="B11" t="s">
        <v>3770</v>
      </c>
      <c r="C11" s="2">
        <v>44648.440972222219</v>
      </c>
      <c r="D11" t="s">
        <v>540</v>
      </c>
      <c r="E11" t="s">
        <v>3760</v>
      </c>
      <c r="G11" s="2">
        <v>44656.331250000003</v>
      </c>
      <c r="H11">
        <v>-9999</v>
      </c>
      <c r="K11" t="s">
        <v>1736</v>
      </c>
      <c r="L11">
        <v>1</v>
      </c>
      <c r="M11" t="s">
        <v>1739</v>
      </c>
      <c r="N11" t="s">
        <v>1737</v>
      </c>
      <c r="P11" t="s">
        <v>3761</v>
      </c>
      <c r="S11" s="2"/>
    </row>
    <row r="12" spans="1:20" x14ac:dyDescent="0.25">
      <c r="C12" s="2"/>
      <c r="G12" s="2"/>
      <c r="S12" s="2"/>
    </row>
    <row r="13" spans="1:20" x14ac:dyDescent="0.25">
      <c r="C13" s="2"/>
      <c r="G13" s="2"/>
      <c r="S13" s="2"/>
    </row>
    <row r="14" spans="1:20" x14ac:dyDescent="0.25">
      <c r="C14" s="2"/>
      <c r="G14" s="2"/>
      <c r="S14" s="2"/>
    </row>
    <row r="15" spans="1:20" x14ac:dyDescent="0.25">
      <c r="C15" s="2"/>
      <c r="G15" s="2"/>
      <c r="S15" s="2"/>
    </row>
    <row r="16" spans="1:20" x14ac:dyDescent="0.25">
      <c r="C16" s="2"/>
      <c r="G16" s="2"/>
      <c r="S16" s="2"/>
    </row>
    <row r="17" spans="3:19" x14ac:dyDescent="0.25">
      <c r="C17" s="2"/>
      <c r="G17" s="2"/>
    </row>
    <row r="18" spans="3:19" x14ac:dyDescent="0.25">
      <c r="C18" s="2"/>
      <c r="G18" s="2"/>
    </row>
    <row r="19" spans="3:19" x14ac:dyDescent="0.25">
      <c r="C19" s="2"/>
      <c r="G19" s="2"/>
    </row>
    <row r="20" spans="3:19" x14ac:dyDescent="0.25">
      <c r="C20" s="2"/>
      <c r="G20" s="2"/>
      <c r="S20" s="2"/>
    </row>
    <row r="21" spans="3:19" x14ac:dyDescent="0.25">
      <c r="C21" s="2"/>
      <c r="G21" s="2"/>
      <c r="S21" s="2"/>
    </row>
    <row r="22" spans="3:19" x14ac:dyDescent="0.25">
      <c r="C22" s="2"/>
      <c r="G22" s="2"/>
    </row>
    <row r="23" spans="3:19" x14ac:dyDescent="0.25">
      <c r="C23" s="2"/>
      <c r="G23" s="2"/>
    </row>
    <row r="24" spans="3:19" x14ac:dyDescent="0.25">
      <c r="C24" s="2"/>
      <c r="G24" s="2"/>
    </row>
    <row r="25" spans="3:19" x14ac:dyDescent="0.25">
      <c r="C25" s="2"/>
      <c r="G25" s="2"/>
    </row>
    <row r="26" spans="3:19" x14ac:dyDescent="0.25">
      <c r="C26" s="2"/>
      <c r="G26" s="2"/>
    </row>
    <row r="27" spans="3:19" x14ac:dyDescent="0.25">
      <c r="C27" s="2"/>
      <c r="G27" s="2"/>
    </row>
    <row r="28" spans="3:19" x14ac:dyDescent="0.25">
      <c r="C28" s="2"/>
      <c r="G28" s="2"/>
    </row>
    <row r="29" spans="3:19" x14ac:dyDescent="0.25">
      <c r="C29" s="2"/>
      <c r="G29" s="2"/>
    </row>
    <row r="30" spans="3:19" x14ac:dyDescent="0.25">
      <c r="C30" s="2"/>
      <c r="G30" s="2"/>
    </row>
    <row r="31" spans="3:19" x14ac:dyDescent="0.25">
      <c r="C31" s="2"/>
      <c r="G31" s="2"/>
    </row>
    <row r="32" spans="3:19" x14ac:dyDescent="0.25">
      <c r="C32" s="2"/>
      <c r="G32" s="2"/>
    </row>
    <row r="33" spans="3:7" x14ac:dyDescent="0.25">
      <c r="C33" s="2"/>
      <c r="G33" s="2"/>
    </row>
    <row r="34" spans="3:7" x14ac:dyDescent="0.25">
      <c r="C34" s="2"/>
      <c r="G34" s="2"/>
    </row>
    <row r="35" spans="3:7" x14ac:dyDescent="0.25">
      <c r="C35" s="2"/>
      <c r="G35" s="2"/>
    </row>
    <row r="36" spans="3:7" x14ac:dyDescent="0.25">
      <c r="C36" s="2"/>
      <c r="G36" s="2"/>
    </row>
    <row r="37" spans="3:7" x14ac:dyDescent="0.25">
      <c r="C37" s="2"/>
      <c r="G37" s="2"/>
    </row>
    <row r="38" spans="3:7" x14ac:dyDescent="0.25">
      <c r="C38" s="2"/>
      <c r="G38" s="2"/>
    </row>
    <row r="39" spans="3:7" x14ac:dyDescent="0.25">
      <c r="C39" s="2"/>
      <c r="G39" s="2"/>
    </row>
    <row r="40" spans="3:7" x14ac:dyDescent="0.25">
      <c r="C40" s="2"/>
      <c r="G40" s="2"/>
    </row>
    <row r="41" spans="3:7" x14ac:dyDescent="0.25">
      <c r="C41" s="2"/>
      <c r="G41" s="2"/>
    </row>
    <row r="42" spans="3:7" x14ac:dyDescent="0.25">
      <c r="C42" s="2"/>
      <c r="G42" s="2"/>
    </row>
    <row r="43" spans="3:7" x14ac:dyDescent="0.25">
      <c r="C43" s="2"/>
      <c r="G43" s="2"/>
    </row>
    <row r="44" spans="3:7" x14ac:dyDescent="0.25">
      <c r="C44" s="2"/>
      <c r="G44" s="2"/>
    </row>
    <row r="45" spans="3:7" x14ac:dyDescent="0.25">
      <c r="C45" s="2"/>
      <c r="G45" s="2"/>
    </row>
    <row r="46" spans="3:7" x14ac:dyDescent="0.25">
      <c r="C46" s="2"/>
      <c r="G46" s="2"/>
    </row>
    <row r="47" spans="3:7" x14ac:dyDescent="0.25">
      <c r="C47" s="2"/>
      <c r="G47" s="2"/>
    </row>
    <row r="48" spans="3:7" x14ac:dyDescent="0.25">
      <c r="C48" s="2"/>
      <c r="G48" s="2"/>
    </row>
    <row r="49" spans="3:7" x14ac:dyDescent="0.25">
      <c r="C49" s="2"/>
      <c r="G49" s="2"/>
    </row>
    <row r="50" spans="3:7" x14ac:dyDescent="0.25">
      <c r="C50" s="2"/>
      <c r="G50" s="2"/>
    </row>
    <row r="51" spans="3:7" x14ac:dyDescent="0.25">
      <c r="C51" s="2"/>
      <c r="G51" s="2"/>
    </row>
    <row r="52" spans="3:7" x14ac:dyDescent="0.25">
      <c r="C52" s="2"/>
      <c r="G52" s="2"/>
    </row>
    <row r="53" spans="3:7" x14ac:dyDescent="0.25">
      <c r="C53" s="2"/>
      <c r="G53" s="2"/>
    </row>
    <row r="54" spans="3:7" x14ac:dyDescent="0.25">
      <c r="C54" s="2"/>
      <c r="G54" s="2"/>
    </row>
    <row r="55" spans="3:7" x14ac:dyDescent="0.25">
      <c r="C55" s="2"/>
      <c r="G55" s="2"/>
    </row>
    <row r="56" spans="3:7" x14ac:dyDescent="0.25">
      <c r="C56" s="2"/>
      <c r="G56" s="2"/>
    </row>
    <row r="57" spans="3:7" x14ac:dyDescent="0.25">
      <c r="C57" s="2"/>
      <c r="G57" s="2"/>
    </row>
    <row r="58" spans="3:7" x14ac:dyDescent="0.25">
      <c r="C58" s="2"/>
      <c r="G58" s="2"/>
    </row>
    <row r="59" spans="3:7" x14ac:dyDescent="0.25">
      <c r="C59" s="2"/>
      <c r="G59" s="2"/>
    </row>
    <row r="60" spans="3:7" x14ac:dyDescent="0.25">
      <c r="C60" s="2"/>
      <c r="G60" s="2"/>
    </row>
    <row r="61" spans="3:7" x14ac:dyDescent="0.25">
      <c r="C61" s="2"/>
      <c r="G61" s="2"/>
    </row>
    <row r="62" spans="3:7" x14ac:dyDescent="0.25">
      <c r="C62" s="2"/>
      <c r="G62" s="2"/>
    </row>
    <row r="63" spans="3:7" x14ac:dyDescent="0.25">
      <c r="C63" s="2"/>
      <c r="G63" s="2"/>
    </row>
    <row r="64" spans="3:7" x14ac:dyDescent="0.25">
      <c r="C64" s="2"/>
      <c r="G64" s="2"/>
    </row>
    <row r="65" spans="3:7" x14ac:dyDescent="0.25">
      <c r="C65" s="2"/>
      <c r="G65" s="2"/>
    </row>
    <row r="66" spans="3:7" x14ac:dyDescent="0.25">
      <c r="C66" s="2"/>
      <c r="G66" s="2"/>
    </row>
    <row r="67" spans="3:7" x14ac:dyDescent="0.25">
      <c r="C67" s="2"/>
      <c r="G67" s="2"/>
    </row>
    <row r="68" spans="3:7" x14ac:dyDescent="0.25">
      <c r="C68" s="2"/>
      <c r="G68" s="2"/>
    </row>
    <row r="69" spans="3:7" x14ac:dyDescent="0.25">
      <c r="C69" s="2"/>
      <c r="G69" s="2"/>
    </row>
    <row r="70" spans="3:7" x14ac:dyDescent="0.25">
      <c r="C70" s="2"/>
      <c r="G70" s="2"/>
    </row>
    <row r="71" spans="3:7" x14ac:dyDescent="0.25">
      <c r="C71" s="2"/>
      <c r="G71" s="2"/>
    </row>
    <row r="72" spans="3:7" x14ac:dyDescent="0.25">
      <c r="C72" s="2"/>
      <c r="G72" s="2"/>
    </row>
    <row r="73" spans="3:7" x14ac:dyDescent="0.25">
      <c r="C73" s="2"/>
      <c r="G73" s="2"/>
    </row>
    <row r="74" spans="3:7" x14ac:dyDescent="0.25">
      <c r="C74" s="2"/>
      <c r="G74" s="2"/>
    </row>
  </sheetData>
  <sortState xmlns:xlrd2="http://schemas.microsoft.com/office/spreadsheetml/2017/richdata2" ref="A2:T22">
    <sortCondition ref="C2:C22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ED3-FBDC-4E6C-858D-A29FC2F124F7}">
  <sheetPr codeName="Sheet18"/>
  <dimension ref="A1:X31"/>
  <sheetViews>
    <sheetView topLeftCell="I1" workbookViewId="0">
      <selection activeCell="E20" sqref="E20"/>
    </sheetView>
  </sheetViews>
  <sheetFormatPr defaultRowHeight="15" x14ac:dyDescent="0.25"/>
  <cols>
    <col min="1" max="21" width="21.5703125" customWidth="1"/>
    <col min="22" max="22" width="30.28515625" bestFit="1" customWidth="1"/>
    <col min="23" max="23" width="12" bestFit="1" customWidth="1"/>
  </cols>
  <sheetData>
    <row r="1" spans="1:24" x14ac:dyDescent="0.25">
      <c r="A1" s="189" t="s">
        <v>1</v>
      </c>
      <c r="B1" s="189" t="s">
        <v>9</v>
      </c>
      <c r="C1" s="189" t="s">
        <v>29</v>
      </c>
      <c r="D1" s="189" t="s">
        <v>229</v>
      </c>
      <c r="E1" s="189" t="s">
        <v>230</v>
      </c>
      <c r="F1" s="189" t="s">
        <v>26</v>
      </c>
      <c r="G1" s="189" t="s">
        <v>27</v>
      </c>
      <c r="H1" s="189" t="s">
        <v>231</v>
      </c>
      <c r="I1" s="189" t="s">
        <v>12</v>
      </c>
      <c r="J1" s="189" t="s">
        <v>7</v>
      </c>
      <c r="K1" s="189" t="s">
        <v>232</v>
      </c>
      <c r="L1" s="189" t="s">
        <v>233</v>
      </c>
      <c r="M1" s="189" t="s">
        <v>234</v>
      </c>
      <c r="N1" s="189" t="s">
        <v>62</v>
      </c>
      <c r="O1" s="189" t="s">
        <v>122</v>
      </c>
      <c r="P1" s="189" t="s">
        <v>45</v>
      </c>
      <c r="Q1" s="189" t="s">
        <v>235</v>
      </c>
      <c r="R1" s="189" t="s">
        <v>73</v>
      </c>
      <c r="S1" s="189" t="s">
        <v>236</v>
      </c>
      <c r="T1" s="189" t="s">
        <v>237</v>
      </c>
      <c r="U1" s="189" t="s">
        <v>166</v>
      </c>
      <c r="V1" s="190" t="s">
        <v>238</v>
      </c>
      <c r="W1" s="190" t="s">
        <v>338</v>
      </c>
      <c r="X1" s="190" t="s">
        <v>59</v>
      </c>
    </row>
    <row r="2" spans="1:24" x14ac:dyDescent="0.25">
      <c r="A2" s="191" t="s">
        <v>1752</v>
      </c>
      <c r="B2" s="191" t="s">
        <v>170</v>
      </c>
      <c r="C2" s="192" t="s">
        <v>1753</v>
      </c>
      <c r="D2" s="193" t="s">
        <v>1754</v>
      </c>
      <c r="E2" s="192" t="s">
        <v>1755</v>
      </c>
      <c r="F2" s="191" t="s">
        <v>159</v>
      </c>
      <c r="G2" s="191" t="s">
        <v>159</v>
      </c>
      <c r="H2" s="191" t="s">
        <v>342</v>
      </c>
      <c r="I2" s="191" t="s">
        <v>1756</v>
      </c>
      <c r="J2" s="191" t="s">
        <v>362</v>
      </c>
      <c r="K2" s="194" t="b">
        <v>1</v>
      </c>
      <c r="L2" s="191" t="s">
        <v>362</v>
      </c>
      <c r="M2" s="191" t="s">
        <v>362</v>
      </c>
      <c r="N2" s="191"/>
      <c r="O2" s="191" t="s">
        <v>1757</v>
      </c>
      <c r="P2" s="195">
        <v>44768</v>
      </c>
      <c r="Q2" s="194">
        <v>1</v>
      </c>
      <c r="R2" s="191" t="s">
        <v>1263</v>
      </c>
      <c r="S2" s="191" t="s">
        <v>1758</v>
      </c>
      <c r="T2" s="191"/>
      <c r="U2" s="196">
        <v>44768.522303240738</v>
      </c>
      <c r="V2" t="s">
        <v>1759</v>
      </c>
      <c r="W2" s="2" t="s">
        <v>1760</v>
      </c>
      <c r="X2" s="2"/>
    </row>
    <row r="3" spans="1:24" x14ac:dyDescent="0.25">
      <c r="A3" s="191" t="s">
        <v>1761</v>
      </c>
      <c r="B3" s="191" t="s">
        <v>46</v>
      </c>
      <c r="C3" s="192" t="s">
        <v>1753</v>
      </c>
      <c r="D3" s="193" t="s">
        <v>1754</v>
      </c>
      <c r="E3" s="192" t="s">
        <v>1755</v>
      </c>
      <c r="F3" s="191" t="s">
        <v>159</v>
      </c>
      <c r="G3" s="191" t="s">
        <v>159</v>
      </c>
      <c r="H3" s="191" t="s">
        <v>342</v>
      </c>
      <c r="I3" s="191" t="s">
        <v>1756</v>
      </c>
      <c r="J3" s="191" t="s">
        <v>1762</v>
      </c>
      <c r="K3" s="194" t="b">
        <v>1</v>
      </c>
      <c r="L3" s="191" t="s">
        <v>1762</v>
      </c>
      <c r="M3" s="191" t="s">
        <v>1762</v>
      </c>
      <c r="N3" s="191"/>
      <c r="O3" s="191" t="s">
        <v>1757</v>
      </c>
      <c r="P3" s="195">
        <v>44768</v>
      </c>
      <c r="Q3" s="194">
        <v>2</v>
      </c>
      <c r="R3" s="191" t="s">
        <v>1263</v>
      </c>
      <c r="S3" s="191" t="s">
        <v>1763</v>
      </c>
      <c r="T3" s="191"/>
      <c r="U3" s="196">
        <v>44768.522303240738</v>
      </c>
      <c r="V3" t="s">
        <v>1764</v>
      </c>
      <c r="W3" s="2" t="s">
        <v>1760</v>
      </c>
      <c r="X3" s="2"/>
    </row>
    <row r="4" spans="1:24" x14ac:dyDescent="0.25">
      <c r="A4" s="191" t="s">
        <v>1765</v>
      </c>
      <c r="B4" s="191" t="s">
        <v>227</v>
      </c>
      <c r="C4" s="192" t="s">
        <v>1766</v>
      </c>
      <c r="D4" s="193" t="s">
        <v>1767</v>
      </c>
      <c r="E4" s="192" t="s">
        <v>1768</v>
      </c>
      <c r="F4" s="191" t="s">
        <v>159</v>
      </c>
      <c r="G4" s="191" t="s">
        <v>159</v>
      </c>
      <c r="H4" s="191" t="s">
        <v>342</v>
      </c>
      <c r="I4" s="191" t="s">
        <v>1756</v>
      </c>
      <c r="J4" s="191" t="s">
        <v>1769</v>
      </c>
      <c r="K4" s="194" t="b">
        <v>1</v>
      </c>
      <c r="L4" s="191" t="s">
        <v>1769</v>
      </c>
      <c r="M4" s="191" t="s">
        <v>1769</v>
      </c>
      <c r="N4" s="191"/>
      <c r="O4" s="191" t="s">
        <v>1757</v>
      </c>
      <c r="P4" s="195">
        <v>44768</v>
      </c>
      <c r="Q4" s="194">
        <v>3</v>
      </c>
      <c r="R4" s="191" t="s">
        <v>1263</v>
      </c>
      <c r="S4" s="191" t="s">
        <v>1763</v>
      </c>
      <c r="T4" s="191"/>
      <c r="U4" s="196">
        <v>44768.522291666668</v>
      </c>
      <c r="V4" t="s">
        <v>1770</v>
      </c>
      <c r="W4" s="2" t="s">
        <v>1760</v>
      </c>
      <c r="X4" s="2"/>
    </row>
    <row r="5" spans="1:24" x14ac:dyDescent="0.25">
      <c r="A5" s="191" t="s">
        <v>1771</v>
      </c>
      <c r="B5" s="191" t="s">
        <v>1772</v>
      </c>
      <c r="C5" s="192" t="s">
        <v>1766</v>
      </c>
      <c r="D5" s="193" t="s">
        <v>1767</v>
      </c>
      <c r="E5" s="192" t="s">
        <v>1768</v>
      </c>
      <c r="F5" s="191" t="s">
        <v>159</v>
      </c>
      <c r="G5" s="191" t="s">
        <v>159</v>
      </c>
      <c r="H5" s="191" t="s">
        <v>342</v>
      </c>
      <c r="I5" s="191" t="s">
        <v>1756</v>
      </c>
      <c r="J5" s="191" t="s">
        <v>1773</v>
      </c>
      <c r="K5" s="194" t="b">
        <v>1</v>
      </c>
      <c r="L5" s="191" t="s">
        <v>1773</v>
      </c>
      <c r="M5" s="191" t="s">
        <v>1773</v>
      </c>
      <c r="N5" s="191"/>
      <c r="O5" s="191" t="s">
        <v>1757</v>
      </c>
      <c r="P5" s="195">
        <v>44768</v>
      </c>
      <c r="Q5" s="194">
        <v>4</v>
      </c>
      <c r="R5" s="191" t="s">
        <v>1263</v>
      </c>
      <c r="S5" s="191" t="s">
        <v>1763</v>
      </c>
      <c r="T5" s="191"/>
      <c r="U5" s="196">
        <v>44768.522303240738</v>
      </c>
      <c r="V5" t="s">
        <v>1774</v>
      </c>
      <c r="W5" s="2" t="s">
        <v>1760</v>
      </c>
      <c r="X5" s="2"/>
    </row>
    <row r="6" spans="1:24" x14ac:dyDescent="0.25">
      <c r="A6" s="191" t="s">
        <v>1775</v>
      </c>
      <c r="B6" s="191" t="s">
        <v>1776</v>
      </c>
      <c r="C6" s="192" t="s">
        <v>1766</v>
      </c>
      <c r="D6" s="193" t="s">
        <v>1777</v>
      </c>
      <c r="E6" s="192" t="s">
        <v>1778</v>
      </c>
      <c r="F6" s="191" t="s">
        <v>159</v>
      </c>
      <c r="G6" s="191" t="s">
        <v>159</v>
      </c>
      <c r="H6" s="191" t="s">
        <v>342</v>
      </c>
      <c r="I6" s="191" t="s">
        <v>1756</v>
      </c>
      <c r="J6" s="191" t="s">
        <v>1505</v>
      </c>
      <c r="K6" s="194" t="b">
        <v>1</v>
      </c>
      <c r="L6" s="191" t="s">
        <v>1505</v>
      </c>
      <c r="M6" s="191" t="s">
        <v>1505</v>
      </c>
      <c r="N6" s="191"/>
      <c r="O6" s="191" t="s">
        <v>1757</v>
      </c>
      <c r="P6" s="195">
        <v>44768</v>
      </c>
      <c r="Q6" s="194">
        <v>5</v>
      </c>
      <c r="R6" s="191" t="s">
        <v>1263</v>
      </c>
      <c r="S6" s="191" t="s">
        <v>1763</v>
      </c>
      <c r="T6" s="191"/>
      <c r="U6" s="196">
        <v>44768.522303240738</v>
      </c>
      <c r="V6" t="s">
        <v>1779</v>
      </c>
      <c r="W6" s="2" t="s">
        <v>1760</v>
      </c>
      <c r="X6" s="2"/>
    </row>
    <row r="7" spans="1:24" x14ac:dyDescent="0.25">
      <c r="A7" s="191" t="s">
        <v>1780</v>
      </c>
      <c r="B7" s="191" t="s">
        <v>240</v>
      </c>
      <c r="C7" s="192" t="s">
        <v>1766</v>
      </c>
      <c r="D7" s="193" t="s">
        <v>1781</v>
      </c>
      <c r="E7" s="193" t="s">
        <v>1782</v>
      </c>
      <c r="F7" s="191" t="s">
        <v>159</v>
      </c>
      <c r="G7" s="191" t="s">
        <v>159</v>
      </c>
      <c r="H7" s="191" t="s">
        <v>342</v>
      </c>
      <c r="I7" s="191" t="s">
        <v>1756</v>
      </c>
      <c r="J7" s="191" t="s">
        <v>1783</v>
      </c>
      <c r="K7" s="194" t="b">
        <v>1</v>
      </c>
      <c r="L7" s="191" t="s">
        <v>1783</v>
      </c>
      <c r="M7" s="191" t="s">
        <v>1783</v>
      </c>
      <c r="N7" s="191"/>
      <c r="O7" s="191" t="s">
        <v>1757</v>
      </c>
      <c r="P7" s="195">
        <v>44768</v>
      </c>
      <c r="Q7" s="194">
        <v>6</v>
      </c>
      <c r="R7" s="191" t="s">
        <v>1263</v>
      </c>
      <c r="S7" s="191" t="s">
        <v>1763</v>
      </c>
      <c r="T7" s="191"/>
      <c r="U7" s="196">
        <v>44768.522291666668</v>
      </c>
      <c r="V7" t="s">
        <v>1784</v>
      </c>
      <c r="W7" s="2" t="s">
        <v>1760</v>
      </c>
      <c r="X7" s="2"/>
    </row>
    <row r="8" spans="1:24" x14ac:dyDescent="0.25">
      <c r="A8" s="191" t="s">
        <v>1785</v>
      </c>
      <c r="B8" s="191" t="s">
        <v>170</v>
      </c>
      <c r="C8" s="192" t="s">
        <v>1753</v>
      </c>
      <c r="D8" s="193" t="s">
        <v>1754</v>
      </c>
      <c r="E8" s="193" t="s">
        <v>1755</v>
      </c>
      <c r="F8" s="191" t="s">
        <v>159</v>
      </c>
      <c r="G8" s="191" t="s">
        <v>159</v>
      </c>
      <c r="H8" s="191" t="s">
        <v>342</v>
      </c>
      <c r="I8" s="191" t="s">
        <v>1786</v>
      </c>
      <c r="J8" s="191" t="s">
        <v>362</v>
      </c>
      <c r="K8" s="194" t="b">
        <v>1</v>
      </c>
      <c r="L8" s="191" t="s">
        <v>362</v>
      </c>
      <c r="M8" s="191" t="s">
        <v>362</v>
      </c>
      <c r="N8" s="191"/>
      <c r="O8" s="191" t="s">
        <v>1787</v>
      </c>
      <c r="P8" s="195">
        <v>44768</v>
      </c>
      <c r="Q8" s="194">
        <v>7</v>
      </c>
      <c r="R8" s="191" t="s">
        <v>1263</v>
      </c>
      <c r="S8" s="191" t="s">
        <v>1763</v>
      </c>
      <c r="T8" s="191"/>
      <c r="U8" s="196">
        <v>44768.522303240738</v>
      </c>
      <c r="V8" t="s">
        <v>1788</v>
      </c>
      <c r="W8" s="2" t="s">
        <v>1760</v>
      </c>
      <c r="X8" s="2"/>
    </row>
    <row r="9" spans="1:24" x14ac:dyDescent="0.25">
      <c r="A9" s="191" t="s">
        <v>1789</v>
      </c>
      <c r="B9" s="191" t="s">
        <v>46</v>
      </c>
      <c r="C9" s="192" t="s">
        <v>1753</v>
      </c>
      <c r="D9" s="193" t="s">
        <v>1754</v>
      </c>
      <c r="E9" s="193" t="s">
        <v>1755</v>
      </c>
      <c r="F9" s="191" t="s">
        <v>159</v>
      </c>
      <c r="G9" s="191" t="s">
        <v>159</v>
      </c>
      <c r="H9" s="191" t="s">
        <v>342</v>
      </c>
      <c r="I9" s="191" t="s">
        <v>1786</v>
      </c>
      <c r="J9" s="191" t="s">
        <v>1762</v>
      </c>
      <c r="K9" s="194" t="b">
        <v>1</v>
      </c>
      <c r="L9" s="191" t="s">
        <v>1762</v>
      </c>
      <c r="M9" s="191" t="s">
        <v>1762</v>
      </c>
      <c r="N9" s="191"/>
      <c r="O9" s="191" t="s">
        <v>1787</v>
      </c>
      <c r="P9" s="195">
        <v>44768</v>
      </c>
      <c r="Q9" s="194">
        <v>8</v>
      </c>
      <c r="R9" s="191" t="s">
        <v>1263</v>
      </c>
      <c r="S9" s="191" t="s">
        <v>1763</v>
      </c>
      <c r="T9" s="191"/>
      <c r="U9" s="196">
        <v>44768.522303240738</v>
      </c>
      <c r="V9" t="s">
        <v>1790</v>
      </c>
      <c r="W9" s="2" t="s">
        <v>1760</v>
      </c>
      <c r="X9" s="2"/>
    </row>
    <row r="10" spans="1:24" x14ac:dyDescent="0.25">
      <c r="A10" s="191" t="s">
        <v>1765</v>
      </c>
      <c r="B10" s="191" t="s">
        <v>227</v>
      </c>
      <c r="C10" s="192" t="s">
        <v>1766</v>
      </c>
      <c r="D10" s="193" t="s">
        <v>1791</v>
      </c>
      <c r="E10" s="193" t="s">
        <v>1792</v>
      </c>
      <c r="F10" s="191" t="s">
        <v>159</v>
      </c>
      <c r="G10" s="191" t="s">
        <v>159</v>
      </c>
      <c r="H10" s="191" t="s">
        <v>342</v>
      </c>
      <c r="I10" s="191" t="s">
        <v>1786</v>
      </c>
      <c r="J10" s="191" t="s">
        <v>1793</v>
      </c>
      <c r="K10" s="194" t="b">
        <v>1</v>
      </c>
      <c r="L10" s="191" t="s">
        <v>1793</v>
      </c>
      <c r="M10" s="191" t="s">
        <v>1793</v>
      </c>
      <c r="N10" s="191"/>
      <c r="O10" s="191" t="s">
        <v>1787</v>
      </c>
      <c r="P10" s="195">
        <v>44768</v>
      </c>
      <c r="Q10" s="194">
        <v>9</v>
      </c>
      <c r="R10" s="191" t="s">
        <v>1263</v>
      </c>
      <c r="S10" s="191" t="s">
        <v>1763</v>
      </c>
      <c r="T10" s="191"/>
      <c r="U10" s="196">
        <v>44768.522291666668</v>
      </c>
      <c r="V10" t="s">
        <v>1794</v>
      </c>
      <c r="W10" s="2" t="s">
        <v>1760</v>
      </c>
      <c r="X10" s="2"/>
    </row>
    <row r="11" spans="1:24" x14ac:dyDescent="0.25">
      <c r="A11" s="191" t="s">
        <v>1775</v>
      </c>
      <c r="B11" s="191" t="s">
        <v>1776</v>
      </c>
      <c r="C11" s="192" t="s">
        <v>1766</v>
      </c>
      <c r="D11" s="193" t="s">
        <v>1795</v>
      </c>
      <c r="E11" s="193" t="s">
        <v>1755</v>
      </c>
      <c r="F11" s="191" t="s">
        <v>159</v>
      </c>
      <c r="G11" s="191" t="s">
        <v>159</v>
      </c>
      <c r="H11" s="191" t="s">
        <v>342</v>
      </c>
      <c r="I11" s="191" t="s">
        <v>1786</v>
      </c>
      <c r="J11" s="191" t="s">
        <v>1499</v>
      </c>
      <c r="K11" s="194" t="b">
        <v>1</v>
      </c>
      <c r="L11" s="191" t="s">
        <v>1499</v>
      </c>
      <c r="M11" s="191" t="s">
        <v>1499</v>
      </c>
      <c r="N11" s="191"/>
      <c r="O11" s="191" t="s">
        <v>1787</v>
      </c>
      <c r="P11" s="195">
        <v>44768</v>
      </c>
      <c r="Q11" s="194">
        <v>10</v>
      </c>
      <c r="R11" s="191" t="s">
        <v>1263</v>
      </c>
      <c r="S11" s="191" t="s">
        <v>1763</v>
      </c>
      <c r="T11" s="191"/>
      <c r="U11" s="196">
        <v>44768.522291666668</v>
      </c>
      <c r="V11" t="s">
        <v>1796</v>
      </c>
      <c r="W11" s="2" t="s">
        <v>1760</v>
      </c>
      <c r="X11" s="2"/>
    </row>
    <row r="12" spans="1:24" x14ac:dyDescent="0.25">
      <c r="A12" t="s">
        <v>1780</v>
      </c>
      <c r="B12" t="s">
        <v>240</v>
      </c>
      <c r="C12" t="s">
        <v>1766</v>
      </c>
      <c r="D12" t="s">
        <v>1797</v>
      </c>
      <c r="E12" t="s">
        <v>1798</v>
      </c>
      <c r="F12" t="s">
        <v>159</v>
      </c>
      <c r="G12" t="s">
        <v>159</v>
      </c>
      <c r="H12" t="s">
        <v>342</v>
      </c>
      <c r="I12" t="s">
        <v>1786</v>
      </c>
      <c r="J12" t="s">
        <v>1799</v>
      </c>
      <c r="K12" t="b">
        <v>1</v>
      </c>
      <c r="L12" t="s">
        <v>1799</v>
      </c>
      <c r="M12" t="s">
        <v>1799</v>
      </c>
      <c r="O12" t="s">
        <v>1787</v>
      </c>
      <c r="P12" s="2">
        <v>44768</v>
      </c>
      <c r="Q12">
        <v>11</v>
      </c>
      <c r="R12" t="s">
        <v>1263</v>
      </c>
      <c r="S12" t="s">
        <v>1758</v>
      </c>
      <c r="U12" s="2">
        <v>44768.522291666668</v>
      </c>
      <c r="V12" t="s">
        <v>1800</v>
      </c>
      <c r="W12" s="2" t="s">
        <v>1760</v>
      </c>
      <c r="X12" s="2"/>
    </row>
    <row r="13" spans="1:24" x14ac:dyDescent="0.25">
      <c r="A13" t="s">
        <v>1801</v>
      </c>
      <c r="B13" t="s">
        <v>170</v>
      </c>
      <c r="C13" t="s">
        <v>1753</v>
      </c>
      <c r="D13" t="s">
        <v>1802</v>
      </c>
      <c r="E13" t="s">
        <v>1803</v>
      </c>
      <c r="F13" t="s">
        <v>159</v>
      </c>
      <c r="G13" t="s">
        <v>159</v>
      </c>
      <c r="H13" t="s">
        <v>342</v>
      </c>
      <c r="I13" t="s">
        <v>1804</v>
      </c>
      <c r="J13" t="s">
        <v>159</v>
      </c>
      <c r="K13" t="b">
        <v>1</v>
      </c>
      <c r="L13" t="s">
        <v>159</v>
      </c>
      <c r="M13" t="s">
        <v>159</v>
      </c>
      <c r="O13" t="s">
        <v>1805</v>
      </c>
      <c r="P13" s="2">
        <v>44768</v>
      </c>
      <c r="Q13">
        <v>12</v>
      </c>
      <c r="R13" t="s">
        <v>1806</v>
      </c>
      <c r="S13" t="s">
        <v>1763</v>
      </c>
      <c r="U13" s="2">
        <v>44768.522303240738</v>
      </c>
      <c r="V13" t="s">
        <v>1807</v>
      </c>
      <c r="W13" s="2" t="s">
        <v>1760</v>
      </c>
      <c r="X13" s="2"/>
    </row>
    <row r="14" spans="1:24" x14ac:dyDescent="0.25">
      <c r="A14" t="s">
        <v>1808</v>
      </c>
      <c r="B14" t="s">
        <v>46</v>
      </c>
      <c r="C14" t="s">
        <v>1753</v>
      </c>
      <c r="D14" t="s">
        <v>1754</v>
      </c>
      <c r="E14" t="s">
        <v>1755</v>
      </c>
      <c r="F14" t="s">
        <v>159</v>
      </c>
      <c r="G14" t="s">
        <v>159</v>
      </c>
      <c r="H14" t="s">
        <v>342</v>
      </c>
      <c r="I14" t="s">
        <v>1804</v>
      </c>
      <c r="J14" t="s">
        <v>1762</v>
      </c>
      <c r="K14" t="b">
        <v>1</v>
      </c>
      <c r="L14" t="s">
        <v>1762</v>
      </c>
      <c r="M14" t="s">
        <v>1762</v>
      </c>
      <c r="O14" t="s">
        <v>1805</v>
      </c>
      <c r="P14" s="2">
        <v>44768</v>
      </c>
      <c r="Q14">
        <v>13</v>
      </c>
      <c r="R14" t="s">
        <v>1263</v>
      </c>
      <c r="S14" t="s">
        <v>1763</v>
      </c>
      <c r="T14" t="s">
        <v>1809</v>
      </c>
      <c r="U14" s="2">
        <v>44768.522303240738</v>
      </c>
      <c r="V14" t="s">
        <v>1810</v>
      </c>
      <c r="W14" s="2" t="s">
        <v>1760</v>
      </c>
      <c r="X14" s="2"/>
    </row>
    <row r="15" spans="1:24" x14ac:dyDescent="0.25">
      <c r="A15" t="s">
        <v>1765</v>
      </c>
      <c r="B15" t="s">
        <v>227</v>
      </c>
      <c r="C15" t="s">
        <v>1766</v>
      </c>
      <c r="D15" t="s">
        <v>1802</v>
      </c>
      <c r="E15" t="s">
        <v>1803</v>
      </c>
      <c r="F15" t="s">
        <v>159</v>
      </c>
      <c r="G15" t="s">
        <v>159</v>
      </c>
      <c r="H15" t="s">
        <v>342</v>
      </c>
      <c r="I15" t="s">
        <v>1804</v>
      </c>
      <c r="J15" t="s">
        <v>1811</v>
      </c>
      <c r="K15" t="b">
        <v>1</v>
      </c>
      <c r="L15" t="s">
        <v>1811</v>
      </c>
      <c r="M15" t="s">
        <v>1811</v>
      </c>
      <c r="O15" t="s">
        <v>1805</v>
      </c>
      <c r="P15" s="2">
        <v>44768</v>
      </c>
      <c r="Q15">
        <v>14</v>
      </c>
      <c r="R15" t="s">
        <v>1806</v>
      </c>
      <c r="S15" t="s">
        <v>1763</v>
      </c>
      <c r="U15" s="2">
        <v>44768.522291666668</v>
      </c>
      <c r="V15" t="s">
        <v>1812</v>
      </c>
      <c r="W15" s="2" t="s">
        <v>1760</v>
      </c>
      <c r="X15" s="2"/>
    </row>
    <row r="16" spans="1:24" x14ac:dyDescent="0.25">
      <c r="A16" t="s">
        <v>1780</v>
      </c>
      <c r="B16" t="s">
        <v>240</v>
      </c>
      <c r="C16" t="s">
        <v>1766</v>
      </c>
      <c r="D16" t="s">
        <v>1802</v>
      </c>
      <c r="E16" t="s">
        <v>1803</v>
      </c>
      <c r="F16" t="s">
        <v>159</v>
      </c>
      <c r="G16" t="s">
        <v>159</v>
      </c>
      <c r="H16" t="s">
        <v>342</v>
      </c>
      <c r="I16" t="s">
        <v>1804</v>
      </c>
      <c r="J16" t="s">
        <v>1813</v>
      </c>
      <c r="K16" t="b">
        <v>1</v>
      </c>
      <c r="L16" t="s">
        <v>1813</v>
      </c>
      <c r="M16" t="s">
        <v>1813</v>
      </c>
      <c r="O16" t="s">
        <v>1805</v>
      </c>
      <c r="P16" s="2">
        <v>44768</v>
      </c>
      <c r="Q16">
        <v>15</v>
      </c>
      <c r="R16" t="s">
        <v>1806</v>
      </c>
      <c r="S16" t="s">
        <v>1763</v>
      </c>
      <c r="U16" s="2">
        <v>44768.522291666668</v>
      </c>
      <c r="V16" t="s">
        <v>1814</v>
      </c>
      <c r="W16" s="2" t="s">
        <v>1760</v>
      </c>
      <c r="X16" s="2"/>
    </row>
    <row r="17" spans="1:23" x14ac:dyDescent="0.25">
      <c r="A17" t="s">
        <v>1815</v>
      </c>
      <c r="B17" t="s">
        <v>1133</v>
      </c>
      <c r="C17" t="s">
        <v>1766</v>
      </c>
      <c r="D17" t="s">
        <v>1802</v>
      </c>
      <c r="E17" t="s">
        <v>1803</v>
      </c>
      <c r="F17" t="s">
        <v>159</v>
      </c>
      <c r="G17" t="s">
        <v>159</v>
      </c>
      <c r="H17" t="s">
        <v>342</v>
      </c>
      <c r="I17" t="s">
        <v>1804</v>
      </c>
      <c r="J17" t="s">
        <v>1012</v>
      </c>
      <c r="K17" t="b">
        <v>1</v>
      </c>
      <c r="L17" t="s">
        <v>1012</v>
      </c>
      <c r="M17" t="s">
        <v>1012</v>
      </c>
      <c r="O17" t="s">
        <v>1805</v>
      </c>
      <c r="P17" s="2">
        <v>44768</v>
      </c>
      <c r="Q17">
        <v>16</v>
      </c>
      <c r="R17" t="s">
        <v>1806</v>
      </c>
      <c r="S17" t="s">
        <v>1763</v>
      </c>
      <c r="U17" s="2">
        <v>44768.522303240738</v>
      </c>
      <c r="V17" t="s">
        <v>1816</v>
      </c>
      <c r="W17" t="s">
        <v>1760</v>
      </c>
    </row>
    <row r="18" spans="1:23" x14ac:dyDescent="0.25">
      <c r="A18" t="s">
        <v>1817</v>
      </c>
      <c r="B18" t="s">
        <v>46</v>
      </c>
      <c r="C18" t="s">
        <v>1753</v>
      </c>
      <c r="D18" t="s">
        <v>1802</v>
      </c>
      <c r="E18" t="s">
        <v>1803</v>
      </c>
      <c r="F18" t="s">
        <v>159</v>
      </c>
      <c r="G18" t="s">
        <v>159</v>
      </c>
      <c r="H18" t="s">
        <v>342</v>
      </c>
      <c r="I18" t="s">
        <v>1804</v>
      </c>
      <c r="J18" t="s">
        <v>1818</v>
      </c>
      <c r="K18" t="b">
        <v>1</v>
      </c>
      <c r="L18" t="s">
        <v>1818</v>
      </c>
      <c r="M18" t="s">
        <v>1818</v>
      </c>
      <c r="O18" t="s">
        <v>1805</v>
      </c>
      <c r="P18" s="2">
        <v>44768</v>
      </c>
      <c r="Q18">
        <v>17</v>
      </c>
      <c r="R18" t="s">
        <v>1806</v>
      </c>
      <c r="S18" t="s">
        <v>1763</v>
      </c>
      <c r="U18" s="2">
        <v>44768.522303240738</v>
      </c>
      <c r="V18" t="s">
        <v>1819</v>
      </c>
      <c r="W18" t="s">
        <v>1760</v>
      </c>
    </row>
    <row r="19" spans="1:23" x14ac:dyDescent="0.25">
      <c r="A19" t="s">
        <v>1820</v>
      </c>
      <c r="B19" t="s">
        <v>46</v>
      </c>
      <c r="C19" t="s">
        <v>1753</v>
      </c>
      <c r="D19" t="s">
        <v>1754</v>
      </c>
      <c r="E19" t="s">
        <v>1755</v>
      </c>
      <c r="F19" t="s">
        <v>159</v>
      </c>
      <c r="G19" t="s">
        <v>159</v>
      </c>
      <c r="H19" t="s">
        <v>342</v>
      </c>
      <c r="I19" t="s">
        <v>239</v>
      </c>
      <c r="J19" t="s">
        <v>1762</v>
      </c>
      <c r="K19" t="b">
        <v>1</v>
      </c>
      <c r="L19" t="s">
        <v>1762</v>
      </c>
      <c r="M19" t="s">
        <v>1762</v>
      </c>
      <c r="O19" t="s">
        <v>1821</v>
      </c>
      <c r="P19" s="2">
        <v>44768</v>
      </c>
      <c r="Q19">
        <v>18</v>
      </c>
      <c r="R19" t="s">
        <v>1806</v>
      </c>
      <c r="S19" t="s">
        <v>1758</v>
      </c>
      <c r="U19" s="2">
        <v>44768.522303240738</v>
      </c>
      <c r="V19" t="s">
        <v>1822</v>
      </c>
      <c r="W19" t="s">
        <v>1760</v>
      </c>
    </row>
    <row r="20" spans="1:23" x14ac:dyDescent="0.25">
      <c r="A20" t="s">
        <v>1765</v>
      </c>
      <c r="B20" t="s">
        <v>227</v>
      </c>
      <c r="C20" t="s">
        <v>1766</v>
      </c>
      <c r="D20" t="s">
        <v>1767</v>
      </c>
      <c r="E20" t="s">
        <v>1768</v>
      </c>
      <c r="F20" t="s">
        <v>159</v>
      </c>
      <c r="G20" t="s">
        <v>159</v>
      </c>
      <c r="H20" t="s">
        <v>342</v>
      </c>
      <c r="I20" t="s">
        <v>239</v>
      </c>
      <c r="J20" t="s">
        <v>1769</v>
      </c>
      <c r="K20" t="b">
        <v>1</v>
      </c>
      <c r="L20" t="s">
        <v>1769</v>
      </c>
      <c r="M20" t="s">
        <v>1769</v>
      </c>
      <c r="O20" t="s">
        <v>1821</v>
      </c>
      <c r="P20" s="2">
        <v>44768</v>
      </c>
      <c r="Q20">
        <v>19</v>
      </c>
      <c r="R20" t="s">
        <v>1806</v>
      </c>
      <c r="S20" t="s">
        <v>1763</v>
      </c>
      <c r="U20" s="2">
        <v>44768.522291666668</v>
      </c>
      <c r="V20" t="s">
        <v>1823</v>
      </c>
      <c r="W20" t="s">
        <v>1760</v>
      </c>
    </row>
    <row r="21" spans="1:23" x14ac:dyDescent="0.25">
      <c r="A21" t="s">
        <v>1824</v>
      </c>
      <c r="B21" t="s">
        <v>1825</v>
      </c>
      <c r="C21" t="s">
        <v>1766</v>
      </c>
      <c r="D21" t="s">
        <v>1826</v>
      </c>
      <c r="E21" t="s">
        <v>1827</v>
      </c>
      <c r="F21" t="s">
        <v>361</v>
      </c>
      <c r="G21" t="s">
        <v>242</v>
      </c>
      <c r="H21" t="s">
        <v>159</v>
      </c>
      <c r="I21" t="s">
        <v>239</v>
      </c>
      <c r="J21" t="s">
        <v>1828</v>
      </c>
      <c r="K21" t="b">
        <v>1</v>
      </c>
      <c r="L21" t="s">
        <v>1828</v>
      </c>
      <c r="M21" t="s">
        <v>1829</v>
      </c>
      <c r="P21" s="2">
        <v>44768</v>
      </c>
      <c r="Q21">
        <v>20</v>
      </c>
      <c r="R21" t="s">
        <v>1806</v>
      </c>
      <c r="S21" t="s">
        <v>1758</v>
      </c>
      <c r="U21" s="2"/>
      <c r="V21" t="s">
        <v>1830</v>
      </c>
      <c r="W21" t="s">
        <v>1760</v>
      </c>
    </row>
    <row r="22" spans="1:23" x14ac:dyDescent="0.25">
      <c r="A22" t="s">
        <v>1831</v>
      </c>
      <c r="B22" t="s">
        <v>1107</v>
      </c>
      <c r="C22" t="s">
        <v>1766</v>
      </c>
      <c r="D22" t="s">
        <v>1832</v>
      </c>
      <c r="E22" t="s">
        <v>1833</v>
      </c>
      <c r="F22" t="s">
        <v>159</v>
      </c>
      <c r="G22" t="s">
        <v>159</v>
      </c>
      <c r="H22" t="s">
        <v>342</v>
      </c>
      <c r="I22" t="s">
        <v>239</v>
      </c>
      <c r="J22" t="s">
        <v>1834</v>
      </c>
      <c r="K22" t="b">
        <v>1</v>
      </c>
      <c r="L22" t="s">
        <v>1834</v>
      </c>
      <c r="M22" t="s">
        <v>1834</v>
      </c>
      <c r="O22" t="s">
        <v>1821</v>
      </c>
      <c r="P22" s="2">
        <v>44768</v>
      </c>
      <c r="Q22">
        <v>21</v>
      </c>
      <c r="R22" t="s">
        <v>1806</v>
      </c>
      <c r="S22" t="s">
        <v>1758</v>
      </c>
      <c r="U22" s="2">
        <v>44768.519942129627</v>
      </c>
      <c r="V22" t="s">
        <v>1835</v>
      </c>
      <c r="W22" t="s">
        <v>1760</v>
      </c>
    </row>
    <row r="23" spans="1:23" x14ac:dyDescent="0.25">
      <c r="A23" t="s">
        <v>1836</v>
      </c>
      <c r="B23" t="s">
        <v>1837</v>
      </c>
      <c r="C23" t="s">
        <v>1766</v>
      </c>
      <c r="D23" t="s">
        <v>1838</v>
      </c>
      <c r="E23" t="s">
        <v>1839</v>
      </c>
      <c r="F23" t="s">
        <v>361</v>
      </c>
      <c r="G23" t="s">
        <v>242</v>
      </c>
      <c r="H23" t="s">
        <v>159</v>
      </c>
      <c r="I23" t="s">
        <v>239</v>
      </c>
      <c r="J23" t="s">
        <v>1840</v>
      </c>
      <c r="K23" t="b">
        <v>1</v>
      </c>
      <c r="L23" t="s">
        <v>1840</v>
      </c>
      <c r="M23" t="s">
        <v>1841</v>
      </c>
      <c r="O23" t="s">
        <v>1821</v>
      </c>
      <c r="P23" s="2">
        <v>44768</v>
      </c>
      <c r="Q23">
        <v>22</v>
      </c>
      <c r="R23" t="s">
        <v>1806</v>
      </c>
      <c r="S23" t="s">
        <v>1758</v>
      </c>
      <c r="U23" s="2">
        <v>44768.519942129627</v>
      </c>
      <c r="V23" t="s">
        <v>1842</v>
      </c>
      <c r="W23" t="s">
        <v>1760</v>
      </c>
    </row>
    <row r="24" spans="1:23" x14ac:dyDescent="0.25">
      <c r="A24" t="s">
        <v>1843</v>
      </c>
      <c r="B24" t="s">
        <v>1844</v>
      </c>
      <c r="C24" t="s">
        <v>1766</v>
      </c>
      <c r="D24" t="s">
        <v>1845</v>
      </c>
      <c r="E24" t="s">
        <v>1846</v>
      </c>
      <c r="F24" t="s">
        <v>1501</v>
      </c>
      <c r="G24" t="s">
        <v>242</v>
      </c>
      <c r="H24" t="s">
        <v>347</v>
      </c>
      <c r="I24" t="s">
        <v>239</v>
      </c>
      <c r="J24" t="s">
        <v>1847</v>
      </c>
      <c r="K24" t="b">
        <v>1</v>
      </c>
      <c r="L24" t="s">
        <v>1847</v>
      </c>
      <c r="M24" t="s">
        <v>1848</v>
      </c>
      <c r="O24" t="s">
        <v>1821</v>
      </c>
      <c r="P24" s="2">
        <v>44768</v>
      </c>
      <c r="Q24">
        <v>23</v>
      </c>
      <c r="R24" t="s">
        <v>1806</v>
      </c>
      <c r="S24" t="s">
        <v>1758</v>
      </c>
      <c r="U24" s="2">
        <v>44768.522280092591</v>
      </c>
      <c r="V24" t="s">
        <v>1849</v>
      </c>
      <c r="W24" t="s">
        <v>1760</v>
      </c>
    </row>
    <row r="25" spans="1:23" x14ac:dyDescent="0.25">
      <c r="A25" t="s">
        <v>1850</v>
      </c>
      <c r="B25" t="s">
        <v>228</v>
      </c>
      <c r="C25" t="s">
        <v>1766</v>
      </c>
      <c r="D25" t="s">
        <v>1851</v>
      </c>
      <c r="E25" t="s">
        <v>1852</v>
      </c>
      <c r="F25" t="s">
        <v>159</v>
      </c>
      <c r="G25" t="s">
        <v>159</v>
      </c>
      <c r="H25" t="s">
        <v>342</v>
      </c>
      <c r="I25" t="s">
        <v>239</v>
      </c>
      <c r="J25" t="s">
        <v>885</v>
      </c>
      <c r="K25" t="b">
        <v>1</v>
      </c>
      <c r="L25" t="s">
        <v>885</v>
      </c>
      <c r="M25" t="s">
        <v>885</v>
      </c>
      <c r="O25" t="s">
        <v>1821</v>
      </c>
      <c r="P25" s="2">
        <v>44768</v>
      </c>
      <c r="Q25">
        <v>24</v>
      </c>
      <c r="R25" t="s">
        <v>1806</v>
      </c>
      <c r="S25" t="s">
        <v>1758</v>
      </c>
      <c r="U25" s="2">
        <v>44768.522291666668</v>
      </c>
      <c r="V25" t="s">
        <v>1853</v>
      </c>
      <c r="W25" t="s">
        <v>1760</v>
      </c>
    </row>
    <row r="26" spans="1:23" x14ac:dyDescent="0.25">
      <c r="A26" t="s">
        <v>1780</v>
      </c>
      <c r="B26" t="s">
        <v>240</v>
      </c>
      <c r="C26" t="s">
        <v>1766</v>
      </c>
      <c r="D26" t="s">
        <v>1854</v>
      </c>
      <c r="E26" t="s">
        <v>1855</v>
      </c>
      <c r="F26" t="s">
        <v>159</v>
      </c>
      <c r="G26" t="s">
        <v>159</v>
      </c>
      <c r="H26" t="s">
        <v>342</v>
      </c>
      <c r="I26" t="s">
        <v>241</v>
      </c>
      <c r="J26" t="s">
        <v>582</v>
      </c>
      <c r="K26" t="b">
        <v>1</v>
      </c>
      <c r="L26" t="s">
        <v>582</v>
      </c>
      <c r="M26" t="s">
        <v>582</v>
      </c>
      <c r="O26" t="s">
        <v>1821</v>
      </c>
      <c r="P26" s="2">
        <v>44768</v>
      </c>
      <c r="Q26">
        <v>25</v>
      </c>
      <c r="R26" t="s">
        <v>1263</v>
      </c>
      <c r="S26" t="s">
        <v>1758</v>
      </c>
      <c r="U26" s="2">
        <v>44768.522291666668</v>
      </c>
      <c r="V26" t="s">
        <v>1856</v>
      </c>
      <c r="W26" t="s">
        <v>1760</v>
      </c>
    </row>
    <row r="27" spans="1:23" x14ac:dyDescent="0.25">
      <c r="A27" t="s">
        <v>1857</v>
      </c>
      <c r="B27" t="s">
        <v>1772</v>
      </c>
      <c r="C27" t="s">
        <v>1753</v>
      </c>
      <c r="D27" t="s">
        <v>1791</v>
      </c>
      <c r="E27" t="s">
        <v>1792</v>
      </c>
      <c r="F27" t="s">
        <v>159</v>
      </c>
      <c r="G27" t="s">
        <v>159</v>
      </c>
      <c r="H27" t="s">
        <v>342</v>
      </c>
      <c r="I27" t="s">
        <v>1786</v>
      </c>
      <c r="J27" t="s">
        <v>1858</v>
      </c>
      <c r="K27" t="b">
        <v>1</v>
      </c>
      <c r="L27" t="s">
        <v>1858</v>
      </c>
      <c r="M27" t="s">
        <v>1858</v>
      </c>
      <c r="O27" t="s">
        <v>1787</v>
      </c>
      <c r="P27" s="2">
        <v>44768</v>
      </c>
      <c r="Q27">
        <v>26</v>
      </c>
      <c r="R27" t="s">
        <v>1806</v>
      </c>
      <c r="S27" t="s">
        <v>1763</v>
      </c>
      <c r="U27" s="2">
        <v>44768.522314814814</v>
      </c>
      <c r="V27" t="s">
        <v>1859</v>
      </c>
      <c r="W27" t="s">
        <v>1760</v>
      </c>
    </row>
    <row r="28" spans="1:23" x14ac:dyDescent="0.25">
      <c r="B28" t="s">
        <v>1860</v>
      </c>
      <c r="C28" t="s">
        <v>1753</v>
      </c>
      <c r="D28" t="s">
        <v>1861</v>
      </c>
      <c r="E28" t="s">
        <v>1862</v>
      </c>
      <c r="F28" t="s">
        <v>159</v>
      </c>
      <c r="G28" t="s">
        <v>159</v>
      </c>
      <c r="H28" t="s">
        <v>342</v>
      </c>
      <c r="I28" t="s">
        <v>1786</v>
      </c>
      <c r="J28" t="s">
        <v>1863</v>
      </c>
      <c r="K28" t="b">
        <v>0</v>
      </c>
      <c r="N28" t="s">
        <v>1864</v>
      </c>
      <c r="P28" s="2">
        <v>44768</v>
      </c>
      <c r="Q28">
        <v>27</v>
      </c>
      <c r="R28" t="s">
        <v>1263</v>
      </c>
      <c r="S28" t="s">
        <v>1758</v>
      </c>
      <c r="U28" s="2"/>
      <c r="V28" t="s">
        <v>1786</v>
      </c>
      <c r="W28" t="s">
        <v>1760</v>
      </c>
    </row>
    <row r="29" spans="1:23" x14ac:dyDescent="0.25">
      <c r="B29" t="s">
        <v>1865</v>
      </c>
      <c r="C29" t="s">
        <v>1753</v>
      </c>
      <c r="D29" t="s">
        <v>1861</v>
      </c>
      <c r="E29" t="s">
        <v>1866</v>
      </c>
      <c r="F29" t="s">
        <v>159</v>
      </c>
      <c r="G29" t="s">
        <v>159</v>
      </c>
      <c r="H29" t="s">
        <v>342</v>
      </c>
      <c r="I29" t="s">
        <v>241</v>
      </c>
      <c r="J29" t="s">
        <v>1867</v>
      </c>
      <c r="K29" t="b">
        <v>0</v>
      </c>
      <c r="N29" t="s">
        <v>1864</v>
      </c>
      <c r="P29" s="2">
        <v>44768</v>
      </c>
      <c r="Q29">
        <v>28</v>
      </c>
      <c r="R29" t="s">
        <v>1263</v>
      </c>
      <c r="S29" t="s">
        <v>1758</v>
      </c>
      <c r="U29" s="2"/>
      <c r="V29" t="s">
        <v>241</v>
      </c>
      <c r="W29" t="s">
        <v>1760</v>
      </c>
    </row>
    <row r="30" spans="1:23" x14ac:dyDescent="0.25">
      <c r="B30" t="s">
        <v>1868</v>
      </c>
      <c r="C30" t="s">
        <v>1753</v>
      </c>
      <c r="D30" t="s">
        <v>1869</v>
      </c>
      <c r="F30" t="s">
        <v>159</v>
      </c>
      <c r="G30" t="s">
        <v>159</v>
      </c>
      <c r="H30" t="s">
        <v>342</v>
      </c>
      <c r="I30" t="s">
        <v>1786</v>
      </c>
      <c r="K30" t="b">
        <v>0</v>
      </c>
      <c r="P30" s="2">
        <v>44768</v>
      </c>
      <c r="Q30">
        <v>29</v>
      </c>
      <c r="R30" t="s">
        <v>1263</v>
      </c>
      <c r="S30" t="s">
        <v>1758</v>
      </c>
      <c r="U30" s="2"/>
      <c r="V30" t="s">
        <v>1786</v>
      </c>
      <c r="W30" t="s">
        <v>1760</v>
      </c>
    </row>
    <row r="31" spans="1:23" x14ac:dyDescent="0.25">
      <c r="P31" s="2"/>
      <c r="U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48553-B05F-4F3F-AF4A-1741FCB0DA60}">
  <sheetPr codeName="Sheet16"/>
  <dimension ref="B2:AP123"/>
  <sheetViews>
    <sheetView showGridLines="0" zoomScaleNormal="100" workbookViewId="0">
      <selection activeCell="E20" sqref="E20"/>
    </sheetView>
  </sheetViews>
  <sheetFormatPr defaultRowHeight="15" x14ac:dyDescent="0.25"/>
  <cols>
    <col min="2" max="2" width="19.28515625" customWidth="1"/>
    <col min="3" max="3" width="15.140625" customWidth="1"/>
    <col min="4" max="4" width="14.5703125" customWidth="1"/>
    <col min="5" max="5" width="14.42578125" customWidth="1"/>
    <col min="6" max="6" width="10.5703125" customWidth="1"/>
    <col min="7" max="7" width="7.7109375" customWidth="1"/>
    <col min="8" max="8" width="7.28515625" customWidth="1"/>
    <col min="9" max="9" width="8.85546875" customWidth="1"/>
    <col min="10" max="10" width="25.5703125" customWidth="1"/>
    <col min="11" max="12" width="9.42578125" customWidth="1"/>
    <col min="13" max="13" width="14" customWidth="1"/>
    <col min="14" max="14" width="25.140625" customWidth="1"/>
  </cols>
  <sheetData>
    <row r="2" spans="2:42" ht="15.75" thickBot="1" x14ac:dyDescent="0.3"/>
    <row r="3" spans="2:42" ht="16.5" customHeight="1" x14ac:dyDescent="0.25">
      <c r="B3" s="496" t="s">
        <v>285</v>
      </c>
      <c r="C3" s="496"/>
      <c r="D3" s="496"/>
      <c r="E3" s="496"/>
      <c r="F3" s="496"/>
      <c r="G3" s="496"/>
      <c r="H3" s="496"/>
      <c r="I3" s="496"/>
      <c r="J3" s="496"/>
      <c r="K3" s="496"/>
      <c r="L3" s="496"/>
      <c r="M3" s="496"/>
      <c r="N3" s="496"/>
      <c r="O3" s="250"/>
      <c r="P3" s="250"/>
      <c r="Q3" s="250"/>
      <c r="R3" s="250"/>
      <c r="S3" s="250"/>
      <c r="AD3" s="214" t="s">
        <v>255</v>
      </c>
      <c r="AE3" s="203"/>
      <c r="AF3" s="212" t="s">
        <v>73</v>
      </c>
      <c r="AG3" s="203"/>
      <c r="AH3" s="203"/>
      <c r="AI3" s="212" t="s">
        <v>179</v>
      </c>
      <c r="AL3" s="206"/>
      <c r="AM3" s="74"/>
      <c r="AN3" s="74"/>
      <c r="AO3" s="74"/>
      <c r="AP3" s="207"/>
    </row>
    <row r="4" spans="2:42" ht="24.95" customHeight="1" thickBot="1" x14ac:dyDescent="0.3">
      <c r="B4" s="269" t="s">
        <v>255</v>
      </c>
      <c r="C4" s="271" t="str">
        <f>IFERROR(INDEX(COD!O1:O50,MATCH("*screen*",COD!I1:I50,0),1),"")</f>
        <v>B222836</v>
      </c>
      <c r="D4" s="269" t="s">
        <v>256</v>
      </c>
      <c r="E4" s="271" t="str">
        <f>IFERROR(INDEX(COD!O1:O50,MATCH("*total*",COD!I1:I50,0),1),"")</f>
        <v>B222838</v>
      </c>
      <c r="F4" s="470" t="s">
        <v>532</v>
      </c>
      <c r="G4" s="469"/>
      <c r="H4" s="469"/>
      <c r="I4" s="470" t="s">
        <v>243</v>
      </c>
      <c r="J4" s="473" t="str">
        <f>IFERROR(INDEX(COD!O1:O50,MATCH("*diss*",COD!I1:I50,0),1),"")</f>
        <v>B222837</v>
      </c>
      <c r="K4" s="365"/>
      <c r="L4" s="272" t="str">
        <f>IFERROR(INDEX(COD!O1:O50,MATCH("*ready*",COD!I1:I50,0),1),"")</f>
        <v/>
      </c>
      <c r="AD4" s="212" t="s">
        <v>256</v>
      </c>
      <c r="AE4" s="203"/>
      <c r="AF4" s="212" t="s">
        <v>2</v>
      </c>
      <c r="AG4" s="203"/>
      <c r="AH4" s="203"/>
      <c r="AI4" s="212" t="s">
        <v>2</v>
      </c>
      <c r="AL4" s="197"/>
      <c r="AM4" s="75"/>
      <c r="AN4" s="75"/>
      <c r="AO4" s="75"/>
      <c r="AP4" s="208"/>
    </row>
    <row r="5" spans="2:42" ht="24.95" customHeight="1" thickTop="1" x14ac:dyDescent="0.25">
      <c r="B5" s="261" t="s">
        <v>73</v>
      </c>
      <c r="C5" s="273" t="str">
        <f>IFERROR(INDEX(COD!R1:R100,MATCH("COD-Screen, 8000",COD!I1:I100,0),1),"")</f>
        <v>ALN</v>
      </c>
      <c r="D5" s="261" t="s">
        <v>73</v>
      </c>
      <c r="E5" s="273" t="str">
        <f>IFERROR(INDEX(COD!R1:R100,MATCH("COD-Total, 8000",COD!I1:I100,0),1),"")</f>
        <v>GKH</v>
      </c>
      <c r="F5" s="261" t="s">
        <v>73</v>
      </c>
      <c r="G5" s="273" t="str">
        <f>IFERROR(INDEX(COD!R1:R100,MATCH("COD-Diss, 8000",COD!I1:I100,0),1),"")</f>
        <v>GKH</v>
      </c>
      <c r="H5" s="87" t="str">
        <f>IFERROR(INDEX(COD!R1:R100,MATCH("COD-Diss, 8000",COD!I1:I100,0),1),"")</f>
        <v>GKH</v>
      </c>
      <c r="I5" s="479" t="s">
        <v>73</v>
      </c>
      <c r="J5" s="273"/>
      <c r="K5" s="261" t="s">
        <v>179</v>
      </c>
      <c r="L5" s="251"/>
      <c r="M5" s="262" t="s">
        <v>533</v>
      </c>
      <c r="N5" s="471"/>
      <c r="AD5" s="212" t="s">
        <v>257</v>
      </c>
      <c r="AE5" s="203"/>
      <c r="AF5" s="212" t="s">
        <v>258</v>
      </c>
      <c r="AG5" s="203"/>
      <c r="AH5" s="203"/>
      <c r="AI5" s="212"/>
      <c r="AL5" s="197"/>
      <c r="AM5" s="75"/>
      <c r="AN5" s="75"/>
      <c r="AO5" s="75"/>
      <c r="AP5" s="208"/>
    </row>
    <row r="6" spans="2:42" ht="24.95" customHeight="1" thickBot="1" x14ac:dyDescent="0.3">
      <c r="B6" s="261" t="s">
        <v>2</v>
      </c>
      <c r="C6" s="274">
        <f>IF(AND(C5&lt;&gt;"",COD!$P$2&lt;&gt;""),COD!$P$2,"")</f>
        <v>44768</v>
      </c>
      <c r="D6" s="261" t="s">
        <v>2</v>
      </c>
      <c r="E6" s="274">
        <f>IF(AND(E5&lt;&gt;"",COD!$P$2&lt;&gt;""),COD!$P$2,"")</f>
        <v>44768</v>
      </c>
      <c r="F6" s="261" t="s">
        <v>2</v>
      </c>
      <c r="G6" s="274">
        <f>IF(AND(G5&lt;&gt;"",COD!$P$2&lt;&gt;""),COD!$P$2,"")</f>
        <v>44768</v>
      </c>
      <c r="H6" s="87"/>
      <c r="I6" s="87" t="s">
        <v>2</v>
      </c>
      <c r="J6" s="274" t="str">
        <f>IF(AND(J5&lt;&gt;"",COD!$P$2&lt;&gt;""),COD!$P$2,"")</f>
        <v/>
      </c>
      <c r="K6" s="261" t="s">
        <v>2</v>
      </c>
      <c r="L6" s="75"/>
      <c r="M6" s="261" t="s">
        <v>2</v>
      </c>
      <c r="N6" s="472"/>
      <c r="AD6" s="212"/>
      <c r="AE6" s="203"/>
      <c r="AF6" s="212"/>
      <c r="AG6" s="203"/>
      <c r="AH6" s="203"/>
      <c r="AI6" s="212"/>
      <c r="AL6" s="197"/>
      <c r="AM6" s="75"/>
      <c r="AN6" s="75"/>
      <c r="AO6" s="75"/>
      <c r="AP6" s="208"/>
    </row>
    <row r="7" spans="2:42" ht="14.25" customHeight="1" x14ac:dyDescent="0.25">
      <c r="B7" s="259" t="s">
        <v>62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207"/>
      <c r="AD7" s="212" t="s">
        <v>243</v>
      </c>
      <c r="AE7" s="203"/>
      <c r="AG7" s="203"/>
      <c r="AH7" s="203"/>
      <c r="AI7" s="212" t="s">
        <v>244</v>
      </c>
      <c r="AL7" s="197"/>
      <c r="AM7" s="75"/>
      <c r="AN7" s="75"/>
      <c r="AO7" s="75"/>
      <c r="AP7" s="208"/>
    </row>
    <row r="8" spans="2:42" ht="24.95" customHeight="1" x14ac:dyDescent="0.25">
      <c r="B8" s="197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208"/>
      <c r="AD8" s="212"/>
      <c r="AE8" s="203"/>
      <c r="AG8" s="203"/>
      <c r="AH8" s="203"/>
      <c r="AI8" s="212"/>
      <c r="AL8" s="197"/>
      <c r="AM8" s="75"/>
      <c r="AN8" s="75"/>
      <c r="AO8" s="75"/>
      <c r="AP8" s="208"/>
    </row>
    <row r="9" spans="2:42" ht="24.95" customHeight="1" x14ac:dyDescent="0.25">
      <c r="B9" s="197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  <c r="N9" s="208"/>
      <c r="AD9" s="212"/>
      <c r="AE9" s="203"/>
      <c r="AG9" s="203"/>
      <c r="AH9" s="203"/>
      <c r="AI9" s="212"/>
      <c r="AL9" s="197"/>
      <c r="AM9" s="75"/>
      <c r="AN9" s="75"/>
      <c r="AO9" s="75"/>
      <c r="AP9" s="208"/>
    </row>
    <row r="10" spans="2:42" ht="24.95" customHeight="1" thickBot="1" x14ac:dyDescent="0.3">
      <c r="B10" s="209"/>
      <c r="C10" s="210"/>
      <c r="D10" s="210"/>
      <c r="E10" s="210"/>
      <c r="F10" s="210"/>
      <c r="G10" s="210"/>
      <c r="H10" s="210"/>
      <c r="I10" s="210"/>
      <c r="J10" s="210"/>
      <c r="K10" s="210"/>
      <c r="L10" s="210"/>
      <c r="M10" s="210"/>
      <c r="N10" s="211"/>
      <c r="AD10" s="212"/>
      <c r="AE10" s="203"/>
      <c r="AG10" s="203"/>
      <c r="AH10" s="203"/>
      <c r="AI10" s="212" t="s">
        <v>2</v>
      </c>
      <c r="AL10" s="209"/>
      <c r="AM10" s="210"/>
      <c r="AN10" s="210"/>
      <c r="AO10" s="210"/>
      <c r="AP10" s="211"/>
    </row>
    <row r="11" spans="2:42" x14ac:dyDescent="0.25">
      <c r="B11" s="260" t="s">
        <v>258</v>
      </c>
      <c r="C11" t="str">
        <f>IF(COD!S2="","",COD!S2)</f>
        <v>13683</v>
      </c>
      <c r="D11" s="260" t="s">
        <v>259</v>
      </c>
      <c r="E11" t="str">
        <f>IF(COD!W2="","",COD!W2)</f>
        <v>620</v>
      </c>
      <c r="F11" s="260" t="s">
        <v>339</v>
      </c>
      <c r="G11" t="str">
        <f>IF(COD!T2="","",COD!T2)</f>
        <v/>
      </c>
    </row>
    <row r="12" spans="2:42" ht="6" customHeight="1" thickBot="1" x14ac:dyDescent="0.3">
      <c r="B12" s="270"/>
      <c r="D12" s="270"/>
      <c r="F12" s="270"/>
    </row>
    <row r="13" spans="2:42" ht="29.25" customHeight="1" thickBot="1" x14ac:dyDescent="0.3">
      <c r="B13" s="204" t="s">
        <v>70</v>
      </c>
      <c r="C13" s="205" t="s">
        <v>0</v>
      </c>
      <c r="D13" s="205" t="s">
        <v>66</v>
      </c>
      <c r="E13" s="205" t="s">
        <v>245</v>
      </c>
      <c r="F13" s="205" t="s">
        <v>246</v>
      </c>
      <c r="G13" s="205" t="s">
        <v>247</v>
      </c>
      <c r="H13" s="205" t="s">
        <v>248</v>
      </c>
      <c r="I13" s="205" t="s">
        <v>249</v>
      </c>
      <c r="J13" s="205" t="s">
        <v>250</v>
      </c>
      <c r="K13" s="205" t="s">
        <v>251</v>
      </c>
      <c r="L13" s="205" t="s">
        <v>254</v>
      </c>
      <c r="M13" s="205" t="s">
        <v>252</v>
      </c>
      <c r="N13" s="204" t="s">
        <v>62</v>
      </c>
    </row>
    <row r="14" spans="2:42" ht="15" customHeight="1" x14ac:dyDescent="0.3">
      <c r="B14" s="64" t="s">
        <v>567</v>
      </c>
      <c r="C14" s="65" t="s">
        <v>228</v>
      </c>
      <c r="D14" s="100" t="s">
        <v>559</v>
      </c>
      <c r="E14" s="67" t="s">
        <v>581</v>
      </c>
      <c r="F14" s="67" t="s">
        <v>541</v>
      </c>
      <c r="G14" s="67" t="s">
        <v>159</v>
      </c>
      <c r="H14" s="68" t="s">
        <v>159</v>
      </c>
      <c r="I14" s="252" t="s">
        <v>342</v>
      </c>
      <c r="J14" s="253" t="s">
        <v>241</v>
      </c>
      <c r="K14" s="254" t="s">
        <v>582</v>
      </c>
      <c r="L14" s="67" t="s">
        <v>582</v>
      </c>
      <c r="M14" s="68" t="s">
        <v>582</v>
      </c>
      <c r="N14" s="255"/>
      <c r="O14" s="213"/>
    </row>
    <row r="15" spans="2:42" ht="15" customHeight="1" x14ac:dyDescent="0.3">
      <c r="B15" s="69" t="s">
        <v>558</v>
      </c>
      <c r="C15" s="70" t="s">
        <v>341</v>
      </c>
      <c r="D15" s="101" t="s">
        <v>559</v>
      </c>
      <c r="E15" s="72" t="s">
        <v>560</v>
      </c>
      <c r="F15" s="72" t="s">
        <v>541</v>
      </c>
      <c r="G15" s="72" t="s">
        <v>159</v>
      </c>
      <c r="H15" s="73" t="s">
        <v>159</v>
      </c>
      <c r="I15" s="256" t="s">
        <v>342</v>
      </c>
      <c r="J15" s="257" t="s">
        <v>239</v>
      </c>
      <c r="K15" s="72" t="s">
        <v>561</v>
      </c>
      <c r="L15" s="72" t="s">
        <v>583</v>
      </c>
      <c r="M15" s="73" t="s">
        <v>583</v>
      </c>
      <c r="N15" s="258"/>
      <c r="O15" s="213"/>
    </row>
    <row r="16" spans="2:42" ht="15" customHeight="1" x14ac:dyDescent="0.3">
      <c r="B16" s="64" t="s">
        <v>558</v>
      </c>
      <c r="C16" s="65" t="s">
        <v>562</v>
      </c>
      <c r="D16" s="100" t="s">
        <v>559</v>
      </c>
      <c r="E16" s="67" t="s">
        <v>563</v>
      </c>
      <c r="F16" s="67" t="s">
        <v>564</v>
      </c>
      <c r="G16" s="67" t="s">
        <v>159</v>
      </c>
      <c r="H16" s="68" t="s">
        <v>159</v>
      </c>
      <c r="I16" s="252" t="s">
        <v>342</v>
      </c>
      <c r="J16" s="253" t="s">
        <v>239</v>
      </c>
      <c r="K16" s="67" t="s">
        <v>565</v>
      </c>
      <c r="L16" s="67" t="s">
        <v>28</v>
      </c>
      <c r="M16" s="68" t="s">
        <v>28</v>
      </c>
      <c r="N16" s="255"/>
    </row>
    <row r="17" spans="2:14" ht="15" customHeight="1" x14ac:dyDescent="0.3">
      <c r="B17" s="69" t="s">
        <v>558</v>
      </c>
      <c r="C17" s="70" t="s">
        <v>341</v>
      </c>
      <c r="D17" s="101" t="s">
        <v>559</v>
      </c>
      <c r="E17" s="72" t="s">
        <v>563</v>
      </c>
      <c r="F17" s="72" t="s">
        <v>564</v>
      </c>
      <c r="G17" s="72" t="s">
        <v>159</v>
      </c>
      <c r="H17" s="73" t="s">
        <v>159</v>
      </c>
      <c r="I17" s="256" t="s">
        <v>342</v>
      </c>
      <c r="J17" s="257" t="s">
        <v>239</v>
      </c>
      <c r="K17" s="72" t="s">
        <v>565</v>
      </c>
      <c r="L17" s="72" t="s">
        <v>28</v>
      </c>
      <c r="M17" s="73" t="s">
        <v>28</v>
      </c>
      <c r="N17" s="258" t="s">
        <v>566</v>
      </c>
    </row>
    <row r="18" spans="2:14" ht="15" customHeight="1" x14ac:dyDescent="0.3">
      <c r="B18" s="64" t="s">
        <v>567</v>
      </c>
      <c r="C18" s="65" t="s">
        <v>228</v>
      </c>
      <c r="D18" s="100" t="s">
        <v>559</v>
      </c>
      <c r="E18" s="67" t="s">
        <v>568</v>
      </c>
      <c r="F18" s="67" t="s">
        <v>569</v>
      </c>
      <c r="G18" s="67" t="s">
        <v>159</v>
      </c>
      <c r="H18" s="68" t="s">
        <v>159</v>
      </c>
      <c r="I18" s="252" t="s">
        <v>342</v>
      </c>
      <c r="J18" s="253" t="s">
        <v>239</v>
      </c>
      <c r="K18" s="67" t="s">
        <v>570</v>
      </c>
      <c r="L18" s="67" t="s">
        <v>570</v>
      </c>
      <c r="M18" s="68" t="s">
        <v>570</v>
      </c>
      <c r="N18" s="255"/>
    </row>
    <row r="19" spans="2:14" ht="15" customHeight="1" x14ac:dyDescent="0.3">
      <c r="B19" s="69" t="s">
        <v>571</v>
      </c>
      <c r="C19" s="70" t="s">
        <v>227</v>
      </c>
      <c r="D19" s="101" t="s">
        <v>559</v>
      </c>
      <c r="E19" s="72" t="s">
        <v>572</v>
      </c>
      <c r="F19" s="72" t="s">
        <v>573</v>
      </c>
      <c r="G19" s="72" t="s">
        <v>159</v>
      </c>
      <c r="H19" s="73" t="s">
        <v>159</v>
      </c>
      <c r="I19" s="256" t="s">
        <v>342</v>
      </c>
      <c r="J19" s="257" t="s">
        <v>239</v>
      </c>
      <c r="K19" s="72" t="s">
        <v>574</v>
      </c>
      <c r="L19" s="72" t="s">
        <v>574</v>
      </c>
      <c r="M19" s="73" t="s">
        <v>574</v>
      </c>
      <c r="N19" s="258"/>
    </row>
    <row r="20" spans="2:14" ht="15" customHeight="1" x14ac:dyDescent="0.3">
      <c r="B20" s="64" t="s">
        <v>575</v>
      </c>
      <c r="C20" s="65" t="s">
        <v>240</v>
      </c>
      <c r="D20" s="100" t="s">
        <v>559</v>
      </c>
      <c r="E20" s="67" t="s">
        <v>568</v>
      </c>
      <c r="F20" s="67" t="s">
        <v>569</v>
      </c>
      <c r="G20" s="67" t="s">
        <v>159</v>
      </c>
      <c r="H20" s="68" t="s">
        <v>159</v>
      </c>
      <c r="I20" s="252" t="s">
        <v>342</v>
      </c>
      <c r="J20" s="253" t="s">
        <v>239</v>
      </c>
      <c r="K20" s="67" t="s">
        <v>553</v>
      </c>
      <c r="L20" s="67" t="s">
        <v>584</v>
      </c>
      <c r="M20" s="68" t="s">
        <v>584</v>
      </c>
      <c r="N20" s="255"/>
    </row>
    <row r="21" spans="2:14" ht="15" customHeight="1" x14ac:dyDescent="0.3">
      <c r="B21" s="69" t="s">
        <v>575</v>
      </c>
      <c r="C21" s="70" t="s">
        <v>576</v>
      </c>
      <c r="D21" s="101" t="s">
        <v>559</v>
      </c>
      <c r="E21" s="72" t="s">
        <v>563</v>
      </c>
      <c r="F21" s="72" t="s">
        <v>564</v>
      </c>
      <c r="G21" s="72" t="s">
        <v>159</v>
      </c>
      <c r="H21" s="73" t="s">
        <v>159</v>
      </c>
      <c r="I21" s="256" t="s">
        <v>342</v>
      </c>
      <c r="J21" s="257" t="s">
        <v>239</v>
      </c>
      <c r="K21" s="72" t="s">
        <v>577</v>
      </c>
      <c r="L21" s="72" t="s">
        <v>28</v>
      </c>
      <c r="M21" s="73" t="s">
        <v>28</v>
      </c>
      <c r="N21" s="258"/>
    </row>
    <row r="22" spans="2:14" ht="15" customHeight="1" x14ac:dyDescent="0.3">
      <c r="B22" s="64" t="s">
        <v>575</v>
      </c>
      <c r="C22" s="65" t="s">
        <v>240</v>
      </c>
      <c r="D22" s="100" t="s">
        <v>559</v>
      </c>
      <c r="E22" s="67" t="s">
        <v>563</v>
      </c>
      <c r="F22" s="67" t="s">
        <v>564</v>
      </c>
      <c r="G22" s="67" t="s">
        <v>159</v>
      </c>
      <c r="H22" s="68" t="s">
        <v>159</v>
      </c>
      <c r="I22" s="252" t="s">
        <v>342</v>
      </c>
      <c r="J22" s="253" t="s">
        <v>239</v>
      </c>
      <c r="K22" s="67" t="s">
        <v>577</v>
      </c>
      <c r="L22" s="67" t="s">
        <v>28</v>
      </c>
      <c r="M22" s="68" t="s">
        <v>28</v>
      </c>
      <c r="N22" s="255" t="s">
        <v>566</v>
      </c>
    </row>
    <row r="23" spans="2:14" ht="15" customHeight="1" x14ac:dyDescent="0.3">
      <c r="B23" s="69" t="s">
        <v>578</v>
      </c>
      <c r="C23" s="70" t="s">
        <v>46</v>
      </c>
      <c r="D23" s="101" t="s">
        <v>559</v>
      </c>
      <c r="E23" s="72" t="s">
        <v>579</v>
      </c>
      <c r="F23" s="72" t="s">
        <v>560</v>
      </c>
      <c r="G23" s="72" t="s">
        <v>159</v>
      </c>
      <c r="H23" s="73" t="s">
        <v>159</v>
      </c>
      <c r="I23" s="256" t="s">
        <v>342</v>
      </c>
      <c r="J23" s="257" t="s">
        <v>239</v>
      </c>
      <c r="K23" s="72" t="s">
        <v>580</v>
      </c>
      <c r="L23" s="72" t="s">
        <v>580</v>
      </c>
      <c r="M23" s="73" t="s">
        <v>580</v>
      </c>
      <c r="N23" s="258"/>
    </row>
    <row r="24" spans="2:14" ht="15" customHeight="1" x14ac:dyDescent="0.3">
      <c r="B24" s="64"/>
      <c r="C24" s="65"/>
      <c r="D24" s="100"/>
      <c r="E24" s="67"/>
      <c r="F24" s="67"/>
      <c r="G24" s="67"/>
      <c r="H24" s="68"/>
      <c r="I24" s="252"/>
      <c r="J24" s="253"/>
      <c r="K24" s="67"/>
      <c r="L24" s="67"/>
      <c r="M24" s="68"/>
      <c r="N24" s="255"/>
    </row>
    <row r="25" spans="2:14" ht="15" customHeight="1" x14ac:dyDescent="0.3">
      <c r="B25" s="69"/>
      <c r="C25" s="70"/>
      <c r="D25" s="101"/>
      <c r="E25" s="72"/>
      <c r="F25" s="72"/>
      <c r="G25" s="72"/>
      <c r="H25" s="73"/>
      <c r="I25" s="256"/>
      <c r="J25" s="257"/>
      <c r="K25" s="72"/>
      <c r="L25" s="72"/>
      <c r="M25" s="73"/>
      <c r="N25" s="258"/>
    </row>
    <row r="26" spans="2:14" ht="15" customHeight="1" x14ac:dyDescent="0.3">
      <c r="B26" s="64"/>
      <c r="C26" s="65"/>
      <c r="D26" s="100"/>
      <c r="E26" s="67"/>
      <c r="F26" s="67"/>
      <c r="G26" s="67"/>
      <c r="H26" s="68"/>
      <c r="I26" s="252"/>
      <c r="J26" s="253"/>
      <c r="K26" s="67"/>
      <c r="L26" s="67"/>
      <c r="M26" s="68"/>
      <c r="N26" s="255"/>
    </row>
    <row r="27" spans="2:14" ht="15" customHeight="1" x14ac:dyDescent="0.3">
      <c r="B27" s="69"/>
      <c r="C27" s="70"/>
      <c r="D27" s="101"/>
      <c r="E27" s="72"/>
      <c r="F27" s="72"/>
      <c r="G27" s="72"/>
      <c r="H27" s="73"/>
      <c r="I27" s="256"/>
      <c r="J27" s="257"/>
      <c r="K27" s="72"/>
      <c r="L27" s="72"/>
      <c r="M27" s="73"/>
      <c r="N27" s="258"/>
    </row>
    <row r="28" spans="2:14" ht="15" customHeight="1" x14ac:dyDescent="0.3">
      <c r="B28" s="64"/>
      <c r="C28" s="65"/>
      <c r="D28" s="100"/>
      <c r="E28" s="67"/>
      <c r="F28" s="67"/>
      <c r="G28" s="67"/>
      <c r="H28" s="68"/>
      <c r="I28" s="252"/>
      <c r="J28" s="253"/>
      <c r="K28" s="67"/>
      <c r="L28" s="67"/>
      <c r="M28" s="68"/>
      <c r="N28" s="255"/>
    </row>
    <row r="29" spans="2:14" ht="15" customHeight="1" x14ac:dyDescent="0.3">
      <c r="B29" s="69"/>
      <c r="C29" s="70"/>
      <c r="D29" s="101"/>
      <c r="E29" s="72"/>
      <c r="F29" s="72"/>
      <c r="G29" s="72"/>
      <c r="H29" s="73"/>
      <c r="I29" s="256"/>
      <c r="J29" s="257"/>
      <c r="K29" s="72"/>
      <c r="L29" s="72"/>
      <c r="M29" s="73"/>
      <c r="N29" s="258"/>
    </row>
    <row r="30" spans="2:14" ht="15" customHeight="1" x14ac:dyDescent="0.3">
      <c r="B30" s="64"/>
      <c r="C30" s="65"/>
      <c r="D30" s="100"/>
      <c r="E30" s="67"/>
      <c r="F30" s="67"/>
      <c r="G30" s="67"/>
      <c r="H30" s="68"/>
      <c r="I30" s="252"/>
      <c r="J30" s="253"/>
      <c r="K30" s="67"/>
      <c r="L30" s="67"/>
      <c r="M30" s="68"/>
      <c r="N30" s="255"/>
    </row>
    <row r="31" spans="2:14" ht="15" customHeight="1" x14ac:dyDescent="0.3">
      <c r="B31" s="69"/>
      <c r="C31" s="70"/>
      <c r="D31" s="101"/>
      <c r="E31" s="72"/>
      <c r="F31" s="72"/>
      <c r="G31" s="72"/>
      <c r="H31" s="73"/>
      <c r="I31" s="256"/>
      <c r="J31" s="257"/>
      <c r="K31" s="72"/>
      <c r="L31" s="72"/>
      <c r="M31" s="73"/>
      <c r="N31" s="258"/>
    </row>
    <row r="32" spans="2:14" ht="15" customHeight="1" x14ac:dyDescent="0.3">
      <c r="B32" s="64"/>
      <c r="C32" s="65"/>
      <c r="D32" s="100"/>
      <c r="E32" s="67"/>
      <c r="F32" s="67"/>
      <c r="G32" s="67"/>
      <c r="H32" s="68"/>
      <c r="I32" s="252"/>
      <c r="J32" s="253"/>
      <c r="K32" s="67"/>
      <c r="L32" s="67"/>
      <c r="M32" s="68"/>
      <c r="N32" s="255"/>
    </row>
    <row r="33" spans="2:14" ht="15" customHeight="1" x14ac:dyDescent="0.3">
      <c r="B33" s="69"/>
      <c r="C33" s="70"/>
      <c r="D33" s="101"/>
      <c r="E33" s="72"/>
      <c r="F33" s="72"/>
      <c r="G33" s="72"/>
      <c r="H33" s="73"/>
      <c r="I33" s="256"/>
      <c r="J33" s="257"/>
      <c r="K33" s="72"/>
      <c r="L33" s="72"/>
      <c r="M33" s="73"/>
      <c r="N33" s="258"/>
    </row>
    <row r="34" spans="2:14" ht="15" customHeight="1" x14ac:dyDescent="0.3">
      <c r="B34" s="64"/>
      <c r="C34" s="65"/>
      <c r="D34" s="100"/>
      <c r="E34" s="67"/>
      <c r="F34" s="67"/>
      <c r="G34" s="67"/>
      <c r="H34" s="68"/>
      <c r="I34" s="252"/>
      <c r="J34" s="253"/>
      <c r="K34" s="67"/>
      <c r="L34" s="67"/>
      <c r="M34" s="68"/>
      <c r="N34" s="255"/>
    </row>
    <row r="35" spans="2:14" ht="15" customHeight="1" x14ac:dyDescent="0.3">
      <c r="B35" s="69"/>
      <c r="C35" s="70"/>
      <c r="D35" s="101"/>
      <c r="E35" s="72"/>
      <c r="F35" s="72"/>
      <c r="G35" s="72"/>
      <c r="H35" s="73"/>
      <c r="I35" s="256"/>
      <c r="J35" s="257"/>
      <c r="K35" s="72"/>
      <c r="L35" s="72"/>
      <c r="M35" s="73"/>
      <c r="N35" s="258"/>
    </row>
    <row r="36" spans="2:14" ht="15" customHeight="1" x14ac:dyDescent="0.3">
      <c r="B36" s="64"/>
      <c r="C36" s="65"/>
      <c r="D36" s="100"/>
      <c r="E36" s="67"/>
      <c r="F36" s="67"/>
      <c r="G36" s="67"/>
      <c r="H36" s="68"/>
      <c r="I36" s="252"/>
      <c r="J36" s="253"/>
      <c r="K36" s="67"/>
      <c r="L36" s="67"/>
      <c r="M36" s="68"/>
      <c r="N36" s="255"/>
    </row>
    <row r="37" spans="2:14" ht="15" customHeight="1" x14ac:dyDescent="0.3">
      <c r="B37" s="69"/>
      <c r="C37" s="70"/>
      <c r="D37" s="101"/>
      <c r="E37" s="72"/>
      <c r="F37" s="72"/>
      <c r="G37" s="72"/>
      <c r="H37" s="73"/>
      <c r="I37" s="256"/>
      <c r="J37" s="257"/>
      <c r="K37" s="72"/>
      <c r="L37" s="72"/>
      <c r="M37" s="73"/>
      <c r="N37" s="258"/>
    </row>
    <row r="38" spans="2:14" ht="15" customHeight="1" x14ac:dyDescent="0.3">
      <c r="B38" s="64"/>
      <c r="C38" s="65"/>
      <c r="D38" s="100"/>
      <c r="E38" s="67"/>
      <c r="F38" s="67"/>
      <c r="G38" s="67"/>
      <c r="H38" s="68"/>
      <c r="I38" s="252"/>
      <c r="J38" s="253"/>
      <c r="K38" s="67"/>
      <c r="L38" s="67"/>
      <c r="M38" s="68"/>
      <c r="N38" s="255"/>
    </row>
    <row r="39" spans="2:14" ht="15" customHeight="1" x14ac:dyDescent="0.3">
      <c r="B39" s="69"/>
      <c r="C39" s="70"/>
      <c r="D39" s="101"/>
      <c r="E39" s="72"/>
      <c r="F39" s="72"/>
      <c r="G39" s="72"/>
      <c r="H39" s="73"/>
      <c r="I39" s="256"/>
      <c r="J39" s="257"/>
      <c r="K39" s="72"/>
      <c r="L39" s="72"/>
      <c r="M39" s="73"/>
      <c r="N39" s="258"/>
    </row>
    <row r="40" spans="2:14" ht="15" customHeight="1" thickBot="1" x14ac:dyDescent="0.35">
      <c r="B40" s="334"/>
      <c r="C40" s="335"/>
      <c r="D40" s="336"/>
      <c r="E40" s="337"/>
      <c r="F40" s="337"/>
      <c r="G40" s="337"/>
      <c r="H40" s="338"/>
      <c r="I40" s="339"/>
      <c r="J40" s="340"/>
      <c r="K40" s="337"/>
      <c r="L40" s="337"/>
      <c r="M40" s="338"/>
      <c r="N40" s="341"/>
    </row>
    <row r="41" spans="2:14" ht="15" customHeight="1" x14ac:dyDescent="0.3">
      <c r="B41" s="69"/>
      <c r="C41" s="70"/>
      <c r="D41" s="101"/>
      <c r="E41" s="72"/>
      <c r="F41" s="72"/>
      <c r="G41" s="72"/>
      <c r="H41" s="73"/>
      <c r="I41" s="256"/>
      <c r="J41" s="257"/>
      <c r="K41" s="72"/>
      <c r="L41" s="72"/>
      <c r="M41" s="73"/>
      <c r="N41" s="258"/>
    </row>
    <row r="42" spans="2:14" ht="15" customHeight="1" x14ac:dyDescent="0.3">
      <c r="B42" s="64"/>
      <c r="C42" s="65"/>
      <c r="D42" s="100"/>
      <c r="E42" s="67"/>
      <c r="F42" s="67"/>
      <c r="G42" s="67"/>
      <c r="H42" s="68"/>
      <c r="I42" s="252"/>
      <c r="J42" s="253"/>
      <c r="K42" s="67"/>
      <c r="L42" s="67"/>
      <c r="M42" s="68"/>
      <c r="N42" s="255"/>
    </row>
    <row r="43" spans="2:14" ht="15" customHeight="1" x14ac:dyDescent="0.3">
      <c r="B43" s="69"/>
      <c r="C43" s="70"/>
      <c r="D43" s="101"/>
      <c r="E43" s="72"/>
      <c r="F43" s="72"/>
      <c r="G43" s="72"/>
      <c r="H43" s="73"/>
      <c r="I43" s="256"/>
      <c r="J43" s="257"/>
      <c r="K43" s="72"/>
      <c r="L43" s="72"/>
      <c r="M43" s="73"/>
      <c r="N43" s="258"/>
    </row>
    <row r="44" spans="2:14" ht="15" customHeight="1" x14ac:dyDescent="0.3">
      <c r="B44" s="64"/>
      <c r="C44" s="65"/>
      <c r="D44" s="100"/>
      <c r="E44" s="67"/>
      <c r="F44" s="67"/>
      <c r="G44" s="67"/>
      <c r="H44" s="68"/>
      <c r="I44" s="252"/>
      <c r="J44" s="253"/>
      <c r="K44" s="67"/>
      <c r="L44" s="67"/>
      <c r="M44" s="68"/>
      <c r="N44" s="255"/>
    </row>
    <row r="45" spans="2:14" ht="15" customHeight="1" x14ac:dyDescent="0.3">
      <c r="B45" s="69"/>
      <c r="C45" s="70"/>
      <c r="D45" s="101"/>
      <c r="E45" s="72"/>
      <c r="F45" s="72"/>
      <c r="G45" s="72"/>
      <c r="H45" s="73"/>
      <c r="I45" s="256"/>
      <c r="J45" s="257"/>
      <c r="K45" s="72"/>
      <c r="L45" s="72"/>
      <c r="M45" s="73"/>
      <c r="N45" s="258"/>
    </row>
    <row r="46" spans="2:14" ht="15" customHeight="1" x14ac:dyDescent="0.3">
      <c r="B46" s="64"/>
      <c r="C46" s="65"/>
      <c r="D46" s="100"/>
      <c r="E46" s="67"/>
      <c r="F46" s="67"/>
      <c r="G46" s="67"/>
      <c r="H46" s="68"/>
      <c r="I46" s="252"/>
      <c r="J46" s="253"/>
      <c r="K46" s="67"/>
      <c r="L46" s="67"/>
      <c r="M46" s="68"/>
      <c r="N46" s="255"/>
    </row>
    <row r="47" spans="2:14" ht="15" customHeight="1" x14ac:dyDescent="0.3">
      <c r="B47" s="69"/>
      <c r="C47" s="70"/>
      <c r="D47" s="101"/>
      <c r="E47" s="72"/>
      <c r="F47" s="72"/>
      <c r="G47" s="72"/>
      <c r="H47" s="73"/>
      <c r="I47" s="256"/>
      <c r="J47" s="257"/>
      <c r="K47" s="72"/>
      <c r="L47" s="72"/>
      <c r="M47" s="73"/>
      <c r="N47" s="258"/>
    </row>
    <row r="48" spans="2:14" ht="15" customHeight="1" x14ac:dyDescent="0.3">
      <c r="B48" s="64"/>
      <c r="C48" s="65"/>
      <c r="D48" s="100"/>
      <c r="E48" s="67"/>
      <c r="F48" s="67"/>
      <c r="G48" s="67"/>
      <c r="H48" s="68"/>
      <c r="I48" s="252"/>
      <c r="J48" s="253"/>
      <c r="K48" s="67"/>
      <c r="L48" s="67"/>
      <c r="M48" s="68"/>
      <c r="N48" s="255"/>
    </row>
    <row r="49" spans="2:14" ht="15" customHeight="1" x14ac:dyDescent="0.3">
      <c r="B49" s="69"/>
      <c r="C49" s="70"/>
      <c r="D49" s="101"/>
      <c r="E49" s="72"/>
      <c r="F49" s="72"/>
      <c r="G49" s="72"/>
      <c r="H49" s="73"/>
      <c r="I49" s="256"/>
      <c r="J49" s="257"/>
      <c r="K49" s="72"/>
      <c r="L49" s="72"/>
      <c r="M49" s="73"/>
      <c r="N49" s="258"/>
    </row>
    <row r="50" spans="2:14" ht="15" customHeight="1" x14ac:dyDescent="0.3">
      <c r="B50" s="64"/>
      <c r="C50" s="65"/>
      <c r="D50" s="100"/>
      <c r="E50" s="67"/>
      <c r="F50" s="67"/>
      <c r="G50" s="67"/>
      <c r="H50" s="68"/>
      <c r="I50" s="252"/>
      <c r="J50" s="253"/>
      <c r="K50" s="67"/>
      <c r="L50" s="67"/>
      <c r="M50" s="68"/>
      <c r="N50" s="255"/>
    </row>
    <row r="51" spans="2:14" ht="15" customHeight="1" x14ac:dyDescent="0.3">
      <c r="B51" s="69"/>
      <c r="C51" s="70"/>
      <c r="D51" s="101"/>
      <c r="E51" s="72"/>
      <c r="F51" s="72"/>
      <c r="G51" s="72"/>
      <c r="H51" s="73"/>
      <c r="I51" s="256"/>
      <c r="J51" s="257"/>
      <c r="K51" s="72"/>
      <c r="L51" s="72"/>
      <c r="M51" s="73"/>
      <c r="N51" s="258"/>
    </row>
    <row r="52" spans="2:14" ht="15" customHeight="1" x14ac:dyDescent="0.3">
      <c r="B52" s="64"/>
      <c r="C52" s="65"/>
      <c r="D52" s="100"/>
      <c r="E52" s="67"/>
      <c r="F52" s="67"/>
      <c r="G52" s="67"/>
      <c r="H52" s="68"/>
      <c r="I52" s="252"/>
      <c r="J52" s="253"/>
      <c r="K52" s="67"/>
      <c r="L52" s="67"/>
      <c r="M52" s="68"/>
      <c r="N52" s="255"/>
    </row>
    <row r="53" spans="2:14" ht="15" customHeight="1" x14ac:dyDescent="0.3">
      <c r="B53" s="69"/>
      <c r="C53" s="70"/>
      <c r="D53" s="101"/>
      <c r="E53" s="72"/>
      <c r="F53" s="72"/>
      <c r="G53" s="72"/>
      <c r="H53" s="73"/>
      <c r="I53" s="256"/>
      <c r="J53" s="257"/>
      <c r="K53" s="72"/>
      <c r="L53" s="72"/>
      <c r="M53" s="73"/>
      <c r="N53" s="258"/>
    </row>
    <row r="54" spans="2:14" ht="15" customHeight="1" x14ac:dyDescent="0.3">
      <c r="B54" s="64"/>
      <c r="C54" s="65"/>
      <c r="D54" s="100"/>
      <c r="E54" s="67"/>
      <c r="F54" s="67"/>
      <c r="G54" s="67"/>
      <c r="H54" s="68"/>
      <c r="I54" s="252"/>
      <c r="J54" s="253"/>
      <c r="K54" s="67"/>
      <c r="L54" s="67"/>
      <c r="M54" s="68"/>
      <c r="N54" s="255"/>
    </row>
    <row r="55" spans="2:14" ht="15" customHeight="1" x14ac:dyDescent="0.3">
      <c r="B55" s="69"/>
      <c r="C55" s="70"/>
      <c r="D55" s="101"/>
      <c r="E55" s="72"/>
      <c r="F55" s="72"/>
      <c r="G55" s="72"/>
      <c r="H55" s="73"/>
      <c r="I55" s="256"/>
      <c r="J55" s="257"/>
      <c r="K55" s="72"/>
      <c r="L55" s="72"/>
      <c r="M55" s="73"/>
      <c r="N55" s="258"/>
    </row>
    <row r="56" spans="2:14" ht="15" customHeight="1" x14ac:dyDescent="0.3">
      <c r="B56" s="64"/>
      <c r="C56" s="65"/>
      <c r="D56" s="100"/>
      <c r="E56" s="67"/>
      <c r="F56" s="67"/>
      <c r="G56" s="67"/>
      <c r="H56" s="68"/>
      <c r="I56" s="252"/>
      <c r="J56" s="253"/>
      <c r="K56" s="67"/>
      <c r="L56" s="67"/>
      <c r="M56" s="68"/>
      <c r="N56" s="255"/>
    </row>
    <row r="57" spans="2:14" ht="15" customHeight="1" x14ac:dyDescent="0.3">
      <c r="B57" s="69"/>
      <c r="C57" s="70"/>
      <c r="D57" s="101"/>
      <c r="E57" s="72"/>
      <c r="F57" s="72"/>
      <c r="G57" s="72"/>
      <c r="H57" s="73"/>
      <c r="I57" s="256"/>
      <c r="J57" s="257"/>
      <c r="K57" s="72"/>
      <c r="L57" s="72"/>
      <c r="M57" s="73"/>
      <c r="N57" s="258"/>
    </row>
    <row r="58" spans="2:14" ht="15" customHeight="1" x14ac:dyDescent="0.3">
      <c r="B58" s="64"/>
      <c r="C58" s="65"/>
      <c r="D58" s="100"/>
      <c r="E58" s="67"/>
      <c r="F58" s="67"/>
      <c r="G58" s="67"/>
      <c r="H58" s="68"/>
      <c r="I58" s="252"/>
      <c r="J58" s="253"/>
      <c r="K58" s="67"/>
      <c r="L58" s="67"/>
      <c r="M58" s="68"/>
      <c r="N58" s="255"/>
    </row>
    <row r="59" spans="2:14" ht="15" customHeight="1" x14ac:dyDescent="0.3">
      <c r="B59" s="69"/>
      <c r="C59" s="70"/>
      <c r="D59" s="101"/>
      <c r="E59" s="72"/>
      <c r="F59" s="72"/>
      <c r="G59" s="72"/>
      <c r="H59" s="73"/>
      <c r="I59" s="256"/>
      <c r="J59" s="257"/>
      <c r="K59" s="72"/>
      <c r="L59" s="72"/>
      <c r="M59" s="73"/>
      <c r="N59" s="258"/>
    </row>
    <row r="60" spans="2:14" ht="15" customHeight="1" x14ac:dyDescent="0.3">
      <c r="B60" s="64"/>
      <c r="C60" s="65"/>
      <c r="D60" s="100"/>
      <c r="E60" s="67"/>
      <c r="F60" s="67"/>
      <c r="G60" s="67"/>
      <c r="H60" s="68"/>
      <c r="I60" s="252"/>
      <c r="J60" s="253"/>
      <c r="K60" s="67"/>
      <c r="L60" s="67"/>
      <c r="M60" s="68"/>
      <c r="N60" s="255"/>
    </row>
    <row r="61" spans="2:14" ht="15" customHeight="1" x14ac:dyDescent="0.3">
      <c r="B61" s="69"/>
      <c r="C61" s="70"/>
      <c r="D61" s="101"/>
      <c r="E61" s="72"/>
      <c r="F61" s="72"/>
      <c r="G61" s="72"/>
      <c r="H61" s="73"/>
      <c r="I61" s="256"/>
      <c r="J61" s="257"/>
      <c r="K61" s="72"/>
      <c r="L61" s="72"/>
      <c r="M61" s="73"/>
      <c r="N61" s="258"/>
    </row>
    <row r="62" spans="2:14" ht="15" customHeight="1" x14ac:dyDescent="0.3">
      <c r="B62" s="64"/>
      <c r="C62" s="65"/>
      <c r="D62" s="100"/>
      <c r="E62" s="67"/>
      <c r="F62" s="67"/>
      <c r="G62" s="67"/>
      <c r="H62" s="68"/>
      <c r="I62" s="252"/>
      <c r="J62" s="253"/>
      <c r="K62" s="67"/>
      <c r="L62" s="67"/>
      <c r="M62" s="68"/>
      <c r="N62" s="255"/>
    </row>
    <row r="63" spans="2:14" ht="15" customHeight="1" x14ac:dyDescent="0.3">
      <c r="B63" s="69"/>
      <c r="C63" s="70"/>
      <c r="D63" s="101"/>
      <c r="E63" s="72"/>
      <c r="F63" s="72"/>
      <c r="G63" s="72"/>
      <c r="H63" s="73"/>
      <c r="I63" s="256"/>
      <c r="J63" s="257"/>
      <c r="K63" s="72"/>
      <c r="L63" s="72"/>
      <c r="M63" s="73"/>
      <c r="N63" s="258"/>
    </row>
    <row r="64" spans="2:14" ht="15" customHeight="1" x14ac:dyDescent="0.3">
      <c r="B64" s="64"/>
      <c r="C64" s="65"/>
      <c r="D64" s="100"/>
      <c r="E64" s="67"/>
      <c r="F64" s="67"/>
      <c r="G64" s="67"/>
      <c r="H64" s="68"/>
      <c r="I64" s="252"/>
      <c r="J64" s="253"/>
      <c r="K64" s="67"/>
      <c r="L64" s="67"/>
      <c r="M64" s="68"/>
      <c r="N64" s="255"/>
    </row>
    <row r="65" spans="2:14" ht="15" customHeight="1" x14ac:dyDescent="0.3">
      <c r="B65" s="69"/>
      <c r="C65" s="70"/>
      <c r="D65" s="101"/>
      <c r="E65" s="72"/>
      <c r="F65" s="72"/>
      <c r="G65" s="72"/>
      <c r="H65" s="73"/>
      <c r="I65" s="256"/>
      <c r="J65" s="257"/>
      <c r="K65" s="72"/>
      <c r="L65" s="72"/>
      <c r="M65" s="73"/>
      <c r="N65" s="258"/>
    </row>
    <row r="66" spans="2:14" ht="15" customHeight="1" x14ac:dyDescent="0.3">
      <c r="B66" s="64"/>
      <c r="C66" s="65"/>
      <c r="D66" s="100"/>
      <c r="E66" s="67"/>
      <c r="F66" s="67"/>
      <c r="G66" s="67"/>
      <c r="H66" s="68"/>
      <c r="I66" s="252"/>
      <c r="J66" s="253"/>
      <c r="K66" s="67"/>
      <c r="L66" s="67"/>
      <c r="M66" s="68"/>
      <c r="N66" s="255"/>
    </row>
    <row r="67" spans="2:14" ht="15" customHeight="1" x14ac:dyDescent="0.3">
      <c r="B67" s="69"/>
      <c r="C67" s="70"/>
      <c r="D67" s="101"/>
      <c r="E67" s="72"/>
      <c r="F67" s="72"/>
      <c r="G67" s="72"/>
      <c r="H67" s="73"/>
      <c r="I67" s="256"/>
      <c r="J67" s="257"/>
      <c r="K67" s="72"/>
      <c r="L67" s="72"/>
      <c r="M67" s="73"/>
      <c r="N67" s="258"/>
    </row>
    <row r="68" spans="2:14" ht="15" customHeight="1" x14ac:dyDescent="0.3">
      <c r="B68" s="64"/>
      <c r="C68" s="65"/>
      <c r="D68" s="100"/>
      <c r="E68" s="67"/>
      <c r="F68" s="67"/>
      <c r="G68" s="67"/>
      <c r="H68" s="68"/>
      <c r="I68" s="252"/>
      <c r="J68" s="253"/>
      <c r="K68" s="67"/>
      <c r="L68" s="67"/>
      <c r="M68" s="68"/>
      <c r="N68" s="255"/>
    </row>
    <row r="69" spans="2:14" ht="15" customHeight="1" x14ac:dyDescent="0.3">
      <c r="B69" s="69"/>
      <c r="C69" s="70"/>
      <c r="D69" s="101"/>
      <c r="E69" s="72"/>
      <c r="F69" s="72"/>
      <c r="G69" s="72"/>
      <c r="H69" s="73"/>
      <c r="I69" s="256"/>
      <c r="J69" s="257"/>
      <c r="K69" s="72"/>
      <c r="L69" s="72"/>
      <c r="M69" s="73"/>
      <c r="N69" s="258"/>
    </row>
    <row r="70" spans="2:14" ht="15" customHeight="1" x14ac:dyDescent="0.3">
      <c r="B70" s="64"/>
      <c r="C70" s="65"/>
      <c r="D70" s="100"/>
      <c r="E70" s="67"/>
      <c r="F70" s="67"/>
      <c r="G70" s="67"/>
      <c r="H70" s="68"/>
      <c r="I70" s="252"/>
      <c r="J70" s="253"/>
      <c r="K70" s="67"/>
      <c r="L70" s="67"/>
      <c r="M70" s="68"/>
      <c r="N70" s="255"/>
    </row>
    <row r="71" spans="2:14" ht="15" customHeight="1" x14ac:dyDescent="0.3">
      <c r="B71" s="69"/>
      <c r="C71" s="70"/>
      <c r="D71" s="101"/>
      <c r="E71" s="72"/>
      <c r="F71" s="72"/>
      <c r="G71" s="72"/>
      <c r="H71" s="73"/>
      <c r="I71" s="256"/>
      <c r="J71" s="257"/>
      <c r="K71" s="72"/>
      <c r="L71" s="72"/>
      <c r="M71" s="73"/>
      <c r="N71" s="258"/>
    </row>
    <row r="72" spans="2:14" ht="15" customHeight="1" x14ac:dyDescent="0.3">
      <c r="B72" s="64"/>
      <c r="C72" s="65"/>
      <c r="D72" s="100"/>
      <c r="E72" s="67"/>
      <c r="F72" s="67"/>
      <c r="G72" s="67"/>
      <c r="H72" s="68"/>
      <c r="I72" s="252"/>
      <c r="J72" s="253"/>
      <c r="K72" s="67"/>
      <c r="L72" s="67"/>
      <c r="M72" s="68"/>
      <c r="N72" s="255"/>
    </row>
    <row r="73" spans="2:14" ht="15" customHeight="1" x14ac:dyDescent="0.3">
      <c r="B73" s="69"/>
      <c r="C73" s="70"/>
      <c r="D73" s="101"/>
      <c r="E73" s="72"/>
      <c r="F73" s="72"/>
      <c r="G73" s="72"/>
      <c r="H73" s="73"/>
      <c r="I73" s="256"/>
      <c r="J73" s="257"/>
      <c r="K73" s="72"/>
      <c r="L73" s="72"/>
      <c r="M73" s="73"/>
      <c r="N73" s="258"/>
    </row>
    <row r="74" spans="2:14" ht="15" customHeight="1" x14ac:dyDescent="0.3">
      <c r="B74" s="64"/>
      <c r="C74" s="65"/>
      <c r="D74" s="100"/>
      <c r="E74" s="67"/>
      <c r="F74" s="67"/>
      <c r="G74" s="67"/>
      <c r="H74" s="68"/>
      <c r="I74" s="252"/>
      <c r="J74" s="253"/>
      <c r="K74" s="67"/>
      <c r="L74" s="67"/>
      <c r="M74" s="68"/>
      <c r="N74" s="255"/>
    </row>
    <row r="75" spans="2:14" ht="15" customHeight="1" x14ac:dyDescent="0.3">
      <c r="B75" s="69"/>
      <c r="C75" s="70"/>
      <c r="D75" s="101"/>
      <c r="E75" s="72"/>
      <c r="F75" s="72"/>
      <c r="G75" s="72"/>
      <c r="H75" s="73"/>
      <c r="I75" s="256"/>
      <c r="J75" s="257"/>
      <c r="K75" s="72"/>
      <c r="L75" s="72"/>
      <c r="M75" s="73"/>
      <c r="N75" s="258"/>
    </row>
    <row r="76" spans="2:14" ht="15" customHeight="1" x14ac:dyDescent="0.3">
      <c r="B76" s="64"/>
      <c r="C76" s="65"/>
      <c r="D76" s="100"/>
      <c r="E76" s="67"/>
      <c r="F76" s="67"/>
      <c r="G76" s="67"/>
      <c r="H76" s="68"/>
      <c r="I76" s="252"/>
      <c r="J76" s="253"/>
      <c r="K76" s="67"/>
      <c r="L76" s="67"/>
      <c r="M76" s="68"/>
      <c r="N76" s="255"/>
    </row>
    <row r="77" spans="2:14" ht="15" customHeight="1" x14ac:dyDescent="0.3">
      <c r="B77" s="69"/>
      <c r="C77" s="70"/>
      <c r="D77" s="101"/>
      <c r="E77" s="72"/>
      <c r="F77" s="72"/>
      <c r="G77" s="72"/>
      <c r="H77" s="73"/>
      <c r="I77" s="256"/>
      <c r="J77" s="257"/>
      <c r="K77" s="72"/>
      <c r="L77" s="72"/>
      <c r="M77" s="73"/>
      <c r="N77" s="258"/>
    </row>
    <row r="78" spans="2:14" ht="15" customHeight="1" x14ac:dyDescent="0.3">
      <c r="B78" s="64"/>
      <c r="C78" s="65"/>
      <c r="D78" s="100"/>
      <c r="E78" s="67"/>
      <c r="F78" s="67"/>
      <c r="G78" s="67"/>
      <c r="H78" s="68"/>
      <c r="I78" s="252"/>
      <c r="J78" s="253"/>
      <c r="K78" s="67"/>
      <c r="L78" s="67"/>
      <c r="M78" s="68"/>
      <c r="N78" s="255"/>
    </row>
    <row r="79" spans="2:14" ht="15" customHeight="1" x14ac:dyDescent="0.3">
      <c r="B79" s="69"/>
      <c r="C79" s="70"/>
      <c r="D79" s="101"/>
      <c r="E79" s="72"/>
      <c r="F79" s="72"/>
      <c r="G79" s="72"/>
      <c r="H79" s="73"/>
      <c r="I79" s="256"/>
      <c r="J79" s="257"/>
      <c r="K79" s="72"/>
      <c r="L79" s="72"/>
      <c r="M79" s="73"/>
      <c r="N79" s="258"/>
    </row>
    <row r="80" spans="2:14" ht="15" customHeight="1" thickBot="1" x14ac:dyDescent="0.35">
      <c r="B80" s="334"/>
      <c r="C80" s="335"/>
      <c r="D80" s="336"/>
      <c r="E80" s="337"/>
      <c r="F80" s="337"/>
      <c r="G80" s="337"/>
      <c r="H80" s="338"/>
      <c r="I80" s="339"/>
      <c r="J80" s="340"/>
      <c r="K80" s="337"/>
      <c r="L80" s="337"/>
      <c r="M80" s="338"/>
      <c r="N80" s="341"/>
    </row>
    <row r="81" spans="2:14" ht="15" customHeight="1" x14ac:dyDescent="0.3">
      <c r="B81" s="69"/>
      <c r="C81" s="70"/>
      <c r="D81" s="101"/>
      <c r="E81" s="72"/>
      <c r="F81" s="72"/>
      <c r="G81" s="72"/>
      <c r="H81" s="73"/>
      <c r="I81" s="256"/>
      <c r="J81" s="257"/>
      <c r="K81" s="72"/>
      <c r="L81" s="72"/>
      <c r="M81" s="73"/>
      <c r="N81" s="258"/>
    </row>
    <row r="82" spans="2:14" ht="15" customHeight="1" x14ac:dyDescent="0.3">
      <c r="B82" s="64"/>
      <c r="C82" s="65"/>
      <c r="D82" s="100"/>
      <c r="E82" s="67"/>
      <c r="F82" s="67"/>
      <c r="G82" s="67"/>
      <c r="H82" s="68"/>
      <c r="I82" s="252"/>
      <c r="J82" s="253"/>
      <c r="K82" s="67"/>
      <c r="L82" s="67"/>
      <c r="M82" s="68"/>
      <c r="N82" s="255"/>
    </row>
    <row r="83" spans="2:14" ht="15" customHeight="1" x14ac:dyDescent="0.3">
      <c r="B83" s="69"/>
      <c r="C83" s="70"/>
      <c r="D83" s="101"/>
      <c r="E83" s="72"/>
      <c r="F83" s="72"/>
      <c r="G83" s="72"/>
      <c r="H83" s="73"/>
      <c r="I83" s="256"/>
      <c r="J83" s="257"/>
      <c r="K83" s="72"/>
      <c r="L83" s="72"/>
      <c r="M83" s="73"/>
      <c r="N83" s="258"/>
    </row>
    <row r="84" spans="2:14" ht="15" customHeight="1" x14ac:dyDescent="0.3">
      <c r="B84" s="64"/>
      <c r="C84" s="65"/>
      <c r="D84" s="100"/>
      <c r="E84" s="67"/>
      <c r="F84" s="67"/>
      <c r="G84" s="67"/>
      <c r="H84" s="68"/>
      <c r="I84" s="252"/>
      <c r="J84" s="253"/>
      <c r="K84" s="67"/>
      <c r="L84" s="67"/>
      <c r="M84" s="68"/>
      <c r="N84" s="255"/>
    </row>
    <row r="85" spans="2:14" ht="15" customHeight="1" x14ac:dyDescent="0.3">
      <c r="B85" s="69"/>
      <c r="C85" s="70"/>
      <c r="D85" s="101"/>
      <c r="E85" s="72"/>
      <c r="F85" s="72"/>
      <c r="G85" s="72"/>
      <c r="H85" s="73"/>
      <c r="I85" s="256"/>
      <c r="J85" s="257"/>
      <c r="K85" s="72"/>
      <c r="L85" s="72"/>
      <c r="M85" s="73"/>
      <c r="N85" s="258"/>
    </row>
    <row r="86" spans="2:14" ht="15" customHeight="1" x14ac:dyDescent="0.3">
      <c r="B86" s="64"/>
      <c r="C86" s="65"/>
      <c r="D86" s="100"/>
      <c r="E86" s="67"/>
      <c r="F86" s="67"/>
      <c r="G86" s="67"/>
      <c r="H86" s="68"/>
      <c r="I86" s="252"/>
      <c r="J86" s="253"/>
      <c r="K86" s="67"/>
      <c r="L86" s="67"/>
      <c r="M86" s="68"/>
      <c r="N86" s="255"/>
    </row>
    <row r="87" spans="2:14" ht="15" customHeight="1" x14ac:dyDescent="0.3">
      <c r="B87" s="69"/>
      <c r="C87" s="70"/>
      <c r="D87" s="101"/>
      <c r="E87" s="72"/>
      <c r="F87" s="72"/>
      <c r="G87" s="72"/>
      <c r="H87" s="73"/>
      <c r="I87" s="256"/>
      <c r="J87" s="257"/>
      <c r="K87" s="72"/>
      <c r="L87" s="72"/>
      <c r="M87" s="73"/>
      <c r="N87" s="258"/>
    </row>
    <row r="88" spans="2:14" ht="15" customHeight="1" x14ac:dyDescent="0.3">
      <c r="B88" s="64"/>
      <c r="C88" s="65"/>
      <c r="D88" s="100"/>
      <c r="E88" s="67"/>
      <c r="F88" s="67"/>
      <c r="G88" s="67"/>
      <c r="H88" s="68"/>
      <c r="I88" s="252"/>
      <c r="J88" s="253"/>
      <c r="K88" s="67"/>
      <c r="L88" s="67"/>
      <c r="M88" s="68"/>
      <c r="N88" s="255"/>
    </row>
    <row r="89" spans="2:14" ht="15" customHeight="1" x14ac:dyDescent="0.3">
      <c r="B89" s="69"/>
      <c r="C89" s="70"/>
      <c r="D89" s="101"/>
      <c r="E89" s="72"/>
      <c r="F89" s="72"/>
      <c r="G89" s="72"/>
      <c r="H89" s="73"/>
      <c r="I89" s="256"/>
      <c r="J89" s="257"/>
      <c r="K89" s="72"/>
      <c r="L89" s="72"/>
      <c r="M89" s="73"/>
      <c r="N89" s="258"/>
    </row>
    <row r="90" spans="2:14" ht="15" customHeight="1" x14ac:dyDescent="0.3">
      <c r="B90" s="64"/>
      <c r="C90" s="65"/>
      <c r="D90" s="100"/>
      <c r="E90" s="67"/>
      <c r="F90" s="67"/>
      <c r="G90" s="67"/>
      <c r="H90" s="68"/>
      <c r="I90" s="252"/>
      <c r="J90" s="253"/>
      <c r="K90" s="67"/>
      <c r="L90" s="67"/>
      <c r="M90" s="68"/>
      <c r="N90" s="255"/>
    </row>
    <row r="91" spans="2:14" ht="15" customHeight="1" x14ac:dyDescent="0.3">
      <c r="B91" s="69"/>
      <c r="C91" s="70"/>
      <c r="D91" s="101"/>
      <c r="E91" s="72"/>
      <c r="F91" s="72"/>
      <c r="G91" s="72"/>
      <c r="H91" s="73"/>
      <c r="I91" s="256"/>
      <c r="J91" s="257"/>
      <c r="K91" s="72"/>
      <c r="L91" s="72"/>
      <c r="M91" s="73"/>
      <c r="N91" s="258"/>
    </row>
    <row r="92" spans="2:14" ht="15" customHeight="1" x14ac:dyDescent="0.3">
      <c r="B92" s="64"/>
      <c r="C92" s="65"/>
      <c r="D92" s="100"/>
      <c r="E92" s="67"/>
      <c r="F92" s="67"/>
      <c r="G92" s="67"/>
      <c r="H92" s="68"/>
      <c r="I92" s="252"/>
      <c r="J92" s="253"/>
      <c r="K92" s="67"/>
      <c r="L92" s="67"/>
      <c r="M92" s="68"/>
      <c r="N92" s="255"/>
    </row>
    <row r="93" spans="2:14" ht="15" customHeight="1" x14ac:dyDescent="0.3">
      <c r="B93" s="69"/>
      <c r="C93" s="70"/>
      <c r="D93" s="101"/>
      <c r="E93" s="72"/>
      <c r="F93" s="72"/>
      <c r="G93" s="72"/>
      <c r="H93" s="73"/>
      <c r="I93" s="256"/>
      <c r="J93" s="257"/>
      <c r="K93" s="72"/>
      <c r="L93" s="72"/>
      <c r="M93" s="73"/>
      <c r="N93" s="258"/>
    </row>
    <row r="94" spans="2:14" ht="15" customHeight="1" x14ac:dyDescent="0.3">
      <c r="B94" s="64"/>
      <c r="C94" s="65"/>
      <c r="D94" s="100"/>
      <c r="E94" s="67"/>
      <c r="F94" s="67"/>
      <c r="G94" s="67"/>
      <c r="H94" s="68"/>
      <c r="I94" s="252"/>
      <c r="J94" s="253"/>
      <c r="K94" s="67"/>
      <c r="L94" s="67"/>
      <c r="M94" s="68"/>
      <c r="N94" s="255"/>
    </row>
    <row r="95" spans="2:14" ht="15" customHeight="1" x14ac:dyDescent="0.3">
      <c r="B95" s="69"/>
      <c r="C95" s="70"/>
      <c r="D95" s="101"/>
      <c r="E95" s="72"/>
      <c r="F95" s="72"/>
      <c r="G95" s="72"/>
      <c r="H95" s="73"/>
      <c r="I95" s="256"/>
      <c r="J95" s="257"/>
      <c r="K95" s="72"/>
      <c r="L95" s="72"/>
      <c r="M95" s="73"/>
      <c r="N95" s="258"/>
    </row>
    <row r="96" spans="2:14" ht="15" customHeight="1" x14ac:dyDescent="0.3">
      <c r="B96" s="64"/>
      <c r="C96" s="65"/>
      <c r="D96" s="100"/>
      <c r="E96" s="67"/>
      <c r="F96" s="67"/>
      <c r="G96" s="67"/>
      <c r="H96" s="68"/>
      <c r="I96" s="252"/>
      <c r="J96" s="253"/>
      <c r="K96" s="67"/>
      <c r="L96" s="67"/>
      <c r="M96" s="68"/>
      <c r="N96" s="255"/>
    </row>
    <row r="97" spans="2:14" ht="15" customHeight="1" x14ac:dyDescent="0.3">
      <c r="B97" s="69"/>
      <c r="C97" s="70"/>
      <c r="D97" s="101"/>
      <c r="E97" s="72"/>
      <c r="F97" s="72"/>
      <c r="G97" s="72"/>
      <c r="H97" s="73"/>
      <c r="I97" s="256"/>
      <c r="J97" s="257"/>
      <c r="K97" s="72"/>
      <c r="L97" s="72"/>
      <c r="M97" s="73"/>
      <c r="N97" s="258"/>
    </row>
    <row r="98" spans="2:14" ht="15" customHeight="1" x14ac:dyDescent="0.3">
      <c r="B98" s="64"/>
      <c r="C98" s="65"/>
      <c r="D98" s="100"/>
      <c r="E98" s="67"/>
      <c r="F98" s="67"/>
      <c r="G98" s="67"/>
      <c r="H98" s="68"/>
      <c r="I98" s="252"/>
      <c r="J98" s="253"/>
      <c r="K98" s="67"/>
      <c r="L98" s="67"/>
      <c r="M98" s="68"/>
      <c r="N98" s="255"/>
    </row>
    <row r="99" spans="2:14" ht="15" customHeight="1" x14ac:dyDescent="0.3">
      <c r="B99" s="69"/>
      <c r="C99" s="70"/>
      <c r="D99" s="101"/>
      <c r="E99" s="72"/>
      <c r="F99" s="72"/>
      <c r="G99" s="72"/>
      <c r="H99" s="73"/>
      <c r="I99" s="256"/>
      <c r="J99" s="257"/>
      <c r="K99" s="72"/>
      <c r="L99" s="72"/>
      <c r="M99" s="73"/>
      <c r="N99" s="258"/>
    </row>
    <row r="100" spans="2:14" ht="15" customHeight="1" x14ac:dyDescent="0.3">
      <c r="B100" s="64"/>
      <c r="C100" s="65"/>
      <c r="D100" s="100"/>
      <c r="E100" s="67"/>
      <c r="F100" s="67"/>
      <c r="G100" s="67"/>
      <c r="H100" s="68"/>
      <c r="I100" s="252"/>
      <c r="J100" s="253"/>
      <c r="K100" s="67"/>
      <c r="L100" s="67"/>
      <c r="M100" s="68"/>
      <c r="N100" s="255"/>
    </row>
    <row r="101" spans="2:14" ht="15" customHeight="1" x14ac:dyDescent="0.3">
      <c r="B101" s="69"/>
      <c r="C101" s="70"/>
      <c r="D101" s="101"/>
      <c r="E101" s="72"/>
      <c r="F101" s="72"/>
      <c r="G101" s="72"/>
      <c r="H101" s="73"/>
      <c r="I101" s="256"/>
      <c r="J101" s="257"/>
      <c r="K101" s="72"/>
      <c r="L101" s="72"/>
      <c r="M101" s="73"/>
      <c r="N101" s="258"/>
    </row>
    <row r="102" spans="2:14" ht="15" customHeight="1" x14ac:dyDescent="0.3">
      <c r="B102" s="64"/>
      <c r="C102" s="65"/>
      <c r="D102" s="100"/>
      <c r="E102" s="67"/>
      <c r="F102" s="67"/>
      <c r="G102" s="67"/>
      <c r="H102" s="68"/>
      <c r="I102" s="252"/>
      <c r="J102" s="253"/>
      <c r="K102" s="67"/>
      <c r="L102" s="67"/>
      <c r="M102" s="68"/>
      <c r="N102" s="255"/>
    </row>
    <row r="103" spans="2:14" ht="15" customHeight="1" x14ac:dyDescent="0.3">
      <c r="B103" s="69"/>
      <c r="C103" s="70"/>
      <c r="D103" s="101"/>
      <c r="E103" s="72"/>
      <c r="F103" s="72"/>
      <c r="G103" s="72"/>
      <c r="H103" s="73"/>
      <c r="I103" s="256"/>
      <c r="J103" s="257"/>
      <c r="K103" s="72"/>
      <c r="L103" s="72"/>
      <c r="M103" s="73"/>
      <c r="N103" s="258"/>
    </row>
    <row r="104" spans="2:14" ht="15" customHeight="1" x14ac:dyDescent="0.3">
      <c r="B104" s="64"/>
      <c r="C104" s="65"/>
      <c r="D104" s="100"/>
      <c r="E104" s="67"/>
      <c r="F104" s="67"/>
      <c r="G104" s="67"/>
      <c r="H104" s="68"/>
      <c r="I104" s="252"/>
      <c r="J104" s="253"/>
      <c r="K104" s="67"/>
      <c r="L104" s="67"/>
      <c r="M104" s="68"/>
      <c r="N104" s="255"/>
    </row>
    <row r="105" spans="2:14" ht="15" customHeight="1" x14ac:dyDescent="0.3">
      <c r="B105" s="69"/>
      <c r="C105" s="70"/>
      <c r="D105" s="101"/>
      <c r="E105" s="72"/>
      <c r="F105" s="72"/>
      <c r="G105" s="72"/>
      <c r="H105" s="73"/>
      <c r="I105" s="256"/>
      <c r="J105" s="257"/>
      <c r="K105" s="72"/>
      <c r="L105" s="72"/>
      <c r="M105" s="73"/>
      <c r="N105" s="258"/>
    </row>
    <row r="106" spans="2:14" ht="15" customHeight="1" x14ac:dyDescent="0.3">
      <c r="B106" s="64"/>
      <c r="C106" s="65"/>
      <c r="D106" s="100"/>
      <c r="E106" s="67"/>
      <c r="F106" s="67"/>
      <c r="G106" s="67"/>
      <c r="H106" s="68"/>
      <c r="I106" s="252"/>
      <c r="J106" s="253"/>
      <c r="K106" s="67"/>
      <c r="L106" s="67"/>
      <c r="M106" s="68"/>
      <c r="N106" s="255"/>
    </row>
    <row r="107" spans="2:14" ht="15" customHeight="1" x14ac:dyDescent="0.3">
      <c r="B107" s="69"/>
      <c r="C107" s="70"/>
      <c r="D107" s="101"/>
      <c r="E107" s="72"/>
      <c r="F107" s="72"/>
      <c r="G107" s="72"/>
      <c r="H107" s="73"/>
      <c r="I107" s="256"/>
      <c r="J107" s="257"/>
      <c r="K107" s="72"/>
      <c r="L107" s="72"/>
      <c r="M107" s="73"/>
      <c r="N107" s="258"/>
    </row>
    <row r="108" spans="2:14" ht="15" customHeight="1" x14ac:dyDescent="0.3">
      <c r="B108" s="64"/>
      <c r="C108" s="65"/>
      <c r="D108" s="100"/>
      <c r="E108" s="67"/>
      <c r="F108" s="67"/>
      <c r="G108" s="67"/>
      <c r="H108" s="68"/>
      <c r="I108" s="252"/>
      <c r="J108" s="253"/>
      <c r="K108" s="67"/>
      <c r="L108" s="67"/>
      <c r="M108" s="68"/>
      <c r="N108" s="255"/>
    </row>
    <row r="109" spans="2:14" ht="15" customHeight="1" x14ac:dyDescent="0.3">
      <c r="B109" s="69"/>
      <c r="C109" s="70"/>
      <c r="D109" s="101"/>
      <c r="E109" s="72"/>
      <c r="F109" s="72"/>
      <c r="G109" s="72"/>
      <c r="H109" s="73"/>
      <c r="I109" s="256"/>
      <c r="J109" s="257"/>
      <c r="K109" s="72"/>
      <c r="L109" s="72"/>
      <c r="M109" s="73"/>
      <c r="N109" s="258"/>
    </row>
    <row r="110" spans="2:14" ht="15" customHeight="1" x14ac:dyDescent="0.3">
      <c r="B110" s="64"/>
      <c r="C110" s="65"/>
      <c r="D110" s="100"/>
      <c r="E110" s="67"/>
      <c r="F110" s="67"/>
      <c r="G110" s="67"/>
      <c r="H110" s="68"/>
      <c r="I110" s="252"/>
      <c r="J110" s="253"/>
      <c r="K110" s="67"/>
      <c r="L110" s="67"/>
      <c r="M110" s="68"/>
      <c r="N110" s="255"/>
    </row>
    <row r="111" spans="2:14" ht="15" customHeight="1" x14ac:dyDescent="0.3">
      <c r="B111" s="69"/>
      <c r="C111" s="70"/>
      <c r="D111" s="101"/>
      <c r="E111" s="72"/>
      <c r="F111" s="72"/>
      <c r="G111" s="72"/>
      <c r="H111" s="73"/>
      <c r="I111" s="256"/>
      <c r="J111" s="257"/>
      <c r="K111" s="72"/>
      <c r="L111" s="72"/>
      <c r="M111" s="73"/>
      <c r="N111" s="258"/>
    </row>
    <row r="112" spans="2:14" ht="15" customHeight="1" x14ac:dyDescent="0.3">
      <c r="B112" s="64"/>
      <c r="C112" s="65"/>
      <c r="D112" s="100"/>
      <c r="E112" s="67"/>
      <c r="F112" s="67"/>
      <c r="G112" s="67"/>
      <c r="H112" s="68"/>
      <c r="I112" s="252"/>
      <c r="J112" s="253"/>
      <c r="K112" s="67"/>
      <c r="L112" s="67"/>
      <c r="M112" s="68"/>
      <c r="N112" s="255"/>
    </row>
    <row r="113" spans="2:14" ht="15" customHeight="1" x14ac:dyDescent="0.3">
      <c r="B113" s="69"/>
      <c r="C113" s="70"/>
      <c r="D113" s="101"/>
      <c r="E113" s="72"/>
      <c r="F113" s="72"/>
      <c r="G113" s="72"/>
      <c r="H113" s="73"/>
      <c r="I113" s="256"/>
      <c r="J113" s="257"/>
      <c r="K113" s="72"/>
      <c r="L113" s="72"/>
      <c r="M113" s="73"/>
      <c r="N113" s="258"/>
    </row>
    <row r="114" spans="2:14" ht="15" customHeight="1" x14ac:dyDescent="0.3">
      <c r="B114" s="64"/>
      <c r="C114" s="65"/>
      <c r="D114" s="100"/>
      <c r="E114" s="67"/>
      <c r="F114" s="67"/>
      <c r="G114" s="67"/>
      <c r="H114" s="68"/>
      <c r="I114" s="252"/>
      <c r="J114" s="253"/>
      <c r="K114" s="67"/>
      <c r="L114" s="67"/>
      <c r="M114" s="68"/>
      <c r="N114" s="255"/>
    </row>
    <row r="115" spans="2:14" ht="15" customHeight="1" x14ac:dyDescent="0.3">
      <c r="B115" s="69"/>
      <c r="C115" s="70"/>
      <c r="D115" s="101"/>
      <c r="E115" s="72"/>
      <c r="F115" s="72"/>
      <c r="G115" s="72"/>
      <c r="H115" s="73"/>
      <c r="I115" s="256"/>
      <c r="J115" s="257"/>
      <c r="K115" s="72"/>
      <c r="L115" s="72"/>
      <c r="M115" s="73"/>
      <c r="N115" s="258"/>
    </row>
    <row r="116" spans="2:14" ht="15" customHeight="1" x14ac:dyDescent="0.3">
      <c r="B116" s="64"/>
      <c r="C116" s="65"/>
      <c r="D116" s="100"/>
      <c r="E116" s="67"/>
      <c r="F116" s="67"/>
      <c r="G116" s="67"/>
      <c r="H116" s="68"/>
      <c r="I116" s="252"/>
      <c r="J116" s="253"/>
      <c r="K116" s="67"/>
      <c r="L116" s="67"/>
      <c r="M116" s="68"/>
      <c r="N116" s="255"/>
    </row>
    <row r="117" spans="2:14" ht="15" customHeight="1" x14ac:dyDescent="0.3">
      <c r="B117" s="69"/>
      <c r="C117" s="70"/>
      <c r="D117" s="101"/>
      <c r="E117" s="72"/>
      <c r="F117" s="72"/>
      <c r="G117" s="72"/>
      <c r="H117" s="73"/>
      <c r="I117" s="256"/>
      <c r="J117" s="257"/>
      <c r="K117" s="72"/>
      <c r="L117" s="72"/>
      <c r="M117" s="73"/>
      <c r="N117" s="258"/>
    </row>
    <row r="118" spans="2:14" ht="15" customHeight="1" x14ac:dyDescent="0.3">
      <c r="B118" s="64"/>
      <c r="C118" s="65"/>
      <c r="D118" s="100"/>
      <c r="E118" s="67"/>
      <c r="F118" s="67"/>
      <c r="G118" s="67"/>
      <c r="H118" s="68"/>
      <c r="I118" s="252"/>
      <c r="J118" s="253"/>
      <c r="K118" s="67"/>
      <c r="L118" s="67"/>
      <c r="M118" s="68"/>
      <c r="N118" s="255"/>
    </row>
    <row r="119" spans="2:14" ht="15" customHeight="1" x14ac:dyDescent="0.3">
      <c r="B119" s="69"/>
      <c r="C119" s="70"/>
      <c r="D119" s="101"/>
      <c r="E119" s="72"/>
      <c r="F119" s="72"/>
      <c r="G119" s="72"/>
      <c r="H119" s="73"/>
      <c r="I119" s="256"/>
      <c r="J119" s="257"/>
      <c r="K119" s="72"/>
      <c r="L119" s="72"/>
      <c r="M119" s="73"/>
      <c r="N119" s="258"/>
    </row>
    <row r="120" spans="2:14" ht="15" customHeight="1" thickBot="1" x14ac:dyDescent="0.35">
      <c r="B120" s="334"/>
      <c r="C120" s="335"/>
      <c r="D120" s="336"/>
      <c r="E120" s="337"/>
      <c r="F120" s="337"/>
      <c r="G120" s="337"/>
      <c r="H120" s="338"/>
      <c r="I120" s="339"/>
      <c r="J120" s="340"/>
      <c r="K120" s="337"/>
      <c r="L120" s="337"/>
      <c r="M120" s="338"/>
      <c r="N120" s="341"/>
    </row>
    <row r="121" spans="2:14" ht="15" customHeight="1" x14ac:dyDescent="0.3">
      <c r="B121" s="69"/>
      <c r="C121" s="70"/>
      <c r="D121" s="101"/>
      <c r="E121" s="72"/>
      <c r="F121" s="72"/>
      <c r="G121" s="72"/>
      <c r="H121" s="73"/>
      <c r="I121" s="256"/>
      <c r="J121" s="257"/>
      <c r="K121" s="72"/>
      <c r="L121" s="72"/>
      <c r="M121" s="73"/>
      <c r="N121" s="258"/>
    </row>
    <row r="122" spans="2:14" ht="15" customHeight="1" x14ac:dyDescent="0.3">
      <c r="B122" s="64"/>
      <c r="C122" s="65"/>
      <c r="D122" s="100"/>
      <c r="E122" s="67"/>
      <c r="F122" s="67"/>
      <c r="G122" s="67"/>
      <c r="H122" s="68"/>
      <c r="I122" s="252"/>
      <c r="J122" s="253"/>
      <c r="K122" s="67"/>
      <c r="L122" s="67"/>
      <c r="M122" s="68"/>
      <c r="N122" s="255"/>
    </row>
    <row r="123" spans="2:14" ht="15" customHeight="1" x14ac:dyDescent="0.3">
      <c r="B123" s="69"/>
      <c r="C123" s="70"/>
      <c r="D123" s="101"/>
      <c r="E123" s="72"/>
      <c r="F123" s="72"/>
      <c r="G123" s="72"/>
      <c r="H123" s="73"/>
      <c r="I123" s="256"/>
      <c r="J123" s="257"/>
      <c r="K123" s="72"/>
      <c r="L123" s="72"/>
      <c r="M123" s="73"/>
      <c r="N123" s="258"/>
    </row>
  </sheetData>
  <mergeCells count="1">
    <mergeCell ref="B3:N3"/>
  </mergeCells>
  <pageMargins left="0.25" right="0.25" top="0.75" bottom="0.75" header="0.3" footer="0.3"/>
  <pageSetup scale="73" orientation="landscape" horizontalDpi="4294967293" r:id="rId1"/>
  <headerFooter>
    <oddHeader>&amp;C&amp;"Century Gothic,Bold"&amp;18C H E M I C A L   O X Y G E N   D E M A N D
&amp;12&amp;ESTANDARD METHODS 5220D</oddHeader>
    <oddFooter>&amp;C&amp;D&amp;T&amp;RA.E&amp;LNovus.xlsm</oddFooter>
  </headerFooter>
  <rowBreaks count="2" manualBreakCount="2">
    <brk id="40" min="1" max="13" man="1"/>
    <brk id="80" min="1" max="1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5BC40-AA5C-487C-BBAB-E756A7028DCA}">
  <sheetPr codeName="Sheet17"/>
  <dimension ref="A1:BH145"/>
  <sheetViews>
    <sheetView topLeftCell="AN1" zoomScale="98" zoomScaleNormal="98" workbookViewId="0">
      <selection activeCell="E20" sqref="E20"/>
    </sheetView>
  </sheetViews>
  <sheetFormatPr defaultRowHeight="15" x14ac:dyDescent="0.25"/>
  <cols>
    <col min="1" max="1" width="22.140625" bestFit="1" customWidth="1"/>
    <col min="2" max="2" width="16.5703125" customWidth="1"/>
    <col min="3" max="3" width="14.42578125" bestFit="1" customWidth="1"/>
    <col min="4" max="4" width="13.28515625" bestFit="1" customWidth="1"/>
    <col min="5" max="5" width="11.5703125" bestFit="1" customWidth="1"/>
    <col min="6" max="6" width="10.140625" bestFit="1" customWidth="1"/>
    <col min="7" max="7" width="10" bestFit="1" customWidth="1"/>
    <col min="8" max="9" width="13.5703125" bestFit="1" customWidth="1"/>
    <col min="10" max="10" width="15.28515625" bestFit="1" customWidth="1"/>
    <col min="11" max="11" width="16.140625" bestFit="1" customWidth="1"/>
    <col min="12" max="12" width="10.42578125" bestFit="1" customWidth="1"/>
    <col min="13" max="13" width="10.28515625" bestFit="1" customWidth="1"/>
    <col min="14" max="14" width="10.85546875" bestFit="1" customWidth="1"/>
    <col min="15" max="15" width="16.42578125" bestFit="1" customWidth="1"/>
    <col min="16" max="16" width="11.85546875" bestFit="1" customWidth="1"/>
    <col min="17" max="17" width="11.28515625" bestFit="1" customWidth="1"/>
    <col min="18" max="18" width="12.42578125" bestFit="1" customWidth="1"/>
    <col min="19" max="19" width="14.5703125" bestFit="1" customWidth="1"/>
    <col min="21" max="21" width="13.7109375" bestFit="1" customWidth="1"/>
    <col min="22" max="22" width="14" bestFit="1" customWidth="1"/>
    <col min="23" max="23" width="12.28515625" bestFit="1" customWidth="1"/>
    <col min="24" max="24" width="12.42578125" bestFit="1" customWidth="1"/>
    <col min="25" max="25" width="10.140625" bestFit="1" customWidth="1"/>
    <col min="26" max="26" width="10.7109375" bestFit="1" customWidth="1"/>
    <col min="27" max="28" width="13.7109375" bestFit="1" customWidth="1"/>
    <col min="29" max="29" width="12.85546875" bestFit="1" customWidth="1"/>
    <col min="30" max="30" width="13.7109375" bestFit="1" customWidth="1"/>
    <col min="31" max="31" width="14.28515625" bestFit="1" customWidth="1"/>
    <col min="32" max="32" width="19.42578125" bestFit="1" customWidth="1"/>
    <col min="33" max="33" width="13.7109375" bestFit="1" customWidth="1"/>
    <col min="34" max="34" width="13.140625" bestFit="1" customWidth="1"/>
    <col min="35" max="35" width="10.7109375" bestFit="1" customWidth="1"/>
    <col min="36" max="36" width="14.5703125" bestFit="1" customWidth="1"/>
    <col min="37" max="37" width="11" bestFit="1" customWidth="1"/>
    <col min="38" max="38" width="13.42578125" bestFit="1" customWidth="1"/>
    <col min="39" max="39" width="18.85546875" bestFit="1" customWidth="1"/>
    <col min="40" max="40" width="15" bestFit="1" customWidth="1"/>
    <col min="41" max="41" width="9.42578125" bestFit="1" customWidth="1"/>
    <col min="42" max="42" width="8.85546875" bestFit="1" customWidth="1"/>
    <col min="43" max="43" width="8.85546875" customWidth="1"/>
    <col min="44" max="44" width="11.42578125" bestFit="1" customWidth="1"/>
    <col min="45" max="45" width="18" bestFit="1" customWidth="1"/>
    <col min="46" max="47" width="10.42578125" bestFit="1" customWidth="1"/>
    <col min="48" max="48" width="12.7109375" bestFit="1" customWidth="1"/>
    <col min="49" max="49" width="7.7109375" bestFit="1" customWidth="1"/>
    <col min="50" max="50" width="11.85546875" bestFit="1" customWidth="1"/>
    <col min="51" max="51" width="7.7109375" bestFit="1" customWidth="1"/>
    <col min="52" max="52" width="13.140625" bestFit="1" customWidth="1"/>
    <col min="53" max="53" width="12" bestFit="1" customWidth="1"/>
    <col min="55" max="55" width="15.7109375" bestFit="1" customWidth="1"/>
    <col min="56" max="56" width="22.140625" customWidth="1"/>
    <col min="57" max="57" width="14.28515625" customWidth="1"/>
    <col min="60" max="60" width="18.85546875" bestFit="1" customWidth="1"/>
  </cols>
  <sheetData>
    <row r="1" spans="1:60" x14ac:dyDescent="0.25">
      <c r="A1" s="188" t="s">
        <v>187</v>
      </c>
      <c r="B1" s="188" t="s">
        <v>1</v>
      </c>
      <c r="C1" s="188" t="s">
        <v>9</v>
      </c>
      <c r="D1" s="188" t="s">
        <v>29</v>
      </c>
      <c r="E1" s="188" t="s">
        <v>188</v>
      </c>
      <c r="F1" s="188" t="s">
        <v>189</v>
      </c>
      <c r="G1" s="188" t="s">
        <v>190</v>
      </c>
      <c r="H1" s="188" t="s">
        <v>191</v>
      </c>
      <c r="I1" s="188" t="s">
        <v>192</v>
      </c>
      <c r="J1" s="188" t="s">
        <v>193</v>
      </c>
      <c r="K1" s="188" t="s">
        <v>31</v>
      </c>
      <c r="L1" s="188" t="s">
        <v>194</v>
      </c>
      <c r="M1" s="188" t="s">
        <v>195</v>
      </c>
      <c r="N1" s="188" t="s">
        <v>196</v>
      </c>
      <c r="O1" s="188" t="s">
        <v>197</v>
      </c>
      <c r="P1" s="188" t="s">
        <v>87</v>
      </c>
      <c r="Q1" s="188" t="s">
        <v>198</v>
      </c>
      <c r="R1" s="188" t="s">
        <v>199</v>
      </c>
      <c r="S1" s="188" t="s">
        <v>200</v>
      </c>
      <c r="T1" s="217" t="s">
        <v>282</v>
      </c>
      <c r="U1" s="188" t="s">
        <v>62</v>
      </c>
      <c r="V1" s="188" t="s">
        <v>201</v>
      </c>
      <c r="W1" s="188" t="s">
        <v>45</v>
      </c>
      <c r="X1" s="188" t="s">
        <v>166</v>
      </c>
      <c r="Y1" s="188" t="s">
        <v>164</v>
      </c>
      <c r="Z1" s="188" t="s">
        <v>165</v>
      </c>
      <c r="AA1" s="188" t="s">
        <v>202</v>
      </c>
      <c r="AB1" s="188" t="s">
        <v>203</v>
      </c>
      <c r="AC1" s="188" t="s">
        <v>204</v>
      </c>
      <c r="AD1" s="188" t="s">
        <v>205</v>
      </c>
      <c r="AE1" s="188" t="s">
        <v>206</v>
      </c>
      <c r="AF1" s="188" t="s">
        <v>207</v>
      </c>
      <c r="AG1" s="188" t="s">
        <v>208</v>
      </c>
      <c r="AH1" s="188" t="s">
        <v>209</v>
      </c>
      <c r="AI1" s="188" t="s">
        <v>210</v>
      </c>
      <c r="AJ1" s="188" t="s">
        <v>211</v>
      </c>
      <c r="AK1" s="188" t="s">
        <v>212</v>
      </c>
      <c r="AL1" s="188" t="s">
        <v>213</v>
      </c>
      <c r="AM1" s="188" t="s">
        <v>214</v>
      </c>
      <c r="AN1" s="188" t="s">
        <v>215</v>
      </c>
      <c r="AO1" s="188" t="s">
        <v>216</v>
      </c>
      <c r="AP1" s="188" t="s">
        <v>217</v>
      </c>
      <c r="AQ1" s="188" t="s">
        <v>218</v>
      </c>
      <c r="AR1" s="188" t="s">
        <v>219</v>
      </c>
      <c r="AS1" s="188" t="s">
        <v>220</v>
      </c>
      <c r="AT1" s="188" t="s">
        <v>221</v>
      </c>
      <c r="AU1" s="188" t="s">
        <v>222</v>
      </c>
      <c r="AV1" s="188" t="s">
        <v>223</v>
      </c>
      <c r="AW1" s="188" t="s">
        <v>224</v>
      </c>
      <c r="AX1" s="188" t="s">
        <v>225</v>
      </c>
      <c r="AY1" s="188" t="s">
        <v>226</v>
      </c>
      <c r="AZ1" s="217" t="s">
        <v>477</v>
      </c>
      <c r="BA1" s="217" t="s">
        <v>554</v>
      </c>
      <c r="BB1" s="217" t="s">
        <v>1096</v>
      </c>
      <c r="BC1" s="217" t="s">
        <v>1104</v>
      </c>
      <c r="BD1" s="217" t="s">
        <v>1105</v>
      </c>
      <c r="BE1" s="217" t="s">
        <v>1106</v>
      </c>
      <c r="BF1" s="217" t="s">
        <v>1109</v>
      </c>
      <c r="BG1" s="217" t="s">
        <v>1110</v>
      </c>
      <c r="BH1" s="217" t="s">
        <v>1733</v>
      </c>
    </row>
    <row r="2" spans="1:60" x14ac:dyDescent="0.25">
      <c r="A2">
        <v>1</v>
      </c>
      <c r="B2" t="s">
        <v>28</v>
      </c>
      <c r="C2" t="s">
        <v>378</v>
      </c>
      <c r="D2" t="s">
        <v>1876</v>
      </c>
      <c r="E2" t="s">
        <v>377</v>
      </c>
      <c r="F2" t="b">
        <v>0</v>
      </c>
      <c r="I2" t="s">
        <v>342</v>
      </c>
      <c r="J2">
        <v>600</v>
      </c>
      <c r="K2" t="s">
        <v>371</v>
      </c>
      <c r="L2" t="s">
        <v>1877</v>
      </c>
      <c r="M2" t="s">
        <v>1878</v>
      </c>
      <c r="N2" t="s">
        <v>1879</v>
      </c>
      <c r="O2" t="s">
        <v>1880</v>
      </c>
      <c r="Q2" t="s">
        <v>1881</v>
      </c>
      <c r="R2" t="s">
        <v>1882</v>
      </c>
      <c r="S2" t="b">
        <v>1</v>
      </c>
      <c r="U2" t="s">
        <v>540</v>
      </c>
      <c r="W2" s="2">
        <v>44763</v>
      </c>
      <c r="X2" s="2">
        <v>44768.411539351851</v>
      </c>
      <c r="Y2" t="s">
        <v>1735</v>
      </c>
      <c r="Z2" t="s">
        <v>1739</v>
      </c>
      <c r="AA2" t="s">
        <v>240</v>
      </c>
      <c r="AB2" t="s">
        <v>1883</v>
      </c>
      <c r="AC2" t="s">
        <v>1884</v>
      </c>
      <c r="AD2" t="s">
        <v>1885</v>
      </c>
      <c r="AE2" t="s">
        <v>1738</v>
      </c>
      <c r="AF2" t="s">
        <v>544</v>
      </c>
      <c r="AG2" t="s">
        <v>1886</v>
      </c>
      <c r="AH2" t="s">
        <v>1887</v>
      </c>
      <c r="AI2" t="s">
        <v>1888</v>
      </c>
      <c r="AJ2" t="s">
        <v>1889</v>
      </c>
      <c r="AK2" t="s">
        <v>1740</v>
      </c>
      <c r="AL2" t="s">
        <v>1890</v>
      </c>
      <c r="AM2" t="s">
        <v>198</v>
      </c>
      <c r="AN2" s="5" t="s">
        <v>1891</v>
      </c>
      <c r="AO2" t="s">
        <v>1892</v>
      </c>
      <c r="AP2" t="s">
        <v>1741</v>
      </c>
      <c r="AQ2" t="s">
        <v>1742</v>
      </c>
      <c r="AR2" t="s">
        <v>1743</v>
      </c>
      <c r="AS2" t="s">
        <v>1744</v>
      </c>
      <c r="AT2" t="s">
        <v>1893</v>
      </c>
      <c r="AU2" t="s">
        <v>1893</v>
      </c>
      <c r="AV2" t="s">
        <v>1893</v>
      </c>
      <c r="AW2" t="s">
        <v>1893</v>
      </c>
      <c r="AX2" t="s">
        <v>1745</v>
      </c>
      <c r="AY2" t="s">
        <v>1746</v>
      </c>
      <c r="AZ2" t="b">
        <v>0</v>
      </c>
      <c r="BA2" t="b">
        <v>0</v>
      </c>
      <c r="BB2" t="s">
        <v>352</v>
      </c>
      <c r="BC2" t="b">
        <v>0</v>
      </c>
      <c r="BE2" t="b">
        <v>0</v>
      </c>
      <c r="BF2" t="s">
        <v>1747</v>
      </c>
      <c r="BG2" t="s">
        <v>1894</v>
      </c>
      <c r="BH2" t="s">
        <v>1734</v>
      </c>
    </row>
    <row r="3" spans="1:60" x14ac:dyDescent="0.25">
      <c r="A3">
        <v>2</v>
      </c>
      <c r="B3" t="s">
        <v>28</v>
      </c>
      <c r="C3" t="s">
        <v>367</v>
      </c>
      <c r="F3" t="b">
        <v>0</v>
      </c>
      <c r="J3">
        <v>601</v>
      </c>
      <c r="K3" t="s">
        <v>371</v>
      </c>
      <c r="L3" t="s">
        <v>1895</v>
      </c>
      <c r="M3" t="s">
        <v>1896</v>
      </c>
      <c r="N3" t="s">
        <v>1897</v>
      </c>
      <c r="O3" t="s">
        <v>1898</v>
      </c>
      <c r="Q3" t="s">
        <v>1899</v>
      </c>
      <c r="S3" t="b">
        <v>1</v>
      </c>
      <c r="U3" t="s">
        <v>540</v>
      </c>
      <c r="W3" s="2">
        <v>44763</v>
      </c>
      <c r="X3" s="2">
        <v>44768.411539351851</v>
      </c>
      <c r="Y3" t="s">
        <v>1735</v>
      </c>
      <c r="Z3" t="s">
        <v>1739</v>
      </c>
      <c r="AA3" t="s">
        <v>240</v>
      </c>
      <c r="AB3" t="s">
        <v>1883</v>
      </c>
      <c r="AC3" t="s">
        <v>1884</v>
      </c>
      <c r="AD3" t="s">
        <v>1885</v>
      </c>
      <c r="AE3" t="s">
        <v>1738</v>
      </c>
      <c r="AF3" t="s">
        <v>544</v>
      </c>
      <c r="AG3" t="s">
        <v>1886</v>
      </c>
      <c r="AH3" t="s">
        <v>1887</v>
      </c>
      <c r="AI3" t="s">
        <v>1888</v>
      </c>
      <c r="AJ3" t="s">
        <v>1889</v>
      </c>
      <c r="AK3" t="s">
        <v>1740</v>
      </c>
      <c r="AL3" t="s">
        <v>1890</v>
      </c>
      <c r="AM3" t="s">
        <v>198</v>
      </c>
      <c r="AN3" s="5" t="s">
        <v>1891</v>
      </c>
      <c r="AO3" t="s">
        <v>1892</v>
      </c>
      <c r="AP3" t="s">
        <v>1741</v>
      </c>
      <c r="AQ3" t="s">
        <v>1742</v>
      </c>
      <c r="AR3" t="s">
        <v>1743</v>
      </c>
      <c r="AS3" t="s">
        <v>1744</v>
      </c>
      <c r="AT3" t="s">
        <v>1893</v>
      </c>
      <c r="AU3" t="s">
        <v>1893</v>
      </c>
      <c r="AV3" t="s">
        <v>1893</v>
      </c>
      <c r="AW3" t="s">
        <v>1893</v>
      </c>
      <c r="AX3" t="s">
        <v>1745</v>
      </c>
      <c r="AY3" t="s">
        <v>1746</v>
      </c>
      <c r="AZ3" t="b">
        <v>0</v>
      </c>
      <c r="BA3" t="b">
        <v>0</v>
      </c>
      <c r="BB3" t="s">
        <v>352</v>
      </c>
      <c r="BC3" t="b">
        <v>0</v>
      </c>
      <c r="BE3" t="b">
        <v>0</v>
      </c>
      <c r="BF3" t="s">
        <v>1747</v>
      </c>
      <c r="BG3" t="s">
        <v>1894</v>
      </c>
    </row>
    <row r="4" spans="1:60" x14ac:dyDescent="0.25">
      <c r="A4">
        <v>3</v>
      </c>
      <c r="B4" t="s">
        <v>28</v>
      </c>
      <c r="C4" t="s">
        <v>367</v>
      </c>
      <c r="F4" t="b">
        <v>0</v>
      </c>
      <c r="J4">
        <v>602</v>
      </c>
      <c r="K4" t="s">
        <v>371</v>
      </c>
      <c r="L4" t="s">
        <v>1900</v>
      </c>
      <c r="M4" t="s">
        <v>1896</v>
      </c>
      <c r="N4" t="s">
        <v>1901</v>
      </c>
      <c r="O4" t="s">
        <v>1902</v>
      </c>
      <c r="Q4" t="s">
        <v>1903</v>
      </c>
      <c r="S4" t="b">
        <v>1</v>
      </c>
      <c r="U4" t="s">
        <v>540</v>
      </c>
      <c r="W4" s="2">
        <v>44763</v>
      </c>
      <c r="X4" s="2">
        <v>44768.411539351851</v>
      </c>
      <c r="Y4" t="s">
        <v>1735</v>
      </c>
      <c r="Z4" t="s">
        <v>1739</v>
      </c>
      <c r="AA4" t="s">
        <v>240</v>
      </c>
      <c r="AB4" t="s">
        <v>1883</v>
      </c>
      <c r="AC4" t="s">
        <v>1884</v>
      </c>
      <c r="AD4" t="s">
        <v>1885</v>
      </c>
      <c r="AE4" t="s">
        <v>1738</v>
      </c>
      <c r="AF4" t="s">
        <v>544</v>
      </c>
      <c r="AG4" t="s">
        <v>1886</v>
      </c>
      <c r="AH4" t="s">
        <v>1887</v>
      </c>
      <c r="AI4" t="s">
        <v>1888</v>
      </c>
      <c r="AJ4" t="s">
        <v>1889</v>
      </c>
      <c r="AK4" t="s">
        <v>1740</v>
      </c>
      <c r="AL4" t="s">
        <v>1890</v>
      </c>
      <c r="AM4" t="s">
        <v>198</v>
      </c>
      <c r="AN4" s="5" t="s">
        <v>1891</v>
      </c>
      <c r="AO4" t="s">
        <v>1892</v>
      </c>
      <c r="AP4" t="s">
        <v>1741</v>
      </c>
      <c r="AQ4" t="s">
        <v>1742</v>
      </c>
      <c r="AR4" t="s">
        <v>1743</v>
      </c>
      <c r="AS4" t="s">
        <v>1744</v>
      </c>
      <c r="AT4" t="s">
        <v>1893</v>
      </c>
      <c r="AU4" t="s">
        <v>1893</v>
      </c>
      <c r="AV4" t="s">
        <v>1893</v>
      </c>
      <c r="AW4" t="s">
        <v>1893</v>
      </c>
      <c r="AX4" t="s">
        <v>1745</v>
      </c>
      <c r="AY4" t="s">
        <v>1746</v>
      </c>
      <c r="AZ4" t="b">
        <v>0</v>
      </c>
      <c r="BA4" t="b">
        <v>0</v>
      </c>
      <c r="BB4" t="s">
        <v>352</v>
      </c>
      <c r="BC4" t="b">
        <v>0</v>
      </c>
      <c r="BE4" t="b">
        <v>0</v>
      </c>
      <c r="BF4" t="s">
        <v>1747</v>
      </c>
      <c r="BG4" t="s">
        <v>1894</v>
      </c>
    </row>
    <row r="5" spans="1:60" x14ac:dyDescent="0.25">
      <c r="A5">
        <v>4</v>
      </c>
      <c r="B5" t="s">
        <v>1904</v>
      </c>
      <c r="C5" t="s">
        <v>170</v>
      </c>
      <c r="D5" t="s">
        <v>1876</v>
      </c>
      <c r="E5" t="s">
        <v>377</v>
      </c>
      <c r="F5" t="b">
        <v>0</v>
      </c>
      <c r="I5" t="s">
        <v>342</v>
      </c>
      <c r="J5">
        <v>603</v>
      </c>
      <c r="K5" t="s">
        <v>371</v>
      </c>
      <c r="L5" t="s">
        <v>1905</v>
      </c>
      <c r="M5" t="s">
        <v>1906</v>
      </c>
      <c r="N5" t="s">
        <v>1907</v>
      </c>
      <c r="O5" t="s">
        <v>1908</v>
      </c>
      <c r="Q5" t="s">
        <v>1909</v>
      </c>
      <c r="R5" t="s">
        <v>1910</v>
      </c>
      <c r="S5" t="b">
        <v>1</v>
      </c>
      <c r="U5" t="s">
        <v>540</v>
      </c>
      <c r="V5" t="s">
        <v>1911</v>
      </c>
      <c r="W5" s="2">
        <v>44763</v>
      </c>
      <c r="X5" s="2">
        <v>44768.411550925928</v>
      </c>
      <c r="Y5" t="s">
        <v>1735</v>
      </c>
      <c r="Z5" t="s">
        <v>1739</v>
      </c>
      <c r="AA5" t="s">
        <v>240</v>
      </c>
      <c r="AB5" t="s">
        <v>1883</v>
      </c>
      <c r="AC5" t="s">
        <v>1884</v>
      </c>
      <c r="AD5" t="s">
        <v>1885</v>
      </c>
      <c r="AE5" t="s">
        <v>1738</v>
      </c>
      <c r="AF5" t="s">
        <v>544</v>
      </c>
      <c r="AG5" t="s">
        <v>1886</v>
      </c>
      <c r="AH5" t="s">
        <v>1887</v>
      </c>
      <c r="AI5" t="s">
        <v>1888</v>
      </c>
      <c r="AJ5" t="s">
        <v>1889</v>
      </c>
      <c r="AK5" t="s">
        <v>1740</v>
      </c>
      <c r="AL5" t="s">
        <v>1890</v>
      </c>
      <c r="AM5" t="s">
        <v>198</v>
      </c>
      <c r="AN5" s="5" t="s">
        <v>1891</v>
      </c>
      <c r="AO5" t="s">
        <v>1892</v>
      </c>
      <c r="AP5" t="s">
        <v>1741</v>
      </c>
      <c r="AQ5" t="s">
        <v>1742</v>
      </c>
      <c r="AR5" t="s">
        <v>1743</v>
      </c>
      <c r="AS5" t="s">
        <v>1744</v>
      </c>
      <c r="AT5" t="s">
        <v>1893</v>
      </c>
      <c r="AU5" t="s">
        <v>1893</v>
      </c>
      <c r="AV5" t="s">
        <v>1893</v>
      </c>
      <c r="AW5" t="s">
        <v>1893</v>
      </c>
      <c r="AX5" t="s">
        <v>1745</v>
      </c>
      <c r="AY5" t="s">
        <v>1746</v>
      </c>
      <c r="AZ5" t="b">
        <v>0</v>
      </c>
      <c r="BA5" t="b">
        <v>0</v>
      </c>
      <c r="BB5" t="s">
        <v>352</v>
      </c>
      <c r="BC5" t="b">
        <v>0</v>
      </c>
      <c r="BE5" t="b">
        <v>0</v>
      </c>
      <c r="BF5" t="s">
        <v>1747</v>
      </c>
      <c r="BG5" t="s">
        <v>1894</v>
      </c>
      <c r="BH5" t="s">
        <v>1734</v>
      </c>
    </row>
    <row r="6" spans="1:60" x14ac:dyDescent="0.25">
      <c r="A6">
        <v>5</v>
      </c>
      <c r="B6" t="s">
        <v>1904</v>
      </c>
      <c r="C6" t="s">
        <v>367</v>
      </c>
      <c r="F6" t="b">
        <v>0</v>
      </c>
      <c r="J6">
        <v>604</v>
      </c>
      <c r="K6" t="s">
        <v>371</v>
      </c>
      <c r="L6" t="s">
        <v>1912</v>
      </c>
      <c r="M6" t="s">
        <v>1870</v>
      </c>
      <c r="N6" t="s">
        <v>1913</v>
      </c>
      <c r="O6" t="s">
        <v>1914</v>
      </c>
      <c r="Q6" t="s">
        <v>1915</v>
      </c>
      <c r="S6" t="b">
        <v>1</v>
      </c>
      <c r="U6" t="s">
        <v>540</v>
      </c>
      <c r="V6" t="s">
        <v>1911</v>
      </c>
      <c r="W6" s="2">
        <v>44763</v>
      </c>
      <c r="X6" s="2">
        <v>44768.411550925928</v>
      </c>
      <c r="Y6" t="s">
        <v>1735</v>
      </c>
      <c r="Z6" t="s">
        <v>1739</v>
      </c>
      <c r="AA6" t="s">
        <v>240</v>
      </c>
      <c r="AB6" t="s">
        <v>1883</v>
      </c>
      <c r="AC6" t="s">
        <v>1884</v>
      </c>
      <c r="AD6" t="s">
        <v>1885</v>
      </c>
      <c r="AE6" t="s">
        <v>1738</v>
      </c>
      <c r="AF6" t="s">
        <v>544</v>
      </c>
      <c r="AG6" t="s">
        <v>1886</v>
      </c>
      <c r="AH6" t="s">
        <v>1887</v>
      </c>
      <c r="AI6" t="s">
        <v>1888</v>
      </c>
      <c r="AJ6" t="s">
        <v>1889</v>
      </c>
      <c r="AK6" t="s">
        <v>1740</v>
      </c>
      <c r="AL6" t="s">
        <v>1890</v>
      </c>
      <c r="AM6" t="s">
        <v>198</v>
      </c>
      <c r="AN6" s="5" t="s">
        <v>1891</v>
      </c>
      <c r="AO6" t="s">
        <v>1892</v>
      </c>
      <c r="AP6" t="s">
        <v>1741</v>
      </c>
      <c r="AQ6" t="s">
        <v>1742</v>
      </c>
      <c r="AR6" t="s">
        <v>1743</v>
      </c>
      <c r="AS6" t="s">
        <v>1744</v>
      </c>
      <c r="AT6" t="s">
        <v>1893</v>
      </c>
      <c r="AU6" t="s">
        <v>1893</v>
      </c>
      <c r="AV6" t="s">
        <v>1893</v>
      </c>
      <c r="AW6" t="s">
        <v>1893</v>
      </c>
      <c r="AX6" t="s">
        <v>1745</v>
      </c>
      <c r="AY6" t="s">
        <v>1746</v>
      </c>
      <c r="AZ6" t="b">
        <v>0</v>
      </c>
      <c r="BA6" t="b">
        <v>0</v>
      </c>
      <c r="BB6" t="s">
        <v>352</v>
      </c>
      <c r="BC6" t="b">
        <v>0</v>
      </c>
      <c r="BE6" t="b">
        <v>0</v>
      </c>
      <c r="BF6" t="s">
        <v>1747</v>
      </c>
      <c r="BG6" t="s">
        <v>1894</v>
      </c>
    </row>
    <row r="7" spans="1:60" x14ac:dyDescent="0.25">
      <c r="A7">
        <v>6</v>
      </c>
      <c r="B7" t="s">
        <v>1904</v>
      </c>
      <c r="C7" t="s">
        <v>367</v>
      </c>
      <c r="F7" t="b">
        <v>0</v>
      </c>
      <c r="J7">
        <v>605</v>
      </c>
      <c r="K7" t="s">
        <v>371</v>
      </c>
      <c r="L7" t="s">
        <v>1916</v>
      </c>
      <c r="M7" t="s">
        <v>1917</v>
      </c>
      <c r="N7" t="s">
        <v>1918</v>
      </c>
      <c r="O7" t="s">
        <v>1919</v>
      </c>
      <c r="Q7" t="s">
        <v>1920</v>
      </c>
      <c r="S7" t="b">
        <v>1</v>
      </c>
      <c r="U7" t="s">
        <v>540</v>
      </c>
      <c r="V7" t="s">
        <v>1911</v>
      </c>
      <c r="W7" s="2">
        <v>44763</v>
      </c>
      <c r="X7" s="2">
        <v>44768.411550925928</v>
      </c>
      <c r="Y7" t="s">
        <v>1735</v>
      </c>
      <c r="Z7" t="s">
        <v>1739</v>
      </c>
      <c r="AA7" t="s">
        <v>240</v>
      </c>
      <c r="AB7" t="s">
        <v>1883</v>
      </c>
      <c r="AC7" t="s">
        <v>1884</v>
      </c>
      <c r="AD7" t="s">
        <v>1885</v>
      </c>
      <c r="AE7" t="s">
        <v>1738</v>
      </c>
      <c r="AF7" t="s">
        <v>544</v>
      </c>
      <c r="AG7" t="s">
        <v>1886</v>
      </c>
      <c r="AH7" t="s">
        <v>1887</v>
      </c>
      <c r="AI7" t="s">
        <v>1888</v>
      </c>
      <c r="AJ7" t="s">
        <v>1889</v>
      </c>
      <c r="AK7" t="s">
        <v>1740</v>
      </c>
      <c r="AL7" t="s">
        <v>1890</v>
      </c>
      <c r="AM7" t="s">
        <v>198</v>
      </c>
      <c r="AN7" s="5" t="s">
        <v>1891</v>
      </c>
      <c r="AO7" t="s">
        <v>1892</v>
      </c>
      <c r="AP7" t="s">
        <v>1741</v>
      </c>
      <c r="AQ7" t="s">
        <v>1742</v>
      </c>
      <c r="AR7" t="s">
        <v>1743</v>
      </c>
      <c r="AS7" t="s">
        <v>1744</v>
      </c>
      <c r="AT7" t="s">
        <v>1893</v>
      </c>
      <c r="AU7" t="s">
        <v>1893</v>
      </c>
      <c r="AV7" t="s">
        <v>1893</v>
      </c>
      <c r="AW7" t="s">
        <v>1893</v>
      </c>
      <c r="AX7" t="s">
        <v>1745</v>
      </c>
      <c r="AY7" t="s">
        <v>1746</v>
      </c>
      <c r="AZ7" t="b">
        <v>0</v>
      </c>
      <c r="BA7" t="b">
        <v>0</v>
      </c>
      <c r="BB7" t="s">
        <v>352</v>
      </c>
      <c r="BC7" t="b">
        <v>0</v>
      </c>
      <c r="BE7" t="b">
        <v>0</v>
      </c>
      <c r="BF7" t="s">
        <v>1747</v>
      </c>
      <c r="BG7" t="s">
        <v>1894</v>
      </c>
    </row>
    <row r="8" spans="1:60" x14ac:dyDescent="0.25">
      <c r="A8">
        <v>7</v>
      </c>
      <c r="B8" t="s">
        <v>1921</v>
      </c>
      <c r="C8" t="s">
        <v>379</v>
      </c>
      <c r="D8" t="s">
        <v>1876</v>
      </c>
      <c r="E8" t="s">
        <v>377</v>
      </c>
      <c r="F8" t="b">
        <v>0</v>
      </c>
      <c r="I8" t="s">
        <v>342</v>
      </c>
      <c r="J8">
        <v>606</v>
      </c>
      <c r="K8" t="s">
        <v>343</v>
      </c>
      <c r="L8" t="s">
        <v>1922</v>
      </c>
      <c r="M8" t="s">
        <v>1923</v>
      </c>
      <c r="N8" t="s">
        <v>1924</v>
      </c>
      <c r="O8" t="s">
        <v>1925</v>
      </c>
      <c r="Q8" t="s">
        <v>1926</v>
      </c>
      <c r="R8" t="s">
        <v>1927</v>
      </c>
      <c r="S8" t="b">
        <v>1</v>
      </c>
      <c r="U8" t="s">
        <v>540</v>
      </c>
      <c r="V8" t="s">
        <v>1911</v>
      </c>
      <c r="W8" s="2">
        <v>44763</v>
      </c>
      <c r="X8" s="2">
        <v>44768.413668981484</v>
      </c>
      <c r="Y8" t="s">
        <v>1735</v>
      </c>
      <c r="Z8" t="s">
        <v>1739</v>
      </c>
      <c r="AA8" t="s">
        <v>240</v>
      </c>
      <c r="AB8" t="s">
        <v>1883</v>
      </c>
      <c r="AC8" t="s">
        <v>1884</v>
      </c>
      <c r="AD8" t="s">
        <v>1885</v>
      </c>
      <c r="AE8" t="s">
        <v>1738</v>
      </c>
      <c r="AF8" t="s">
        <v>544</v>
      </c>
      <c r="AG8" t="s">
        <v>1886</v>
      </c>
      <c r="AH8" t="s">
        <v>1887</v>
      </c>
      <c r="AI8" t="s">
        <v>1888</v>
      </c>
      <c r="AJ8" t="s">
        <v>1889</v>
      </c>
      <c r="AK8" t="s">
        <v>1740</v>
      </c>
      <c r="AL8" t="s">
        <v>1890</v>
      </c>
      <c r="AM8" t="s">
        <v>198</v>
      </c>
      <c r="AN8" s="5" t="s">
        <v>1891</v>
      </c>
      <c r="AO8" t="s">
        <v>1892</v>
      </c>
      <c r="AP8" t="s">
        <v>1741</v>
      </c>
      <c r="AQ8" t="s">
        <v>1742</v>
      </c>
      <c r="AR8" t="s">
        <v>1743</v>
      </c>
      <c r="AS8" t="s">
        <v>1744</v>
      </c>
      <c r="AT8" t="s">
        <v>1893</v>
      </c>
      <c r="AU8" t="s">
        <v>1893</v>
      </c>
      <c r="AV8" t="s">
        <v>1893</v>
      </c>
      <c r="AW8" t="s">
        <v>1893</v>
      </c>
      <c r="AX8" t="s">
        <v>1745</v>
      </c>
      <c r="AY8" t="s">
        <v>1746</v>
      </c>
      <c r="AZ8" t="b">
        <v>0</v>
      </c>
      <c r="BA8" t="b">
        <v>0</v>
      </c>
      <c r="BB8" t="s">
        <v>352</v>
      </c>
      <c r="BC8" t="b">
        <v>0</v>
      </c>
      <c r="BE8" t="b">
        <v>0</v>
      </c>
      <c r="BF8" t="s">
        <v>1747</v>
      </c>
      <c r="BG8" t="s">
        <v>1894</v>
      </c>
      <c r="BH8" t="s">
        <v>1734</v>
      </c>
    </row>
    <row r="9" spans="1:60" x14ac:dyDescent="0.25">
      <c r="A9">
        <v>8</v>
      </c>
      <c r="B9" t="s">
        <v>1921</v>
      </c>
      <c r="C9" t="s">
        <v>367</v>
      </c>
      <c r="F9" t="b">
        <v>0</v>
      </c>
      <c r="J9">
        <v>607</v>
      </c>
      <c r="K9" t="s">
        <v>343</v>
      </c>
      <c r="L9" t="s">
        <v>1928</v>
      </c>
      <c r="M9" t="s">
        <v>1929</v>
      </c>
      <c r="N9" t="s">
        <v>1930</v>
      </c>
      <c r="O9" t="s">
        <v>1931</v>
      </c>
      <c r="Q9" t="s">
        <v>1932</v>
      </c>
      <c r="S9" t="b">
        <v>1</v>
      </c>
      <c r="U9" t="s">
        <v>540</v>
      </c>
      <c r="V9" t="s">
        <v>1911</v>
      </c>
      <c r="W9" s="2">
        <v>44763</v>
      </c>
      <c r="X9" s="2">
        <v>44768.413668981484</v>
      </c>
      <c r="Y9" t="s">
        <v>1735</v>
      </c>
      <c r="Z9" t="s">
        <v>1739</v>
      </c>
      <c r="AA9" t="s">
        <v>240</v>
      </c>
      <c r="AB9" t="s">
        <v>1883</v>
      </c>
      <c r="AC9" t="s">
        <v>1884</v>
      </c>
      <c r="AD9" t="s">
        <v>1885</v>
      </c>
      <c r="AE9" t="s">
        <v>1738</v>
      </c>
      <c r="AF9" t="s">
        <v>544</v>
      </c>
      <c r="AG9" t="s">
        <v>1886</v>
      </c>
      <c r="AH9" t="s">
        <v>1887</v>
      </c>
      <c r="AI9" t="s">
        <v>1888</v>
      </c>
      <c r="AJ9" t="s">
        <v>1889</v>
      </c>
      <c r="AK9" t="s">
        <v>1740</v>
      </c>
      <c r="AL9" t="s">
        <v>1890</v>
      </c>
      <c r="AM9" t="s">
        <v>198</v>
      </c>
      <c r="AN9" s="5" t="s">
        <v>1891</v>
      </c>
      <c r="AO9" t="s">
        <v>1892</v>
      </c>
      <c r="AP9" t="s">
        <v>1741</v>
      </c>
      <c r="AQ9" t="s">
        <v>1742</v>
      </c>
      <c r="AR9" t="s">
        <v>1743</v>
      </c>
      <c r="AS9" t="s">
        <v>1744</v>
      </c>
      <c r="AT9" t="s">
        <v>1893</v>
      </c>
      <c r="AU9" t="s">
        <v>1893</v>
      </c>
      <c r="AV9" t="s">
        <v>1893</v>
      </c>
      <c r="AW9" t="s">
        <v>1893</v>
      </c>
      <c r="AX9" t="s">
        <v>1745</v>
      </c>
      <c r="AY9" t="s">
        <v>1746</v>
      </c>
      <c r="AZ9" t="b">
        <v>0</v>
      </c>
      <c r="BA9" t="b">
        <v>0</v>
      </c>
      <c r="BB9" t="s">
        <v>352</v>
      </c>
      <c r="BC9" t="b">
        <v>0</v>
      </c>
      <c r="BE9" t="b">
        <v>0</v>
      </c>
      <c r="BF9" t="s">
        <v>1747</v>
      </c>
      <c r="BG9" t="s">
        <v>1894</v>
      </c>
    </row>
    <row r="10" spans="1:60" x14ac:dyDescent="0.25">
      <c r="A10">
        <v>9</v>
      </c>
      <c r="B10" t="s">
        <v>1921</v>
      </c>
      <c r="C10" t="s">
        <v>367</v>
      </c>
      <c r="F10" t="b">
        <v>0</v>
      </c>
      <c r="J10">
        <v>608</v>
      </c>
      <c r="K10" t="s">
        <v>343</v>
      </c>
      <c r="L10" t="s">
        <v>1933</v>
      </c>
      <c r="M10" t="s">
        <v>1934</v>
      </c>
      <c r="N10" t="s">
        <v>1935</v>
      </c>
      <c r="O10" t="s">
        <v>1936</v>
      </c>
      <c r="Q10" t="s">
        <v>1937</v>
      </c>
      <c r="S10" t="b">
        <v>1</v>
      </c>
      <c r="U10" t="s">
        <v>540</v>
      </c>
      <c r="V10" t="s">
        <v>1911</v>
      </c>
      <c r="W10" s="2">
        <v>44763</v>
      </c>
      <c r="X10" s="2">
        <v>44768.413668981484</v>
      </c>
      <c r="Y10" t="s">
        <v>1735</v>
      </c>
      <c r="Z10" t="s">
        <v>1739</v>
      </c>
      <c r="AA10" t="s">
        <v>240</v>
      </c>
      <c r="AB10" t="s">
        <v>1883</v>
      </c>
      <c r="AC10" t="s">
        <v>1884</v>
      </c>
      <c r="AD10" t="s">
        <v>1885</v>
      </c>
      <c r="AE10" t="s">
        <v>1738</v>
      </c>
      <c r="AF10" t="s">
        <v>544</v>
      </c>
      <c r="AG10" t="s">
        <v>1886</v>
      </c>
      <c r="AH10" t="s">
        <v>1887</v>
      </c>
      <c r="AI10" t="s">
        <v>1888</v>
      </c>
      <c r="AJ10" t="s">
        <v>1889</v>
      </c>
      <c r="AK10" t="s">
        <v>1740</v>
      </c>
      <c r="AL10" t="s">
        <v>1890</v>
      </c>
      <c r="AM10" t="s">
        <v>198</v>
      </c>
      <c r="AN10" s="5" t="s">
        <v>1891</v>
      </c>
      <c r="AO10" t="s">
        <v>1892</v>
      </c>
      <c r="AP10" t="s">
        <v>1741</v>
      </c>
      <c r="AQ10" t="s">
        <v>1742</v>
      </c>
      <c r="AR10" t="s">
        <v>1743</v>
      </c>
      <c r="AS10" t="s">
        <v>1744</v>
      </c>
      <c r="AT10" t="s">
        <v>1893</v>
      </c>
      <c r="AU10" t="s">
        <v>1893</v>
      </c>
      <c r="AV10" t="s">
        <v>1893</v>
      </c>
      <c r="AW10" t="s">
        <v>1893</v>
      </c>
      <c r="AX10" t="s">
        <v>1745</v>
      </c>
      <c r="AY10" t="s">
        <v>1746</v>
      </c>
      <c r="AZ10" t="b">
        <v>0</v>
      </c>
      <c r="BA10" t="b">
        <v>0</v>
      </c>
      <c r="BB10" t="s">
        <v>352</v>
      </c>
      <c r="BC10" t="b">
        <v>0</v>
      </c>
      <c r="BE10" t="b">
        <v>0</v>
      </c>
      <c r="BF10" t="s">
        <v>1747</v>
      </c>
      <c r="BG10" t="s">
        <v>1894</v>
      </c>
    </row>
    <row r="11" spans="1:60" x14ac:dyDescent="0.25">
      <c r="A11">
        <v>10</v>
      </c>
      <c r="B11" t="s">
        <v>1938</v>
      </c>
      <c r="C11" t="s">
        <v>1939</v>
      </c>
      <c r="D11" t="s">
        <v>1888</v>
      </c>
      <c r="E11" t="s">
        <v>377</v>
      </c>
      <c r="F11" t="b">
        <v>1</v>
      </c>
      <c r="G11" t="s">
        <v>1940</v>
      </c>
      <c r="H11" t="s">
        <v>342</v>
      </c>
      <c r="I11" t="s">
        <v>342</v>
      </c>
      <c r="J11">
        <v>609</v>
      </c>
      <c r="K11" t="s">
        <v>344</v>
      </c>
      <c r="L11" t="s">
        <v>1941</v>
      </c>
      <c r="M11" t="s">
        <v>1942</v>
      </c>
      <c r="N11" t="s">
        <v>1943</v>
      </c>
      <c r="O11" t="s">
        <v>1944</v>
      </c>
      <c r="Q11" t="s">
        <v>1945</v>
      </c>
      <c r="R11" t="s">
        <v>1946</v>
      </c>
      <c r="S11" t="b">
        <v>1</v>
      </c>
      <c r="T11" t="s">
        <v>1748</v>
      </c>
      <c r="U11" t="s">
        <v>540</v>
      </c>
      <c r="V11" t="s">
        <v>1911</v>
      </c>
      <c r="W11" s="2">
        <v>44763</v>
      </c>
      <c r="X11" s="2">
        <v>44768.413680555554</v>
      </c>
      <c r="Y11" t="s">
        <v>1735</v>
      </c>
      <c r="Z11" t="s">
        <v>1739</v>
      </c>
      <c r="AA11" t="s">
        <v>240</v>
      </c>
      <c r="AB11" t="s">
        <v>1883</v>
      </c>
      <c r="AC11" t="s">
        <v>1884</v>
      </c>
      <c r="AD11" t="s">
        <v>1885</v>
      </c>
      <c r="AE11" t="s">
        <v>1738</v>
      </c>
      <c r="AF11" t="s">
        <v>544</v>
      </c>
      <c r="AG11" t="s">
        <v>1886</v>
      </c>
      <c r="AH11" t="s">
        <v>1887</v>
      </c>
      <c r="AI11" t="s">
        <v>1888</v>
      </c>
      <c r="AJ11" t="s">
        <v>1889</v>
      </c>
      <c r="AK11" t="s">
        <v>1740</v>
      </c>
      <c r="AL11" t="s">
        <v>1890</v>
      </c>
      <c r="AM11" t="s">
        <v>198</v>
      </c>
      <c r="AN11" s="5" t="s">
        <v>1891</v>
      </c>
      <c r="AO11" t="s">
        <v>1892</v>
      </c>
      <c r="AP11" t="s">
        <v>1741</v>
      </c>
      <c r="AQ11" t="s">
        <v>1742</v>
      </c>
      <c r="AR11" t="s">
        <v>1743</v>
      </c>
      <c r="AS11" t="s">
        <v>1744</v>
      </c>
      <c r="AT11" t="s">
        <v>1893</v>
      </c>
      <c r="AU11" t="s">
        <v>1893</v>
      </c>
      <c r="AV11" t="s">
        <v>1893</v>
      </c>
      <c r="AW11" t="s">
        <v>1893</v>
      </c>
      <c r="AX11" t="s">
        <v>1745</v>
      </c>
      <c r="AY11" t="s">
        <v>1746</v>
      </c>
      <c r="AZ11" t="b">
        <v>0</v>
      </c>
      <c r="BA11" t="b">
        <v>0</v>
      </c>
      <c r="BB11" t="s">
        <v>352</v>
      </c>
      <c r="BC11" t="b">
        <v>0</v>
      </c>
      <c r="BE11" t="b">
        <v>0</v>
      </c>
      <c r="BF11" t="s">
        <v>1747</v>
      </c>
      <c r="BG11" t="s">
        <v>1894</v>
      </c>
    </row>
    <row r="12" spans="1:60" x14ac:dyDescent="0.25">
      <c r="A12">
        <v>11</v>
      </c>
      <c r="B12" t="s">
        <v>1938</v>
      </c>
      <c r="C12" t="s">
        <v>367</v>
      </c>
      <c r="F12" t="b">
        <v>0</v>
      </c>
      <c r="J12">
        <v>610</v>
      </c>
      <c r="K12" t="s">
        <v>345</v>
      </c>
      <c r="L12" t="s">
        <v>1947</v>
      </c>
      <c r="M12" t="s">
        <v>1948</v>
      </c>
      <c r="N12" t="s">
        <v>1949</v>
      </c>
      <c r="O12" t="s">
        <v>1950</v>
      </c>
      <c r="Q12" t="s">
        <v>1951</v>
      </c>
      <c r="S12" t="b">
        <v>1</v>
      </c>
      <c r="U12" t="s">
        <v>540</v>
      </c>
      <c r="V12" t="s">
        <v>1911</v>
      </c>
      <c r="W12" s="2">
        <v>44763</v>
      </c>
      <c r="X12" s="2">
        <v>44768.413680555554</v>
      </c>
      <c r="Y12" t="s">
        <v>1735</v>
      </c>
      <c r="Z12" t="s">
        <v>1739</v>
      </c>
      <c r="AA12" t="s">
        <v>240</v>
      </c>
      <c r="AB12" t="s">
        <v>1883</v>
      </c>
      <c r="AC12" t="s">
        <v>1884</v>
      </c>
      <c r="AD12" t="s">
        <v>1885</v>
      </c>
      <c r="AE12" t="s">
        <v>1738</v>
      </c>
      <c r="AF12" t="s">
        <v>544</v>
      </c>
      <c r="AG12" t="s">
        <v>1886</v>
      </c>
      <c r="AH12" t="s">
        <v>1887</v>
      </c>
      <c r="AI12" t="s">
        <v>1888</v>
      </c>
      <c r="AJ12" t="s">
        <v>1889</v>
      </c>
      <c r="AK12" t="s">
        <v>1740</v>
      </c>
      <c r="AL12" t="s">
        <v>1890</v>
      </c>
      <c r="AM12" t="s">
        <v>198</v>
      </c>
      <c r="AN12" s="5" t="s">
        <v>1891</v>
      </c>
      <c r="AO12" t="s">
        <v>1892</v>
      </c>
      <c r="AP12" t="s">
        <v>1741</v>
      </c>
      <c r="AQ12" t="s">
        <v>1742</v>
      </c>
      <c r="AR12" t="s">
        <v>1743</v>
      </c>
      <c r="AS12" t="s">
        <v>1744</v>
      </c>
      <c r="AT12" t="s">
        <v>1893</v>
      </c>
      <c r="AU12" t="s">
        <v>1893</v>
      </c>
      <c r="AV12" t="s">
        <v>1893</v>
      </c>
      <c r="AW12" t="s">
        <v>1893</v>
      </c>
      <c r="AX12" t="s">
        <v>1745</v>
      </c>
      <c r="AY12" t="s">
        <v>1746</v>
      </c>
      <c r="AZ12" t="b">
        <v>0</v>
      </c>
      <c r="BA12" t="b">
        <v>0</v>
      </c>
      <c r="BB12" t="s">
        <v>352</v>
      </c>
      <c r="BC12" t="b">
        <v>0</v>
      </c>
      <c r="BE12" t="b">
        <v>0</v>
      </c>
      <c r="BF12" t="s">
        <v>1747</v>
      </c>
      <c r="BG12" t="s">
        <v>1894</v>
      </c>
    </row>
    <row r="13" spans="1:60" x14ac:dyDescent="0.25">
      <c r="A13">
        <v>12</v>
      </c>
      <c r="B13" t="s">
        <v>1938</v>
      </c>
      <c r="C13" t="s">
        <v>367</v>
      </c>
      <c r="F13" t="b">
        <v>0</v>
      </c>
      <c r="J13">
        <v>611</v>
      </c>
      <c r="K13" t="s">
        <v>346</v>
      </c>
      <c r="L13" t="s">
        <v>1952</v>
      </c>
      <c r="M13" t="s">
        <v>1875</v>
      </c>
      <c r="N13" t="s">
        <v>1953</v>
      </c>
      <c r="O13" t="s">
        <v>1954</v>
      </c>
      <c r="Q13" t="s">
        <v>1955</v>
      </c>
      <c r="S13" t="b">
        <v>1</v>
      </c>
      <c r="U13" t="s">
        <v>540</v>
      </c>
      <c r="V13" t="s">
        <v>1911</v>
      </c>
      <c r="W13" s="2">
        <v>44763</v>
      </c>
      <c r="X13" s="2">
        <v>44768.413680555554</v>
      </c>
      <c r="Y13" t="s">
        <v>1735</v>
      </c>
      <c r="Z13" t="s">
        <v>1739</v>
      </c>
      <c r="AA13" t="s">
        <v>240</v>
      </c>
      <c r="AB13" t="s">
        <v>1883</v>
      </c>
      <c r="AC13" t="s">
        <v>1884</v>
      </c>
      <c r="AD13" t="s">
        <v>1885</v>
      </c>
      <c r="AE13" t="s">
        <v>1738</v>
      </c>
      <c r="AF13" t="s">
        <v>544</v>
      </c>
      <c r="AG13" t="s">
        <v>1886</v>
      </c>
      <c r="AH13" t="s">
        <v>1887</v>
      </c>
      <c r="AI13" t="s">
        <v>1888</v>
      </c>
      <c r="AJ13" t="s">
        <v>1889</v>
      </c>
      <c r="AK13" t="s">
        <v>1740</v>
      </c>
      <c r="AL13" t="s">
        <v>1890</v>
      </c>
      <c r="AM13" t="s">
        <v>198</v>
      </c>
      <c r="AN13" s="5" t="s">
        <v>1891</v>
      </c>
      <c r="AO13" t="s">
        <v>1892</v>
      </c>
      <c r="AP13" t="s">
        <v>1741</v>
      </c>
      <c r="AQ13" t="s">
        <v>1742</v>
      </c>
      <c r="AR13" t="s">
        <v>1743</v>
      </c>
      <c r="AS13" t="s">
        <v>1744</v>
      </c>
      <c r="AT13" t="s">
        <v>1893</v>
      </c>
      <c r="AU13" t="s">
        <v>1893</v>
      </c>
      <c r="AV13" t="s">
        <v>1893</v>
      </c>
      <c r="AW13" t="s">
        <v>1893</v>
      </c>
      <c r="AX13" t="s">
        <v>1745</v>
      </c>
      <c r="AY13" t="s">
        <v>1746</v>
      </c>
      <c r="AZ13" t="b">
        <v>0</v>
      </c>
      <c r="BA13" t="b">
        <v>0</v>
      </c>
      <c r="BB13" t="s">
        <v>352</v>
      </c>
      <c r="BC13" t="b">
        <v>0</v>
      </c>
      <c r="BE13" t="b">
        <v>0</v>
      </c>
      <c r="BF13" t="s">
        <v>1747</v>
      </c>
      <c r="BG13" t="s">
        <v>1894</v>
      </c>
    </row>
    <row r="14" spans="1:60" x14ac:dyDescent="0.25">
      <c r="A14">
        <v>13</v>
      </c>
      <c r="B14" t="s">
        <v>1956</v>
      </c>
      <c r="C14" t="s">
        <v>1957</v>
      </c>
      <c r="D14" t="s">
        <v>1888</v>
      </c>
      <c r="E14" t="s">
        <v>377</v>
      </c>
      <c r="F14" t="b">
        <v>1</v>
      </c>
      <c r="G14" t="s">
        <v>1958</v>
      </c>
      <c r="H14" t="s">
        <v>342</v>
      </c>
      <c r="I14" t="s">
        <v>342</v>
      </c>
      <c r="J14">
        <v>612</v>
      </c>
      <c r="K14" t="s">
        <v>344</v>
      </c>
      <c r="L14" t="s">
        <v>1959</v>
      </c>
      <c r="M14" t="s">
        <v>1960</v>
      </c>
      <c r="N14" t="s">
        <v>1961</v>
      </c>
      <c r="O14" t="s">
        <v>1962</v>
      </c>
      <c r="Q14" t="s">
        <v>1963</v>
      </c>
      <c r="R14" t="s">
        <v>1964</v>
      </c>
      <c r="S14" t="b">
        <v>0</v>
      </c>
      <c r="T14" t="s">
        <v>1748</v>
      </c>
      <c r="U14" t="s">
        <v>1399</v>
      </c>
      <c r="V14" t="s">
        <v>1911</v>
      </c>
      <c r="W14" s="2">
        <v>44763</v>
      </c>
      <c r="X14" s="2">
        <v>44768.416701388887</v>
      </c>
      <c r="Y14" t="s">
        <v>1735</v>
      </c>
      <c r="Z14" t="s">
        <v>1739</v>
      </c>
      <c r="AA14" t="s">
        <v>240</v>
      </c>
      <c r="AB14" t="s">
        <v>1883</v>
      </c>
      <c r="AC14" t="s">
        <v>1884</v>
      </c>
      <c r="AD14" t="s">
        <v>1885</v>
      </c>
      <c r="AE14" t="s">
        <v>1738</v>
      </c>
      <c r="AF14" t="s">
        <v>544</v>
      </c>
      <c r="AG14" t="s">
        <v>1886</v>
      </c>
      <c r="AH14" t="s">
        <v>1887</v>
      </c>
      <c r="AI14" t="s">
        <v>1888</v>
      </c>
      <c r="AJ14" t="s">
        <v>1889</v>
      </c>
      <c r="AK14" t="s">
        <v>1740</v>
      </c>
      <c r="AL14" t="s">
        <v>1890</v>
      </c>
      <c r="AM14" t="s">
        <v>198</v>
      </c>
      <c r="AN14" s="5" t="s">
        <v>1891</v>
      </c>
      <c r="AO14" t="s">
        <v>1892</v>
      </c>
      <c r="AP14" t="s">
        <v>1741</v>
      </c>
      <c r="AQ14" t="s">
        <v>1742</v>
      </c>
      <c r="AR14" t="s">
        <v>1743</v>
      </c>
      <c r="AS14" t="s">
        <v>1744</v>
      </c>
      <c r="AT14" t="s">
        <v>1893</v>
      </c>
      <c r="AU14" t="s">
        <v>1893</v>
      </c>
      <c r="AV14" t="s">
        <v>1893</v>
      </c>
      <c r="AW14" t="s">
        <v>1893</v>
      </c>
      <c r="AX14" t="s">
        <v>1745</v>
      </c>
      <c r="AY14" t="s">
        <v>1746</v>
      </c>
      <c r="AZ14" t="b">
        <v>0</v>
      </c>
      <c r="BA14" t="b">
        <v>0</v>
      </c>
      <c r="BB14" t="s">
        <v>352</v>
      </c>
      <c r="BC14" t="b">
        <v>0</v>
      </c>
      <c r="BE14" t="b">
        <v>0</v>
      </c>
      <c r="BF14" t="s">
        <v>1747</v>
      </c>
      <c r="BG14" t="s">
        <v>1894</v>
      </c>
    </row>
    <row r="15" spans="1:60" x14ac:dyDescent="0.25">
      <c r="A15">
        <v>14</v>
      </c>
      <c r="B15" t="s">
        <v>1956</v>
      </c>
      <c r="C15" t="s">
        <v>367</v>
      </c>
      <c r="F15" t="b">
        <v>0</v>
      </c>
      <c r="J15">
        <v>613</v>
      </c>
      <c r="K15" t="s">
        <v>345</v>
      </c>
      <c r="L15" t="s">
        <v>1965</v>
      </c>
      <c r="M15" t="s">
        <v>1966</v>
      </c>
      <c r="N15" t="s">
        <v>1967</v>
      </c>
      <c r="O15" t="s">
        <v>1968</v>
      </c>
      <c r="Q15" t="s">
        <v>1969</v>
      </c>
      <c r="S15" t="b">
        <v>1</v>
      </c>
      <c r="U15" t="s">
        <v>540</v>
      </c>
      <c r="V15" t="s">
        <v>1911</v>
      </c>
      <c r="W15" s="2">
        <v>44763</v>
      </c>
      <c r="X15" s="2">
        <v>44768.416701388887</v>
      </c>
      <c r="Y15" t="s">
        <v>1735</v>
      </c>
      <c r="Z15" t="s">
        <v>1739</v>
      </c>
      <c r="AA15" t="s">
        <v>240</v>
      </c>
      <c r="AB15" t="s">
        <v>1883</v>
      </c>
      <c r="AC15" t="s">
        <v>1884</v>
      </c>
      <c r="AD15" t="s">
        <v>1885</v>
      </c>
      <c r="AE15" t="s">
        <v>1738</v>
      </c>
      <c r="AF15" t="s">
        <v>544</v>
      </c>
      <c r="AG15" t="s">
        <v>1886</v>
      </c>
      <c r="AH15" t="s">
        <v>1887</v>
      </c>
      <c r="AI15" t="s">
        <v>1888</v>
      </c>
      <c r="AJ15" t="s">
        <v>1889</v>
      </c>
      <c r="AK15" t="s">
        <v>1740</v>
      </c>
      <c r="AL15" t="s">
        <v>1890</v>
      </c>
      <c r="AM15" t="s">
        <v>198</v>
      </c>
      <c r="AN15" s="5" t="s">
        <v>1891</v>
      </c>
      <c r="AO15" t="s">
        <v>1892</v>
      </c>
      <c r="AP15" t="s">
        <v>1741</v>
      </c>
      <c r="AQ15" t="s">
        <v>1742</v>
      </c>
      <c r="AR15" t="s">
        <v>1743</v>
      </c>
      <c r="AS15" t="s">
        <v>1744</v>
      </c>
      <c r="AT15" t="s">
        <v>1893</v>
      </c>
      <c r="AU15" t="s">
        <v>1893</v>
      </c>
      <c r="AV15" t="s">
        <v>1893</v>
      </c>
      <c r="AW15" t="s">
        <v>1893</v>
      </c>
      <c r="AX15" t="s">
        <v>1745</v>
      </c>
      <c r="AY15" t="s">
        <v>1746</v>
      </c>
      <c r="AZ15" t="b">
        <v>0</v>
      </c>
      <c r="BA15" t="b">
        <v>0</v>
      </c>
      <c r="BB15" t="s">
        <v>352</v>
      </c>
      <c r="BC15" t="b">
        <v>0</v>
      </c>
      <c r="BE15" t="b">
        <v>0</v>
      </c>
      <c r="BF15" t="s">
        <v>1747</v>
      </c>
      <c r="BG15" t="s">
        <v>1894</v>
      </c>
    </row>
    <row r="16" spans="1:60" x14ac:dyDescent="0.25">
      <c r="A16">
        <v>15</v>
      </c>
      <c r="B16" t="s">
        <v>1956</v>
      </c>
      <c r="C16" t="s">
        <v>367</v>
      </c>
      <c r="F16" t="b">
        <v>0</v>
      </c>
      <c r="J16">
        <v>614</v>
      </c>
      <c r="K16" t="s">
        <v>346</v>
      </c>
      <c r="L16" t="s">
        <v>1970</v>
      </c>
      <c r="M16" t="s">
        <v>1971</v>
      </c>
      <c r="N16" t="s">
        <v>1972</v>
      </c>
      <c r="O16" t="s">
        <v>1973</v>
      </c>
      <c r="Q16" t="s">
        <v>1974</v>
      </c>
      <c r="S16" t="b">
        <v>1</v>
      </c>
      <c r="U16" t="s">
        <v>540</v>
      </c>
      <c r="V16" t="s">
        <v>1911</v>
      </c>
      <c r="W16" s="2">
        <v>44763</v>
      </c>
      <c r="X16" s="2">
        <v>44768.416701388887</v>
      </c>
      <c r="Y16" t="s">
        <v>1735</v>
      </c>
      <c r="Z16" t="s">
        <v>1739</v>
      </c>
      <c r="AA16" t="s">
        <v>240</v>
      </c>
      <c r="AB16" t="s">
        <v>1883</v>
      </c>
      <c r="AC16" t="s">
        <v>1884</v>
      </c>
      <c r="AD16" t="s">
        <v>1885</v>
      </c>
      <c r="AE16" t="s">
        <v>1738</v>
      </c>
      <c r="AF16" t="s">
        <v>544</v>
      </c>
      <c r="AG16" t="s">
        <v>1886</v>
      </c>
      <c r="AH16" t="s">
        <v>1887</v>
      </c>
      <c r="AI16" t="s">
        <v>1888</v>
      </c>
      <c r="AJ16" t="s">
        <v>1889</v>
      </c>
      <c r="AK16" t="s">
        <v>1740</v>
      </c>
      <c r="AL16" t="s">
        <v>1890</v>
      </c>
      <c r="AM16" t="s">
        <v>198</v>
      </c>
      <c r="AN16" s="5" t="s">
        <v>1891</v>
      </c>
      <c r="AO16" t="s">
        <v>1892</v>
      </c>
      <c r="AP16" t="s">
        <v>1741</v>
      </c>
      <c r="AQ16" t="s">
        <v>1742</v>
      </c>
      <c r="AR16" t="s">
        <v>1743</v>
      </c>
      <c r="AS16" t="s">
        <v>1744</v>
      </c>
      <c r="AT16" t="s">
        <v>1893</v>
      </c>
      <c r="AU16" t="s">
        <v>1893</v>
      </c>
      <c r="AV16" t="s">
        <v>1893</v>
      </c>
      <c r="AW16" t="s">
        <v>1893</v>
      </c>
      <c r="AX16" t="s">
        <v>1745</v>
      </c>
      <c r="AY16" t="s">
        <v>1746</v>
      </c>
      <c r="AZ16" t="b">
        <v>0</v>
      </c>
      <c r="BA16" t="b">
        <v>0</v>
      </c>
      <c r="BB16" t="s">
        <v>352</v>
      </c>
      <c r="BC16" t="b">
        <v>0</v>
      </c>
      <c r="BE16" t="b">
        <v>0</v>
      </c>
      <c r="BF16" t="s">
        <v>1747</v>
      </c>
      <c r="BG16" t="s">
        <v>1894</v>
      </c>
    </row>
    <row r="17" spans="1:60" x14ac:dyDescent="0.25">
      <c r="A17">
        <v>16</v>
      </c>
      <c r="B17" t="s">
        <v>1975</v>
      </c>
      <c r="C17" t="s">
        <v>1976</v>
      </c>
      <c r="D17" t="s">
        <v>1888</v>
      </c>
      <c r="E17" t="s">
        <v>377</v>
      </c>
      <c r="F17" t="b">
        <v>1</v>
      </c>
      <c r="G17" t="s">
        <v>1977</v>
      </c>
      <c r="H17" t="s">
        <v>342</v>
      </c>
      <c r="I17" t="s">
        <v>159</v>
      </c>
      <c r="J17">
        <v>615</v>
      </c>
      <c r="K17" t="s">
        <v>344</v>
      </c>
      <c r="L17" t="s">
        <v>1978</v>
      </c>
      <c r="M17" t="s">
        <v>1873</v>
      </c>
      <c r="N17" t="s">
        <v>1979</v>
      </c>
      <c r="O17" t="s">
        <v>1980</v>
      </c>
      <c r="Q17" t="s">
        <v>1981</v>
      </c>
      <c r="R17" t="s">
        <v>1982</v>
      </c>
      <c r="S17" t="b">
        <v>1</v>
      </c>
      <c r="T17" t="s">
        <v>1748</v>
      </c>
      <c r="U17" t="s">
        <v>540</v>
      </c>
      <c r="V17" t="s">
        <v>1911</v>
      </c>
      <c r="W17" s="2">
        <v>44763</v>
      </c>
      <c r="X17" s="2">
        <v>44768.416701388887</v>
      </c>
      <c r="Y17" t="s">
        <v>1735</v>
      </c>
      <c r="Z17" t="s">
        <v>1739</v>
      </c>
      <c r="AA17" t="s">
        <v>240</v>
      </c>
      <c r="AB17" t="s">
        <v>1883</v>
      </c>
      <c r="AC17" t="s">
        <v>1884</v>
      </c>
      <c r="AD17" t="s">
        <v>1885</v>
      </c>
      <c r="AE17" t="s">
        <v>1738</v>
      </c>
      <c r="AF17" t="s">
        <v>544</v>
      </c>
      <c r="AG17" t="s">
        <v>1886</v>
      </c>
      <c r="AH17" t="s">
        <v>1887</v>
      </c>
      <c r="AI17" t="s">
        <v>1888</v>
      </c>
      <c r="AJ17" t="s">
        <v>1889</v>
      </c>
      <c r="AK17" t="s">
        <v>1740</v>
      </c>
      <c r="AL17" t="s">
        <v>1890</v>
      </c>
      <c r="AM17" t="s">
        <v>198</v>
      </c>
      <c r="AN17" s="5" t="s">
        <v>1891</v>
      </c>
      <c r="AO17" t="s">
        <v>1892</v>
      </c>
      <c r="AP17" t="s">
        <v>1741</v>
      </c>
      <c r="AQ17" t="s">
        <v>1742</v>
      </c>
      <c r="AR17" t="s">
        <v>1743</v>
      </c>
      <c r="AS17" t="s">
        <v>1744</v>
      </c>
      <c r="AT17" t="s">
        <v>1893</v>
      </c>
      <c r="AU17" t="s">
        <v>1893</v>
      </c>
      <c r="AV17" t="s">
        <v>1893</v>
      </c>
      <c r="AW17" t="s">
        <v>1893</v>
      </c>
      <c r="AX17" t="s">
        <v>1745</v>
      </c>
      <c r="AY17" t="s">
        <v>1746</v>
      </c>
      <c r="AZ17" t="b">
        <v>0</v>
      </c>
      <c r="BA17" t="b">
        <v>0</v>
      </c>
      <c r="BB17" t="s">
        <v>352</v>
      </c>
      <c r="BC17" t="b">
        <v>0</v>
      </c>
      <c r="BE17" t="b">
        <v>0</v>
      </c>
      <c r="BF17" t="s">
        <v>1747</v>
      </c>
      <c r="BG17" t="s">
        <v>1894</v>
      </c>
    </row>
    <row r="18" spans="1:60" x14ac:dyDescent="0.25">
      <c r="A18">
        <v>17</v>
      </c>
      <c r="B18" t="s">
        <v>1975</v>
      </c>
      <c r="C18" t="s">
        <v>367</v>
      </c>
      <c r="F18" t="b">
        <v>0</v>
      </c>
      <c r="J18">
        <v>616</v>
      </c>
      <c r="K18" t="s">
        <v>345</v>
      </c>
      <c r="L18" t="s">
        <v>1983</v>
      </c>
      <c r="M18" t="s">
        <v>1412</v>
      </c>
      <c r="N18" t="s">
        <v>1984</v>
      </c>
      <c r="O18" t="s">
        <v>1985</v>
      </c>
      <c r="Q18" t="s">
        <v>1986</v>
      </c>
      <c r="S18" t="b">
        <v>1</v>
      </c>
      <c r="U18" t="s">
        <v>540</v>
      </c>
      <c r="V18" t="s">
        <v>1911</v>
      </c>
      <c r="W18" s="2">
        <v>44763</v>
      </c>
      <c r="X18" s="2">
        <v>44768.416701388887</v>
      </c>
      <c r="Y18" t="s">
        <v>1735</v>
      </c>
      <c r="Z18" t="s">
        <v>1739</v>
      </c>
      <c r="AA18" t="s">
        <v>240</v>
      </c>
      <c r="AB18" t="s">
        <v>1883</v>
      </c>
      <c r="AC18" t="s">
        <v>1884</v>
      </c>
      <c r="AD18" t="s">
        <v>1885</v>
      </c>
      <c r="AE18" t="s">
        <v>1738</v>
      </c>
      <c r="AF18" t="s">
        <v>544</v>
      </c>
      <c r="AG18" t="s">
        <v>1886</v>
      </c>
      <c r="AH18" t="s">
        <v>1887</v>
      </c>
      <c r="AI18" t="s">
        <v>1888</v>
      </c>
      <c r="AJ18" t="s">
        <v>1889</v>
      </c>
      <c r="AK18" t="s">
        <v>1740</v>
      </c>
      <c r="AL18" t="s">
        <v>1890</v>
      </c>
      <c r="AM18" t="s">
        <v>198</v>
      </c>
      <c r="AN18" s="5" t="s">
        <v>1891</v>
      </c>
      <c r="AO18" t="s">
        <v>1892</v>
      </c>
      <c r="AP18" t="s">
        <v>1741</v>
      </c>
      <c r="AQ18" t="s">
        <v>1742</v>
      </c>
      <c r="AR18" t="s">
        <v>1743</v>
      </c>
      <c r="AS18" t="s">
        <v>1744</v>
      </c>
      <c r="AT18" t="s">
        <v>1893</v>
      </c>
      <c r="AU18" t="s">
        <v>1893</v>
      </c>
      <c r="AV18" t="s">
        <v>1893</v>
      </c>
      <c r="AW18" t="s">
        <v>1893</v>
      </c>
      <c r="AX18" t="s">
        <v>1745</v>
      </c>
      <c r="AY18" t="s">
        <v>1746</v>
      </c>
      <c r="AZ18" t="b">
        <v>0</v>
      </c>
      <c r="BA18" t="b">
        <v>0</v>
      </c>
      <c r="BB18" t="s">
        <v>352</v>
      </c>
      <c r="BC18" t="b">
        <v>0</v>
      </c>
      <c r="BE18" t="b">
        <v>0</v>
      </c>
      <c r="BF18" t="s">
        <v>1747</v>
      </c>
      <c r="BG18" t="s">
        <v>1894</v>
      </c>
    </row>
    <row r="19" spans="1:60" x14ac:dyDescent="0.25">
      <c r="A19">
        <v>18</v>
      </c>
      <c r="B19" t="s">
        <v>1975</v>
      </c>
      <c r="C19" t="s">
        <v>367</v>
      </c>
      <c r="F19" t="b">
        <v>0</v>
      </c>
      <c r="J19">
        <v>617</v>
      </c>
      <c r="K19" t="s">
        <v>346</v>
      </c>
      <c r="L19" t="s">
        <v>1987</v>
      </c>
      <c r="M19" t="s">
        <v>1988</v>
      </c>
      <c r="N19" t="s">
        <v>1989</v>
      </c>
      <c r="O19" t="s">
        <v>1990</v>
      </c>
      <c r="Q19" t="s">
        <v>1991</v>
      </c>
      <c r="S19" t="b">
        <v>1</v>
      </c>
      <c r="U19" t="s">
        <v>540</v>
      </c>
      <c r="V19" t="s">
        <v>1911</v>
      </c>
      <c r="W19" s="2">
        <v>44763</v>
      </c>
      <c r="X19" s="2">
        <v>44768.416701388887</v>
      </c>
      <c r="Y19" t="s">
        <v>1735</v>
      </c>
      <c r="Z19" t="s">
        <v>1739</v>
      </c>
      <c r="AA19" t="s">
        <v>240</v>
      </c>
      <c r="AB19" t="s">
        <v>1883</v>
      </c>
      <c r="AC19" t="s">
        <v>1884</v>
      </c>
      <c r="AD19" t="s">
        <v>1885</v>
      </c>
      <c r="AE19" t="s">
        <v>1738</v>
      </c>
      <c r="AF19" t="s">
        <v>544</v>
      </c>
      <c r="AG19" t="s">
        <v>1886</v>
      </c>
      <c r="AH19" t="s">
        <v>1887</v>
      </c>
      <c r="AI19" t="s">
        <v>1888</v>
      </c>
      <c r="AJ19" t="s">
        <v>1889</v>
      </c>
      <c r="AK19" t="s">
        <v>1740</v>
      </c>
      <c r="AL19" t="s">
        <v>1890</v>
      </c>
      <c r="AM19" t="s">
        <v>198</v>
      </c>
      <c r="AN19" s="5" t="s">
        <v>1891</v>
      </c>
      <c r="AO19" t="s">
        <v>1892</v>
      </c>
      <c r="AP19" t="s">
        <v>1741</v>
      </c>
      <c r="AQ19" t="s">
        <v>1742</v>
      </c>
      <c r="AR19" t="s">
        <v>1743</v>
      </c>
      <c r="AS19" t="s">
        <v>1744</v>
      </c>
      <c r="AT19" t="s">
        <v>1893</v>
      </c>
      <c r="AU19" t="s">
        <v>1893</v>
      </c>
      <c r="AV19" t="s">
        <v>1893</v>
      </c>
      <c r="AW19" t="s">
        <v>1893</v>
      </c>
      <c r="AX19" t="s">
        <v>1745</v>
      </c>
      <c r="AY19" t="s">
        <v>1746</v>
      </c>
      <c r="AZ19" t="b">
        <v>0</v>
      </c>
      <c r="BA19" t="b">
        <v>0</v>
      </c>
      <c r="BB19" t="s">
        <v>352</v>
      </c>
      <c r="BC19" t="b">
        <v>0</v>
      </c>
      <c r="BE19" t="b">
        <v>0</v>
      </c>
      <c r="BF19" t="s">
        <v>1747</v>
      </c>
      <c r="BG19" t="s">
        <v>1894</v>
      </c>
    </row>
    <row r="20" spans="1:60" x14ac:dyDescent="0.25">
      <c r="A20">
        <v>19</v>
      </c>
      <c r="B20" t="s">
        <v>1992</v>
      </c>
      <c r="C20" t="s">
        <v>1993</v>
      </c>
      <c r="D20" t="s">
        <v>1888</v>
      </c>
      <c r="E20" t="s">
        <v>377</v>
      </c>
      <c r="F20" t="b">
        <v>1</v>
      </c>
      <c r="G20" t="s">
        <v>342</v>
      </c>
      <c r="H20" t="s">
        <v>342</v>
      </c>
      <c r="I20" t="s">
        <v>342</v>
      </c>
      <c r="J20">
        <v>618</v>
      </c>
      <c r="K20" t="s">
        <v>1994</v>
      </c>
      <c r="L20" t="s">
        <v>1995</v>
      </c>
      <c r="M20" t="s">
        <v>1996</v>
      </c>
      <c r="N20" t="s">
        <v>1997</v>
      </c>
      <c r="O20" t="s">
        <v>1998</v>
      </c>
      <c r="Q20" t="s">
        <v>1999</v>
      </c>
      <c r="R20" t="s">
        <v>362</v>
      </c>
      <c r="S20" t="b">
        <v>0</v>
      </c>
      <c r="T20" t="s">
        <v>1748</v>
      </c>
      <c r="U20" t="s">
        <v>1399</v>
      </c>
      <c r="V20" t="s">
        <v>1911</v>
      </c>
      <c r="W20" s="2">
        <v>44763</v>
      </c>
      <c r="X20" s="2">
        <v>44768.421423611115</v>
      </c>
      <c r="Y20" t="s">
        <v>1735</v>
      </c>
      <c r="Z20" t="s">
        <v>1739</v>
      </c>
      <c r="AA20" t="s">
        <v>240</v>
      </c>
      <c r="AB20" t="s">
        <v>1883</v>
      </c>
      <c r="AC20" t="s">
        <v>1884</v>
      </c>
      <c r="AD20" t="s">
        <v>1885</v>
      </c>
      <c r="AE20" t="s">
        <v>1738</v>
      </c>
      <c r="AF20" t="s">
        <v>544</v>
      </c>
      <c r="AG20" t="s">
        <v>1886</v>
      </c>
      <c r="AH20" t="s">
        <v>1887</v>
      </c>
      <c r="AI20" t="s">
        <v>1888</v>
      </c>
      <c r="AJ20" t="s">
        <v>1889</v>
      </c>
      <c r="AK20" t="s">
        <v>1740</v>
      </c>
      <c r="AL20" t="s">
        <v>1890</v>
      </c>
      <c r="AM20" t="s">
        <v>198</v>
      </c>
      <c r="AN20" s="5" t="s">
        <v>1891</v>
      </c>
      <c r="AO20" t="s">
        <v>1892</v>
      </c>
      <c r="AP20" t="s">
        <v>1741</v>
      </c>
      <c r="AQ20" t="s">
        <v>1742</v>
      </c>
      <c r="AR20" t="s">
        <v>1743</v>
      </c>
      <c r="AS20" t="s">
        <v>1744</v>
      </c>
      <c r="AT20" t="s">
        <v>1893</v>
      </c>
      <c r="AU20" t="s">
        <v>1893</v>
      </c>
      <c r="AV20" t="s">
        <v>1893</v>
      </c>
      <c r="AW20" t="s">
        <v>1893</v>
      </c>
      <c r="AX20" t="s">
        <v>1745</v>
      </c>
      <c r="AY20" t="s">
        <v>1746</v>
      </c>
      <c r="AZ20" t="b">
        <v>0</v>
      </c>
      <c r="BA20" t="b">
        <v>0</v>
      </c>
      <c r="BB20" t="s">
        <v>352</v>
      </c>
      <c r="BC20" t="b">
        <v>0</v>
      </c>
      <c r="BE20" t="b">
        <v>0</v>
      </c>
      <c r="BF20" t="s">
        <v>1747</v>
      </c>
      <c r="BG20" t="s">
        <v>1894</v>
      </c>
    </row>
    <row r="21" spans="1:60" x14ac:dyDescent="0.25">
      <c r="A21">
        <v>20</v>
      </c>
      <c r="B21" t="s">
        <v>1992</v>
      </c>
      <c r="C21" t="s">
        <v>367</v>
      </c>
      <c r="F21" t="b">
        <v>0</v>
      </c>
      <c r="J21">
        <v>619</v>
      </c>
      <c r="K21" t="s">
        <v>1095</v>
      </c>
      <c r="L21" t="s">
        <v>2000</v>
      </c>
      <c r="M21" t="s">
        <v>2001</v>
      </c>
      <c r="N21" t="s">
        <v>2002</v>
      </c>
      <c r="O21" t="s">
        <v>2003</v>
      </c>
      <c r="Q21" t="s">
        <v>2004</v>
      </c>
      <c r="S21" t="b">
        <v>0</v>
      </c>
      <c r="U21" t="s">
        <v>1399</v>
      </c>
      <c r="V21" t="s">
        <v>1911</v>
      </c>
      <c r="W21" s="2">
        <v>44763</v>
      </c>
      <c r="X21" s="2">
        <v>44768.421435185184</v>
      </c>
      <c r="Y21" t="s">
        <v>1735</v>
      </c>
      <c r="Z21" t="s">
        <v>1739</v>
      </c>
      <c r="AA21" t="s">
        <v>240</v>
      </c>
      <c r="AB21" t="s">
        <v>1883</v>
      </c>
      <c r="AC21" t="s">
        <v>1884</v>
      </c>
      <c r="AD21" t="s">
        <v>1885</v>
      </c>
      <c r="AE21" t="s">
        <v>1738</v>
      </c>
      <c r="AF21" t="s">
        <v>544</v>
      </c>
      <c r="AG21" t="s">
        <v>1886</v>
      </c>
      <c r="AH21" t="s">
        <v>1887</v>
      </c>
      <c r="AI21" t="s">
        <v>1888</v>
      </c>
      <c r="AJ21" t="s">
        <v>1889</v>
      </c>
      <c r="AK21" t="s">
        <v>1740</v>
      </c>
      <c r="AL21" t="s">
        <v>1890</v>
      </c>
      <c r="AM21" t="s">
        <v>198</v>
      </c>
      <c r="AN21" s="5" t="s">
        <v>1891</v>
      </c>
      <c r="AO21" t="s">
        <v>1892</v>
      </c>
      <c r="AP21" t="s">
        <v>1741</v>
      </c>
      <c r="AQ21" t="s">
        <v>1742</v>
      </c>
      <c r="AR21" t="s">
        <v>1743</v>
      </c>
      <c r="AS21" t="s">
        <v>1744</v>
      </c>
      <c r="AT21" t="s">
        <v>1893</v>
      </c>
      <c r="AU21" t="s">
        <v>1893</v>
      </c>
      <c r="AV21" t="s">
        <v>1893</v>
      </c>
      <c r="AW21" t="s">
        <v>1893</v>
      </c>
      <c r="AX21" t="s">
        <v>1745</v>
      </c>
      <c r="AY21" t="s">
        <v>1746</v>
      </c>
      <c r="AZ21" t="b">
        <v>0</v>
      </c>
      <c r="BA21" t="b">
        <v>0</v>
      </c>
      <c r="BB21" t="s">
        <v>352</v>
      </c>
      <c r="BC21" t="b">
        <v>0</v>
      </c>
      <c r="BE21" t="b">
        <v>0</v>
      </c>
      <c r="BF21" t="s">
        <v>1747</v>
      </c>
      <c r="BG21" t="s">
        <v>1894</v>
      </c>
    </row>
    <row r="22" spans="1:60" x14ac:dyDescent="0.25">
      <c r="A22">
        <v>21</v>
      </c>
      <c r="B22" t="s">
        <v>1992</v>
      </c>
      <c r="C22" t="s">
        <v>367</v>
      </c>
      <c r="F22" t="b">
        <v>0</v>
      </c>
      <c r="J22">
        <v>620</v>
      </c>
      <c r="K22" t="s">
        <v>1236</v>
      </c>
      <c r="L22" t="s">
        <v>2005</v>
      </c>
      <c r="M22" t="s">
        <v>2006</v>
      </c>
      <c r="N22" t="s">
        <v>2007</v>
      </c>
      <c r="O22" t="s">
        <v>2008</v>
      </c>
      <c r="Q22" t="s">
        <v>2009</v>
      </c>
      <c r="S22" t="b">
        <v>0</v>
      </c>
      <c r="U22" t="s">
        <v>1399</v>
      </c>
      <c r="V22" t="s">
        <v>1911</v>
      </c>
      <c r="W22" s="2">
        <v>44763</v>
      </c>
      <c r="X22" s="2">
        <v>44768.421435185184</v>
      </c>
      <c r="Y22" t="s">
        <v>1735</v>
      </c>
      <c r="Z22" t="s">
        <v>1739</v>
      </c>
      <c r="AA22" t="s">
        <v>240</v>
      </c>
      <c r="AB22" t="s">
        <v>1883</v>
      </c>
      <c r="AC22" t="s">
        <v>1884</v>
      </c>
      <c r="AD22" t="s">
        <v>1885</v>
      </c>
      <c r="AE22" t="s">
        <v>1738</v>
      </c>
      <c r="AF22" t="s">
        <v>544</v>
      </c>
      <c r="AG22" t="s">
        <v>1886</v>
      </c>
      <c r="AH22" t="s">
        <v>1887</v>
      </c>
      <c r="AI22" t="s">
        <v>1888</v>
      </c>
      <c r="AJ22" t="s">
        <v>1889</v>
      </c>
      <c r="AK22" t="s">
        <v>1740</v>
      </c>
      <c r="AL22" t="s">
        <v>1890</v>
      </c>
      <c r="AM22" t="s">
        <v>198</v>
      </c>
      <c r="AN22" s="5" t="s">
        <v>1891</v>
      </c>
      <c r="AO22" t="s">
        <v>1892</v>
      </c>
      <c r="AP22" t="s">
        <v>1741</v>
      </c>
      <c r="AQ22" t="s">
        <v>1742</v>
      </c>
      <c r="AR22" t="s">
        <v>1743</v>
      </c>
      <c r="AS22" t="s">
        <v>1744</v>
      </c>
      <c r="AT22" t="s">
        <v>1893</v>
      </c>
      <c r="AU22" t="s">
        <v>1893</v>
      </c>
      <c r="AV22" t="s">
        <v>1893</v>
      </c>
      <c r="AW22" t="s">
        <v>1893</v>
      </c>
      <c r="AX22" t="s">
        <v>1745</v>
      </c>
      <c r="AY22" t="s">
        <v>1746</v>
      </c>
      <c r="AZ22" t="b">
        <v>0</v>
      </c>
      <c r="BA22" t="b">
        <v>0</v>
      </c>
      <c r="BB22" t="s">
        <v>352</v>
      </c>
      <c r="BC22" t="b">
        <v>0</v>
      </c>
      <c r="BE22" t="b">
        <v>0</v>
      </c>
      <c r="BF22" t="s">
        <v>1747</v>
      </c>
      <c r="BG22" t="s">
        <v>1894</v>
      </c>
    </row>
    <row r="23" spans="1:60" x14ac:dyDescent="0.25">
      <c r="A23">
        <v>22</v>
      </c>
      <c r="B23" t="s">
        <v>2010</v>
      </c>
      <c r="C23" t="s">
        <v>1108</v>
      </c>
      <c r="D23" t="s">
        <v>1883</v>
      </c>
      <c r="E23" t="s">
        <v>377</v>
      </c>
      <c r="F23" t="b">
        <v>1</v>
      </c>
      <c r="G23" t="s">
        <v>2011</v>
      </c>
      <c r="H23" t="s">
        <v>159</v>
      </c>
      <c r="I23" t="s">
        <v>159</v>
      </c>
      <c r="J23">
        <v>621</v>
      </c>
      <c r="K23" t="s">
        <v>344</v>
      </c>
      <c r="L23" t="s">
        <v>2012</v>
      </c>
      <c r="M23" t="s">
        <v>2013</v>
      </c>
      <c r="N23" t="s">
        <v>2014</v>
      </c>
      <c r="O23" t="s">
        <v>2015</v>
      </c>
      <c r="Q23" t="s">
        <v>2016</v>
      </c>
      <c r="R23" t="s">
        <v>2017</v>
      </c>
      <c r="S23" t="b">
        <v>1</v>
      </c>
      <c r="T23" t="s">
        <v>1748</v>
      </c>
      <c r="U23" t="s">
        <v>540</v>
      </c>
      <c r="V23" t="s">
        <v>1911</v>
      </c>
      <c r="W23" s="2">
        <v>44763</v>
      </c>
      <c r="X23" s="2">
        <v>44768.421435185184</v>
      </c>
      <c r="Y23" t="s">
        <v>1735</v>
      </c>
      <c r="Z23" t="s">
        <v>1739</v>
      </c>
      <c r="AA23" t="s">
        <v>240</v>
      </c>
      <c r="AB23" t="s">
        <v>1883</v>
      </c>
      <c r="AC23" t="s">
        <v>1884</v>
      </c>
      <c r="AD23" t="s">
        <v>1885</v>
      </c>
      <c r="AE23" t="s">
        <v>1738</v>
      </c>
      <c r="AF23" t="s">
        <v>544</v>
      </c>
      <c r="AG23" t="s">
        <v>1886</v>
      </c>
      <c r="AH23" t="s">
        <v>1887</v>
      </c>
      <c r="AI23" t="s">
        <v>1888</v>
      </c>
      <c r="AJ23" t="s">
        <v>1889</v>
      </c>
      <c r="AK23" t="s">
        <v>1740</v>
      </c>
      <c r="AL23" t="s">
        <v>1890</v>
      </c>
      <c r="AM23" t="s">
        <v>198</v>
      </c>
      <c r="AN23" s="5" t="s">
        <v>1891</v>
      </c>
      <c r="AO23" t="s">
        <v>1892</v>
      </c>
      <c r="AP23" t="s">
        <v>1741</v>
      </c>
      <c r="AQ23" t="s">
        <v>1742</v>
      </c>
      <c r="AR23" t="s">
        <v>1743</v>
      </c>
      <c r="AS23" t="s">
        <v>1744</v>
      </c>
      <c r="AT23" t="s">
        <v>1893</v>
      </c>
      <c r="AU23" t="s">
        <v>1893</v>
      </c>
      <c r="AV23" t="s">
        <v>1893</v>
      </c>
      <c r="AW23" t="s">
        <v>1893</v>
      </c>
      <c r="AX23" t="s">
        <v>1745</v>
      </c>
      <c r="AY23" t="s">
        <v>1746</v>
      </c>
      <c r="AZ23" t="b">
        <v>0</v>
      </c>
      <c r="BA23" t="b">
        <v>0</v>
      </c>
      <c r="BB23" t="s">
        <v>352</v>
      </c>
      <c r="BC23" t="b">
        <v>0</v>
      </c>
      <c r="BE23" t="b">
        <v>0</v>
      </c>
      <c r="BF23" t="s">
        <v>1747</v>
      </c>
      <c r="BG23" t="s">
        <v>1894</v>
      </c>
      <c r="BH23" t="s">
        <v>1734</v>
      </c>
    </row>
    <row r="24" spans="1:60" x14ac:dyDescent="0.25">
      <c r="A24">
        <v>23</v>
      </c>
      <c r="B24" t="s">
        <v>2010</v>
      </c>
      <c r="C24" t="s">
        <v>367</v>
      </c>
      <c r="F24" t="b">
        <v>0</v>
      </c>
      <c r="J24">
        <v>622</v>
      </c>
      <c r="K24" t="s">
        <v>345</v>
      </c>
      <c r="L24" t="s">
        <v>2018</v>
      </c>
      <c r="M24" t="s">
        <v>2019</v>
      </c>
      <c r="N24" t="s">
        <v>2020</v>
      </c>
      <c r="O24" t="s">
        <v>2021</v>
      </c>
      <c r="Q24" t="s">
        <v>2022</v>
      </c>
      <c r="S24" t="b">
        <v>1</v>
      </c>
      <c r="U24" t="s">
        <v>540</v>
      </c>
      <c r="V24" t="s">
        <v>1911</v>
      </c>
      <c r="W24" s="2">
        <v>44763</v>
      </c>
      <c r="X24" s="2">
        <v>44768.421435185184</v>
      </c>
      <c r="Y24" t="s">
        <v>1735</v>
      </c>
      <c r="Z24" t="s">
        <v>1739</v>
      </c>
      <c r="AA24" t="s">
        <v>240</v>
      </c>
      <c r="AB24" t="s">
        <v>1883</v>
      </c>
      <c r="AC24" t="s">
        <v>1884</v>
      </c>
      <c r="AD24" t="s">
        <v>1885</v>
      </c>
      <c r="AE24" t="s">
        <v>1738</v>
      </c>
      <c r="AF24" t="s">
        <v>544</v>
      </c>
      <c r="AG24" t="s">
        <v>1886</v>
      </c>
      <c r="AH24" t="s">
        <v>1887</v>
      </c>
      <c r="AI24" t="s">
        <v>1888</v>
      </c>
      <c r="AJ24" t="s">
        <v>1889</v>
      </c>
      <c r="AK24" t="s">
        <v>1740</v>
      </c>
      <c r="AL24" t="s">
        <v>1890</v>
      </c>
      <c r="AM24" t="s">
        <v>198</v>
      </c>
      <c r="AN24" s="5" t="s">
        <v>1891</v>
      </c>
      <c r="AO24" t="s">
        <v>1892</v>
      </c>
      <c r="AP24" t="s">
        <v>1741</v>
      </c>
      <c r="AQ24" t="s">
        <v>1742</v>
      </c>
      <c r="AR24" t="s">
        <v>1743</v>
      </c>
      <c r="AS24" t="s">
        <v>1744</v>
      </c>
      <c r="AT24" t="s">
        <v>1893</v>
      </c>
      <c r="AU24" t="s">
        <v>1893</v>
      </c>
      <c r="AV24" t="s">
        <v>1893</v>
      </c>
      <c r="AW24" t="s">
        <v>1893</v>
      </c>
      <c r="AX24" t="s">
        <v>1745</v>
      </c>
      <c r="AY24" t="s">
        <v>1746</v>
      </c>
      <c r="AZ24" t="b">
        <v>0</v>
      </c>
      <c r="BA24" t="b">
        <v>0</v>
      </c>
      <c r="BB24" t="s">
        <v>352</v>
      </c>
      <c r="BC24" t="b">
        <v>0</v>
      </c>
      <c r="BE24" t="b">
        <v>0</v>
      </c>
      <c r="BF24" t="s">
        <v>1747</v>
      </c>
      <c r="BG24" t="s">
        <v>1894</v>
      </c>
    </row>
    <row r="25" spans="1:60" x14ac:dyDescent="0.25">
      <c r="A25">
        <v>24</v>
      </c>
      <c r="B25" t="s">
        <v>2010</v>
      </c>
      <c r="C25" t="s">
        <v>367</v>
      </c>
      <c r="F25" t="b">
        <v>0</v>
      </c>
      <c r="J25">
        <v>623</v>
      </c>
      <c r="K25" t="s">
        <v>346</v>
      </c>
      <c r="L25" t="s">
        <v>2023</v>
      </c>
      <c r="M25" t="s">
        <v>1250</v>
      </c>
      <c r="N25" t="s">
        <v>2024</v>
      </c>
      <c r="O25" t="s">
        <v>2025</v>
      </c>
      <c r="Q25" t="s">
        <v>2026</v>
      </c>
      <c r="S25" t="b">
        <v>1</v>
      </c>
      <c r="U25" t="s">
        <v>540</v>
      </c>
      <c r="V25" t="s">
        <v>1911</v>
      </c>
      <c r="W25" s="2">
        <v>44763</v>
      </c>
      <c r="X25" s="2">
        <v>44768.421435185184</v>
      </c>
      <c r="Y25" t="s">
        <v>1735</v>
      </c>
      <c r="Z25" t="s">
        <v>1739</v>
      </c>
      <c r="AA25" t="s">
        <v>240</v>
      </c>
      <c r="AB25" t="s">
        <v>1883</v>
      </c>
      <c r="AC25" t="s">
        <v>1884</v>
      </c>
      <c r="AD25" t="s">
        <v>1885</v>
      </c>
      <c r="AE25" t="s">
        <v>1738</v>
      </c>
      <c r="AF25" t="s">
        <v>544</v>
      </c>
      <c r="AG25" t="s">
        <v>1886</v>
      </c>
      <c r="AH25" t="s">
        <v>1887</v>
      </c>
      <c r="AI25" t="s">
        <v>1888</v>
      </c>
      <c r="AJ25" t="s">
        <v>1889</v>
      </c>
      <c r="AK25" t="s">
        <v>1740</v>
      </c>
      <c r="AL25" t="s">
        <v>1890</v>
      </c>
      <c r="AM25" t="s">
        <v>198</v>
      </c>
      <c r="AN25" s="5" t="s">
        <v>1891</v>
      </c>
      <c r="AO25" t="s">
        <v>1892</v>
      </c>
      <c r="AP25" t="s">
        <v>1741</v>
      </c>
      <c r="AQ25" t="s">
        <v>1742</v>
      </c>
      <c r="AR25" t="s">
        <v>1743</v>
      </c>
      <c r="AS25" t="s">
        <v>1744</v>
      </c>
      <c r="AT25" t="s">
        <v>1893</v>
      </c>
      <c r="AU25" t="s">
        <v>1893</v>
      </c>
      <c r="AV25" t="s">
        <v>1893</v>
      </c>
      <c r="AW25" t="s">
        <v>1893</v>
      </c>
      <c r="AX25" t="s">
        <v>1745</v>
      </c>
      <c r="AY25" t="s">
        <v>1746</v>
      </c>
      <c r="AZ25" t="b">
        <v>0</v>
      </c>
      <c r="BA25" t="b">
        <v>0</v>
      </c>
      <c r="BB25" t="s">
        <v>352</v>
      </c>
      <c r="BC25" t="b">
        <v>0</v>
      </c>
      <c r="BE25" t="b">
        <v>0</v>
      </c>
      <c r="BF25" t="s">
        <v>1747</v>
      </c>
      <c r="BG25" t="s">
        <v>1894</v>
      </c>
    </row>
    <row r="26" spans="1:60" x14ac:dyDescent="0.25">
      <c r="A26">
        <v>25</v>
      </c>
      <c r="B26" t="s">
        <v>2027</v>
      </c>
      <c r="C26" t="s">
        <v>1107</v>
      </c>
      <c r="D26" t="s">
        <v>1883</v>
      </c>
      <c r="E26" t="s">
        <v>377</v>
      </c>
      <c r="F26" t="b">
        <v>1</v>
      </c>
      <c r="G26" t="s">
        <v>2028</v>
      </c>
      <c r="H26" t="s">
        <v>342</v>
      </c>
      <c r="I26" t="s">
        <v>342</v>
      </c>
      <c r="J26">
        <v>624</v>
      </c>
      <c r="K26" t="s">
        <v>346</v>
      </c>
      <c r="L26" t="s">
        <v>2029</v>
      </c>
      <c r="M26" t="s">
        <v>2030</v>
      </c>
      <c r="N26" t="s">
        <v>2031</v>
      </c>
      <c r="O26" t="s">
        <v>2032</v>
      </c>
      <c r="Q26" t="s">
        <v>2033</v>
      </c>
      <c r="R26" t="s">
        <v>2034</v>
      </c>
      <c r="S26" t="b">
        <v>1</v>
      </c>
      <c r="T26" t="s">
        <v>1874</v>
      </c>
      <c r="U26" t="s">
        <v>540</v>
      </c>
      <c r="V26" t="s">
        <v>1911</v>
      </c>
      <c r="W26" s="2">
        <v>44763</v>
      </c>
      <c r="X26" s="2">
        <v>44768.423819444448</v>
      </c>
      <c r="Y26" t="s">
        <v>1735</v>
      </c>
      <c r="Z26" t="s">
        <v>1739</v>
      </c>
      <c r="AA26" t="s">
        <v>240</v>
      </c>
      <c r="AB26" t="s">
        <v>1883</v>
      </c>
      <c r="AC26" t="s">
        <v>1884</v>
      </c>
      <c r="AD26" t="s">
        <v>1885</v>
      </c>
      <c r="AE26" t="s">
        <v>1738</v>
      </c>
      <c r="AF26" t="s">
        <v>544</v>
      </c>
      <c r="AG26" t="s">
        <v>1886</v>
      </c>
      <c r="AH26" t="s">
        <v>1887</v>
      </c>
      <c r="AI26" t="s">
        <v>1888</v>
      </c>
      <c r="AJ26" t="s">
        <v>1889</v>
      </c>
      <c r="AK26" t="s">
        <v>1740</v>
      </c>
      <c r="AL26" t="s">
        <v>1890</v>
      </c>
      <c r="AM26" t="s">
        <v>198</v>
      </c>
      <c r="AN26" s="5" t="s">
        <v>1891</v>
      </c>
      <c r="AO26" t="s">
        <v>1892</v>
      </c>
      <c r="AP26" t="s">
        <v>1741</v>
      </c>
      <c r="AQ26" t="s">
        <v>1742</v>
      </c>
      <c r="AR26" t="s">
        <v>1743</v>
      </c>
      <c r="AS26" t="s">
        <v>1744</v>
      </c>
      <c r="AT26" t="s">
        <v>1893</v>
      </c>
      <c r="AU26" t="s">
        <v>1893</v>
      </c>
      <c r="AV26" t="s">
        <v>1893</v>
      </c>
      <c r="AW26" t="s">
        <v>1893</v>
      </c>
      <c r="AX26" t="s">
        <v>1745</v>
      </c>
      <c r="AY26" t="s">
        <v>1746</v>
      </c>
      <c r="AZ26" t="b">
        <v>0</v>
      </c>
      <c r="BA26" t="b">
        <v>0</v>
      </c>
      <c r="BB26" t="s">
        <v>352</v>
      </c>
      <c r="BC26" t="b">
        <v>0</v>
      </c>
      <c r="BE26" t="b">
        <v>0</v>
      </c>
      <c r="BF26" t="s">
        <v>1747</v>
      </c>
      <c r="BG26" t="s">
        <v>1894</v>
      </c>
    </row>
    <row r="27" spans="1:60" x14ac:dyDescent="0.25">
      <c r="A27">
        <v>26</v>
      </c>
      <c r="B27" t="s">
        <v>2027</v>
      </c>
      <c r="C27" t="s">
        <v>367</v>
      </c>
      <c r="F27" t="b">
        <v>0</v>
      </c>
      <c r="J27">
        <v>625</v>
      </c>
      <c r="K27" t="s">
        <v>523</v>
      </c>
      <c r="L27" t="s">
        <v>2035</v>
      </c>
      <c r="M27" t="s">
        <v>2036</v>
      </c>
      <c r="N27" t="s">
        <v>2037</v>
      </c>
      <c r="O27" t="s">
        <v>2038</v>
      </c>
      <c r="Q27" t="s">
        <v>2039</v>
      </c>
      <c r="S27" t="b">
        <v>1</v>
      </c>
      <c r="U27" t="s">
        <v>540</v>
      </c>
      <c r="V27" t="s">
        <v>1911</v>
      </c>
      <c r="W27" s="2">
        <v>44763</v>
      </c>
      <c r="X27" s="2">
        <v>44768.423819444448</v>
      </c>
      <c r="Y27" t="s">
        <v>1735</v>
      </c>
      <c r="Z27" t="s">
        <v>1739</v>
      </c>
      <c r="AA27" t="s">
        <v>240</v>
      </c>
      <c r="AB27" t="s">
        <v>1883</v>
      </c>
      <c r="AC27" t="s">
        <v>1884</v>
      </c>
      <c r="AD27" t="s">
        <v>1885</v>
      </c>
      <c r="AE27" t="s">
        <v>1738</v>
      </c>
      <c r="AF27" t="s">
        <v>544</v>
      </c>
      <c r="AG27" t="s">
        <v>1886</v>
      </c>
      <c r="AH27" t="s">
        <v>1887</v>
      </c>
      <c r="AI27" t="s">
        <v>1888</v>
      </c>
      <c r="AJ27" t="s">
        <v>1889</v>
      </c>
      <c r="AK27" t="s">
        <v>1740</v>
      </c>
      <c r="AL27" t="s">
        <v>1890</v>
      </c>
      <c r="AM27" t="s">
        <v>198</v>
      </c>
      <c r="AN27" s="5" t="s">
        <v>1891</v>
      </c>
      <c r="AO27" t="s">
        <v>1892</v>
      </c>
      <c r="AP27" t="s">
        <v>1741</v>
      </c>
      <c r="AQ27" t="s">
        <v>1742</v>
      </c>
      <c r="AR27" t="s">
        <v>1743</v>
      </c>
      <c r="AS27" t="s">
        <v>1744</v>
      </c>
      <c r="AT27" t="s">
        <v>1893</v>
      </c>
      <c r="AU27" t="s">
        <v>1893</v>
      </c>
      <c r="AV27" t="s">
        <v>1893</v>
      </c>
      <c r="AW27" t="s">
        <v>1893</v>
      </c>
      <c r="AX27" t="s">
        <v>1745</v>
      </c>
      <c r="AY27" t="s">
        <v>1746</v>
      </c>
      <c r="AZ27" t="b">
        <v>0</v>
      </c>
      <c r="BA27" t="b">
        <v>0</v>
      </c>
      <c r="BB27" t="s">
        <v>352</v>
      </c>
      <c r="BC27" t="b">
        <v>0</v>
      </c>
      <c r="BE27" t="b">
        <v>0</v>
      </c>
      <c r="BF27" t="s">
        <v>1747</v>
      </c>
      <c r="BG27" t="s">
        <v>1894</v>
      </c>
    </row>
    <row r="28" spans="1:60" x14ac:dyDescent="0.25">
      <c r="A28">
        <v>27</v>
      </c>
      <c r="B28" t="s">
        <v>2027</v>
      </c>
      <c r="C28" t="s">
        <v>367</v>
      </c>
      <c r="F28" t="b">
        <v>0</v>
      </c>
      <c r="J28">
        <v>626</v>
      </c>
      <c r="K28" t="s">
        <v>1501</v>
      </c>
      <c r="L28" t="s">
        <v>2040</v>
      </c>
      <c r="M28" t="s">
        <v>2041</v>
      </c>
      <c r="N28" t="s">
        <v>2042</v>
      </c>
      <c r="O28" t="s">
        <v>2043</v>
      </c>
      <c r="Q28" t="s">
        <v>2044</v>
      </c>
      <c r="S28" t="b">
        <v>1</v>
      </c>
      <c r="U28" t="s">
        <v>540</v>
      </c>
      <c r="V28" t="s">
        <v>1911</v>
      </c>
      <c r="W28" s="2">
        <v>44763</v>
      </c>
      <c r="X28" s="2">
        <v>44768.423819444448</v>
      </c>
      <c r="Y28" t="s">
        <v>1735</v>
      </c>
      <c r="Z28" t="s">
        <v>1739</v>
      </c>
      <c r="AA28" t="s">
        <v>240</v>
      </c>
      <c r="AB28" t="s">
        <v>1883</v>
      </c>
      <c r="AC28" t="s">
        <v>1884</v>
      </c>
      <c r="AD28" t="s">
        <v>1885</v>
      </c>
      <c r="AE28" t="s">
        <v>1738</v>
      </c>
      <c r="AF28" t="s">
        <v>544</v>
      </c>
      <c r="AG28" t="s">
        <v>1886</v>
      </c>
      <c r="AH28" t="s">
        <v>1887</v>
      </c>
      <c r="AI28" t="s">
        <v>1888</v>
      </c>
      <c r="AJ28" t="s">
        <v>1889</v>
      </c>
      <c r="AK28" t="s">
        <v>1740</v>
      </c>
      <c r="AL28" t="s">
        <v>1890</v>
      </c>
      <c r="AM28" t="s">
        <v>198</v>
      </c>
      <c r="AN28" s="5" t="s">
        <v>1891</v>
      </c>
      <c r="AO28" t="s">
        <v>1892</v>
      </c>
      <c r="AP28" t="s">
        <v>1741</v>
      </c>
      <c r="AQ28" t="s">
        <v>1742</v>
      </c>
      <c r="AR28" t="s">
        <v>1743</v>
      </c>
      <c r="AS28" t="s">
        <v>1744</v>
      </c>
      <c r="AT28" t="s">
        <v>1893</v>
      </c>
      <c r="AU28" t="s">
        <v>1893</v>
      </c>
      <c r="AV28" t="s">
        <v>1893</v>
      </c>
      <c r="AW28" t="s">
        <v>1893</v>
      </c>
      <c r="AX28" t="s">
        <v>1745</v>
      </c>
      <c r="AY28" t="s">
        <v>1746</v>
      </c>
      <c r="AZ28" t="b">
        <v>0</v>
      </c>
      <c r="BA28" t="b">
        <v>0</v>
      </c>
      <c r="BB28" t="s">
        <v>352</v>
      </c>
      <c r="BC28" t="b">
        <v>0</v>
      </c>
      <c r="BE28" t="b">
        <v>0</v>
      </c>
      <c r="BF28" t="s">
        <v>1747</v>
      </c>
      <c r="BG28" t="s">
        <v>1894</v>
      </c>
    </row>
    <row r="29" spans="1:60" x14ac:dyDescent="0.25">
      <c r="A29">
        <v>28</v>
      </c>
      <c r="B29" t="s">
        <v>2045</v>
      </c>
      <c r="C29" t="s">
        <v>1725</v>
      </c>
      <c r="D29" t="s">
        <v>1883</v>
      </c>
      <c r="E29" t="s">
        <v>377</v>
      </c>
      <c r="F29" t="b">
        <v>0</v>
      </c>
      <c r="I29" t="s">
        <v>342</v>
      </c>
      <c r="J29">
        <v>627</v>
      </c>
      <c r="K29" t="s">
        <v>1501</v>
      </c>
      <c r="L29" t="s">
        <v>2046</v>
      </c>
      <c r="M29" t="s">
        <v>1872</v>
      </c>
      <c r="N29" t="s">
        <v>2047</v>
      </c>
      <c r="O29" t="s">
        <v>2048</v>
      </c>
      <c r="Q29" t="s">
        <v>2049</v>
      </c>
      <c r="R29" t="s">
        <v>2050</v>
      </c>
      <c r="S29" t="b">
        <v>1</v>
      </c>
      <c r="T29" t="s">
        <v>1748</v>
      </c>
      <c r="U29" t="s">
        <v>540</v>
      </c>
      <c r="V29" t="s">
        <v>1911</v>
      </c>
      <c r="W29" s="2">
        <v>44763</v>
      </c>
      <c r="X29" s="2">
        <v>44768.423819444448</v>
      </c>
      <c r="Y29" t="s">
        <v>1735</v>
      </c>
      <c r="Z29" t="s">
        <v>1739</v>
      </c>
      <c r="AA29" t="s">
        <v>240</v>
      </c>
      <c r="AB29" t="s">
        <v>1883</v>
      </c>
      <c r="AC29" t="s">
        <v>1884</v>
      </c>
      <c r="AD29" t="s">
        <v>1885</v>
      </c>
      <c r="AE29" t="s">
        <v>1738</v>
      </c>
      <c r="AF29" t="s">
        <v>544</v>
      </c>
      <c r="AG29" t="s">
        <v>1886</v>
      </c>
      <c r="AH29" t="s">
        <v>1887</v>
      </c>
      <c r="AI29" t="s">
        <v>1888</v>
      </c>
      <c r="AJ29" t="s">
        <v>1889</v>
      </c>
      <c r="AK29" t="s">
        <v>1740</v>
      </c>
      <c r="AL29" t="s">
        <v>1890</v>
      </c>
      <c r="AM29" t="s">
        <v>198</v>
      </c>
      <c r="AN29" s="5" t="s">
        <v>1891</v>
      </c>
      <c r="AO29" t="s">
        <v>1892</v>
      </c>
      <c r="AP29" t="s">
        <v>1741</v>
      </c>
      <c r="AQ29" t="s">
        <v>1742</v>
      </c>
      <c r="AR29" t="s">
        <v>1743</v>
      </c>
      <c r="AS29" t="s">
        <v>1744</v>
      </c>
      <c r="AT29" t="s">
        <v>1893</v>
      </c>
      <c r="AU29" t="s">
        <v>1893</v>
      </c>
      <c r="AV29" t="s">
        <v>1893</v>
      </c>
      <c r="AW29" t="s">
        <v>1893</v>
      </c>
      <c r="AX29" t="s">
        <v>1745</v>
      </c>
      <c r="AY29" t="s">
        <v>1746</v>
      </c>
      <c r="AZ29" t="b">
        <v>0</v>
      </c>
      <c r="BA29" t="b">
        <v>0</v>
      </c>
      <c r="BB29" t="s">
        <v>352</v>
      </c>
      <c r="BC29" t="b">
        <v>0</v>
      </c>
      <c r="BE29" t="b">
        <v>0</v>
      </c>
      <c r="BF29" t="s">
        <v>1747</v>
      </c>
      <c r="BG29" t="s">
        <v>1894</v>
      </c>
      <c r="BH29" t="s">
        <v>1734</v>
      </c>
    </row>
    <row r="30" spans="1:60" x14ac:dyDescent="0.25">
      <c r="A30">
        <v>29</v>
      </c>
      <c r="B30" t="s">
        <v>2045</v>
      </c>
      <c r="C30" t="s">
        <v>367</v>
      </c>
      <c r="F30" t="b">
        <v>0</v>
      </c>
      <c r="J30">
        <v>628</v>
      </c>
      <c r="K30" t="s">
        <v>361</v>
      </c>
      <c r="L30" t="s">
        <v>2051</v>
      </c>
      <c r="M30" t="s">
        <v>1871</v>
      </c>
      <c r="N30" t="s">
        <v>2052</v>
      </c>
      <c r="O30" t="s">
        <v>2053</v>
      </c>
      <c r="Q30" t="s">
        <v>2054</v>
      </c>
      <c r="S30" t="b">
        <v>1</v>
      </c>
      <c r="U30" t="s">
        <v>540</v>
      </c>
      <c r="V30" t="s">
        <v>1911</v>
      </c>
      <c r="W30" s="2">
        <v>44763</v>
      </c>
      <c r="X30" s="2">
        <v>44768.423819444448</v>
      </c>
      <c r="Y30" t="s">
        <v>1735</v>
      </c>
      <c r="Z30" t="s">
        <v>1739</v>
      </c>
      <c r="AA30" t="s">
        <v>240</v>
      </c>
      <c r="AB30" t="s">
        <v>1883</v>
      </c>
      <c r="AC30" t="s">
        <v>1884</v>
      </c>
      <c r="AD30" t="s">
        <v>1885</v>
      </c>
      <c r="AE30" t="s">
        <v>1738</v>
      </c>
      <c r="AF30" t="s">
        <v>544</v>
      </c>
      <c r="AG30" t="s">
        <v>1886</v>
      </c>
      <c r="AH30" t="s">
        <v>1887</v>
      </c>
      <c r="AI30" t="s">
        <v>1888</v>
      </c>
      <c r="AJ30" t="s">
        <v>1889</v>
      </c>
      <c r="AK30" t="s">
        <v>1740</v>
      </c>
      <c r="AL30" t="s">
        <v>1890</v>
      </c>
      <c r="AM30" t="s">
        <v>198</v>
      </c>
      <c r="AN30" s="5" t="s">
        <v>1891</v>
      </c>
      <c r="AO30" t="s">
        <v>1892</v>
      </c>
      <c r="AP30" t="s">
        <v>1741</v>
      </c>
      <c r="AQ30" t="s">
        <v>1742</v>
      </c>
      <c r="AR30" t="s">
        <v>1743</v>
      </c>
      <c r="AS30" t="s">
        <v>1744</v>
      </c>
      <c r="AT30" t="s">
        <v>1893</v>
      </c>
      <c r="AU30" t="s">
        <v>1893</v>
      </c>
      <c r="AV30" t="s">
        <v>1893</v>
      </c>
      <c r="AW30" t="s">
        <v>1893</v>
      </c>
      <c r="AX30" t="s">
        <v>1745</v>
      </c>
      <c r="AY30" t="s">
        <v>1746</v>
      </c>
      <c r="AZ30" t="b">
        <v>0</v>
      </c>
      <c r="BA30" t="b">
        <v>0</v>
      </c>
      <c r="BB30" t="s">
        <v>352</v>
      </c>
      <c r="BC30" t="b">
        <v>0</v>
      </c>
      <c r="BE30" t="b">
        <v>0</v>
      </c>
      <c r="BF30" t="s">
        <v>1747</v>
      </c>
      <c r="BG30" t="s">
        <v>1894</v>
      </c>
    </row>
    <row r="31" spans="1:60" x14ac:dyDescent="0.25">
      <c r="A31">
        <v>30</v>
      </c>
      <c r="B31" t="s">
        <v>2045</v>
      </c>
      <c r="C31" t="s">
        <v>367</v>
      </c>
      <c r="F31" t="b">
        <v>0</v>
      </c>
      <c r="J31">
        <v>629</v>
      </c>
      <c r="K31" t="s">
        <v>242</v>
      </c>
      <c r="L31" t="s">
        <v>2055</v>
      </c>
      <c r="M31" t="s">
        <v>2056</v>
      </c>
      <c r="N31" t="s">
        <v>2057</v>
      </c>
      <c r="O31" t="s">
        <v>1238</v>
      </c>
      <c r="Q31" t="s">
        <v>2058</v>
      </c>
      <c r="S31" t="b">
        <v>0</v>
      </c>
      <c r="U31" t="s">
        <v>1237</v>
      </c>
      <c r="V31" t="s">
        <v>1911</v>
      </c>
      <c r="W31" s="2">
        <v>44763</v>
      </c>
      <c r="X31" s="2">
        <v>44768.423819444448</v>
      </c>
      <c r="Y31" t="s">
        <v>1735</v>
      </c>
      <c r="Z31" t="s">
        <v>1739</v>
      </c>
      <c r="AA31" t="s">
        <v>240</v>
      </c>
      <c r="AB31" t="s">
        <v>1883</v>
      </c>
      <c r="AC31" t="s">
        <v>1884</v>
      </c>
      <c r="AD31" t="s">
        <v>1885</v>
      </c>
      <c r="AE31" t="s">
        <v>1738</v>
      </c>
      <c r="AF31" t="s">
        <v>544</v>
      </c>
      <c r="AG31" t="s">
        <v>1886</v>
      </c>
      <c r="AH31" t="s">
        <v>1887</v>
      </c>
      <c r="AI31" t="s">
        <v>1888</v>
      </c>
      <c r="AJ31" t="s">
        <v>1889</v>
      </c>
      <c r="AK31" t="s">
        <v>1740</v>
      </c>
      <c r="AL31" t="s">
        <v>1890</v>
      </c>
      <c r="AM31" t="s">
        <v>198</v>
      </c>
      <c r="AN31" s="5" t="s">
        <v>1891</v>
      </c>
      <c r="AO31" t="s">
        <v>1892</v>
      </c>
      <c r="AP31" t="s">
        <v>1741</v>
      </c>
      <c r="AQ31" t="s">
        <v>1742</v>
      </c>
      <c r="AR31" t="s">
        <v>1743</v>
      </c>
      <c r="AS31" t="s">
        <v>1744</v>
      </c>
      <c r="AT31" t="s">
        <v>1893</v>
      </c>
      <c r="AU31" t="s">
        <v>1893</v>
      </c>
      <c r="AV31" t="s">
        <v>1893</v>
      </c>
      <c r="AW31" t="s">
        <v>1893</v>
      </c>
      <c r="AX31" t="s">
        <v>1745</v>
      </c>
      <c r="AY31" t="s">
        <v>1746</v>
      </c>
      <c r="AZ31" t="b">
        <v>0</v>
      </c>
      <c r="BA31" t="b">
        <v>0</v>
      </c>
      <c r="BB31" t="s">
        <v>352</v>
      </c>
      <c r="BC31" t="b">
        <v>0</v>
      </c>
      <c r="BE31" t="b">
        <v>0</v>
      </c>
      <c r="BF31" t="s">
        <v>1747</v>
      </c>
      <c r="BG31" t="s">
        <v>1894</v>
      </c>
    </row>
    <row r="32" spans="1:60" x14ac:dyDescent="0.25">
      <c r="A32">
        <v>31</v>
      </c>
      <c r="B32" t="s">
        <v>2059</v>
      </c>
      <c r="C32" t="s">
        <v>1837</v>
      </c>
      <c r="D32" t="s">
        <v>1883</v>
      </c>
      <c r="E32" t="s">
        <v>377</v>
      </c>
      <c r="F32" t="b">
        <v>1</v>
      </c>
      <c r="G32" t="s">
        <v>2060</v>
      </c>
      <c r="H32" t="s">
        <v>159</v>
      </c>
      <c r="I32" t="s">
        <v>347</v>
      </c>
      <c r="J32">
        <v>630</v>
      </c>
      <c r="K32" t="s">
        <v>343</v>
      </c>
      <c r="L32" t="s">
        <v>2061</v>
      </c>
      <c r="M32" t="s">
        <v>2062</v>
      </c>
      <c r="N32" t="s">
        <v>2063</v>
      </c>
      <c r="O32" t="s">
        <v>2064</v>
      </c>
      <c r="Q32" t="s">
        <v>2065</v>
      </c>
      <c r="R32" t="s">
        <v>2066</v>
      </c>
      <c r="S32" t="b">
        <v>1</v>
      </c>
      <c r="T32" t="s">
        <v>1748</v>
      </c>
      <c r="U32" t="s">
        <v>540</v>
      </c>
      <c r="V32" t="s">
        <v>1911</v>
      </c>
      <c r="W32" s="2">
        <v>44763</v>
      </c>
      <c r="X32" s="2">
        <v>44768.425856481481</v>
      </c>
      <c r="Y32" t="s">
        <v>1735</v>
      </c>
      <c r="Z32" t="s">
        <v>1739</v>
      </c>
      <c r="AA32" t="s">
        <v>240</v>
      </c>
      <c r="AB32" t="s">
        <v>1883</v>
      </c>
      <c r="AC32" t="s">
        <v>1884</v>
      </c>
      <c r="AD32" t="s">
        <v>1885</v>
      </c>
      <c r="AE32" t="s">
        <v>1738</v>
      </c>
      <c r="AF32" t="s">
        <v>544</v>
      </c>
      <c r="AG32" t="s">
        <v>1886</v>
      </c>
      <c r="AH32" t="s">
        <v>1887</v>
      </c>
      <c r="AI32" t="s">
        <v>1888</v>
      </c>
      <c r="AJ32" t="s">
        <v>1889</v>
      </c>
      <c r="AK32" t="s">
        <v>1740</v>
      </c>
      <c r="AL32" t="s">
        <v>1890</v>
      </c>
      <c r="AM32" t="s">
        <v>198</v>
      </c>
      <c r="AN32" s="5" t="s">
        <v>1891</v>
      </c>
      <c r="AO32" t="s">
        <v>1892</v>
      </c>
      <c r="AP32" t="s">
        <v>1741</v>
      </c>
      <c r="AQ32" t="s">
        <v>1742</v>
      </c>
      <c r="AR32" t="s">
        <v>1743</v>
      </c>
      <c r="AS32" t="s">
        <v>1744</v>
      </c>
      <c r="AT32" t="s">
        <v>1893</v>
      </c>
      <c r="AU32" t="s">
        <v>1893</v>
      </c>
      <c r="AV32" t="s">
        <v>1893</v>
      </c>
      <c r="AW32" t="s">
        <v>1893</v>
      </c>
      <c r="AX32" t="s">
        <v>1745</v>
      </c>
      <c r="AY32" t="s">
        <v>1746</v>
      </c>
      <c r="AZ32" t="b">
        <v>0</v>
      </c>
      <c r="BA32" t="b">
        <v>0</v>
      </c>
      <c r="BB32" t="s">
        <v>352</v>
      </c>
      <c r="BC32" t="b">
        <v>0</v>
      </c>
      <c r="BE32" t="b">
        <v>0</v>
      </c>
      <c r="BF32" t="s">
        <v>1747</v>
      </c>
      <c r="BG32" t="s">
        <v>1894</v>
      </c>
      <c r="BH32" t="s">
        <v>1734</v>
      </c>
    </row>
    <row r="33" spans="1:60" x14ac:dyDescent="0.25">
      <c r="A33">
        <v>32</v>
      </c>
      <c r="B33" t="s">
        <v>2059</v>
      </c>
      <c r="C33" t="s">
        <v>367</v>
      </c>
      <c r="F33" t="b">
        <v>0</v>
      </c>
      <c r="J33">
        <v>631</v>
      </c>
      <c r="K33" t="s">
        <v>345</v>
      </c>
      <c r="L33" t="s">
        <v>2067</v>
      </c>
      <c r="M33" t="s">
        <v>2068</v>
      </c>
      <c r="N33" t="s">
        <v>2069</v>
      </c>
      <c r="O33" t="s">
        <v>2070</v>
      </c>
      <c r="Q33" t="s">
        <v>2071</v>
      </c>
      <c r="S33" t="b">
        <v>1</v>
      </c>
      <c r="U33" t="s">
        <v>540</v>
      </c>
      <c r="V33" t="s">
        <v>1911</v>
      </c>
      <c r="W33" s="2">
        <v>44763</v>
      </c>
      <c r="X33" s="2">
        <v>44768.425856481481</v>
      </c>
      <c r="Y33" t="s">
        <v>1735</v>
      </c>
      <c r="Z33" t="s">
        <v>1739</v>
      </c>
      <c r="AA33" t="s">
        <v>240</v>
      </c>
      <c r="AB33" t="s">
        <v>1883</v>
      </c>
      <c r="AC33" t="s">
        <v>1884</v>
      </c>
      <c r="AD33" t="s">
        <v>1885</v>
      </c>
      <c r="AE33" t="s">
        <v>1738</v>
      </c>
      <c r="AF33" t="s">
        <v>544</v>
      </c>
      <c r="AG33" t="s">
        <v>1886</v>
      </c>
      <c r="AH33" t="s">
        <v>1887</v>
      </c>
      <c r="AI33" t="s">
        <v>1888</v>
      </c>
      <c r="AJ33" t="s">
        <v>1889</v>
      </c>
      <c r="AK33" t="s">
        <v>1740</v>
      </c>
      <c r="AL33" t="s">
        <v>1890</v>
      </c>
      <c r="AM33" t="s">
        <v>198</v>
      </c>
      <c r="AN33" s="5" t="s">
        <v>1891</v>
      </c>
      <c r="AO33" t="s">
        <v>1892</v>
      </c>
      <c r="AP33" t="s">
        <v>1741</v>
      </c>
      <c r="AQ33" t="s">
        <v>1742</v>
      </c>
      <c r="AR33" t="s">
        <v>1743</v>
      </c>
      <c r="AS33" t="s">
        <v>1744</v>
      </c>
      <c r="AT33" t="s">
        <v>1893</v>
      </c>
      <c r="AU33" t="s">
        <v>1893</v>
      </c>
      <c r="AV33" t="s">
        <v>1893</v>
      </c>
      <c r="AW33" t="s">
        <v>1893</v>
      </c>
      <c r="AX33" t="s">
        <v>1745</v>
      </c>
      <c r="AY33" t="s">
        <v>1746</v>
      </c>
      <c r="AZ33" t="b">
        <v>0</v>
      </c>
      <c r="BA33" t="b">
        <v>0</v>
      </c>
      <c r="BB33" t="s">
        <v>352</v>
      </c>
      <c r="BC33" t="b">
        <v>0</v>
      </c>
      <c r="BE33" t="b">
        <v>0</v>
      </c>
      <c r="BF33" t="s">
        <v>1747</v>
      </c>
      <c r="BG33" t="s">
        <v>1894</v>
      </c>
    </row>
    <row r="34" spans="1:60" x14ac:dyDescent="0.25">
      <c r="A34">
        <v>33</v>
      </c>
      <c r="B34" t="s">
        <v>2059</v>
      </c>
      <c r="C34" t="s">
        <v>367</v>
      </c>
      <c r="F34" t="b">
        <v>0</v>
      </c>
      <c r="J34">
        <v>632</v>
      </c>
      <c r="K34" t="s">
        <v>346</v>
      </c>
      <c r="L34" t="s">
        <v>2072</v>
      </c>
      <c r="M34" t="s">
        <v>2073</v>
      </c>
      <c r="N34" t="s">
        <v>2074</v>
      </c>
      <c r="O34" t="s">
        <v>2075</v>
      </c>
      <c r="Q34" t="s">
        <v>2076</v>
      </c>
      <c r="S34" t="b">
        <v>1</v>
      </c>
      <c r="U34" t="s">
        <v>540</v>
      </c>
      <c r="V34" t="s">
        <v>1911</v>
      </c>
      <c r="W34" s="2">
        <v>44763</v>
      </c>
      <c r="X34" s="2">
        <v>44768.425856481481</v>
      </c>
      <c r="Y34" t="s">
        <v>1735</v>
      </c>
      <c r="Z34" t="s">
        <v>1739</v>
      </c>
      <c r="AA34" t="s">
        <v>240</v>
      </c>
      <c r="AB34" t="s">
        <v>1883</v>
      </c>
      <c r="AC34" t="s">
        <v>1884</v>
      </c>
      <c r="AD34" t="s">
        <v>1885</v>
      </c>
      <c r="AE34" t="s">
        <v>1738</v>
      </c>
      <c r="AF34" t="s">
        <v>544</v>
      </c>
      <c r="AG34" t="s">
        <v>1886</v>
      </c>
      <c r="AH34" t="s">
        <v>1887</v>
      </c>
      <c r="AI34" t="s">
        <v>1888</v>
      </c>
      <c r="AJ34" t="s">
        <v>1889</v>
      </c>
      <c r="AK34" t="s">
        <v>1740</v>
      </c>
      <c r="AL34" t="s">
        <v>1890</v>
      </c>
      <c r="AM34" t="s">
        <v>198</v>
      </c>
      <c r="AN34" s="5" t="s">
        <v>1891</v>
      </c>
      <c r="AO34" t="s">
        <v>1892</v>
      </c>
      <c r="AP34" t="s">
        <v>1741</v>
      </c>
      <c r="AQ34" t="s">
        <v>1742</v>
      </c>
      <c r="AR34" t="s">
        <v>1743</v>
      </c>
      <c r="AS34" t="s">
        <v>1744</v>
      </c>
      <c r="AT34" t="s">
        <v>1893</v>
      </c>
      <c r="AU34" t="s">
        <v>1893</v>
      </c>
      <c r="AV34" t="s">
        <v>1893</v>
      </c>
      <c r="AW34" t="s">
        <v>1893</v>
      </c>
      <c r="AX34" t="s">
        <v>1745</v>
      </c>
      <c r="AY34" t="s">
        <v>1746</v>
      </c>
      <c r="AZ34" t="b">
        <v>0</v>
      </c>
      <c r="BA34" t="b">
        <v>0</v>
      </c>
      <c r="BB34" t="s">
        <v>352</v>
      </c>
      <c r="BC34" t="b">
        <v>0</v>
      </c>
      <c r="BE34" t="b">
        <v>0</v>
      </c>
      <c r="BF34" t="s">
        <v>1747</v>
      </c>
      <c r="BG34" t="s">
        <v>1894</v>
      </c>
    </row>
    <row r="35" spans="1:60" x14ac:dyDescent="0.25">
      <c r="A35">
        <v>34</v>
      </c>
      <c r="B35" t="s">
        <v>2077</v>
      </c>
      <c r="C35" t="s">
        <v>531</v>
      </c>
      <c r="D35" t="s">
        <v>1883</v>
      </c>
      <c r="E35" t="s">
        <v>377</v>
      </c>
      <c r="F35" t="b">
        <v>1</v>
      </c>
      <c r="G35" t="s">
        <v>2078</v>
      </c>
      <c r="H35" t="s">
        <v>342</v>
      </c>
      <c r="I35" t="s">
        <v>159</v>
      </c>
      <c r="J35">
        <v>633</v>
      </c>
      <c r="K35" t="s">
        <v>349</v>
      </c>
      <c r="L35" t="s">
        <v>2079</v>
      </c>
      <c r="M35" t="s">
        <v>2080</v>
      </c>
      <c r="N35" t="s">
        <v>2081</v>
      </c>
      <c r="O35" t="s">
        <v>2082</v>
      </c>
      <c r="Q35" t="s">
        <v>2083</v>
      </c>
      <c r="R35" t="s">
        <v>2084</v>
      </c>
      <c r="S35" t="b">
        <v>1</v>
      </c>
      <c r="T35" t="s">
        <v>1748</v>
      </c>
      <c r="U35" t="s">
        <v>540</v>
      </c>
      <c r="V35" t="s">
        <v>1911</v>
      </c>
      <c r="W35" s="2">
        <v>44763</v>
      </c>
      <c r="X35" s="2">
        <v>44768.425856481481</v>
      </c>
      <c r="Y35" t="s">
        <v>1735</v>
      </c>
      <c r="Z35" t="s">
        <v>1739</v>
      </c>
      <c r="AA35" t="s">
        <v>240</v>
      </c>
      <c r="AB35" t="s">
        <v>1883</v>
      </c>
      <c r="AC35" t="s">
        <v>1884</v>
      </c>
      <c r="AD35" t="s">
        <v>1885</v>
      </c>
      <c r="AE35" t="s">
        <v>1738</v>
      </c>
      <c r="AF35" t="s">
        <v>544</v>
      </c>
      <c r="AG35" t="s">
        <v>1886</v>
      </c>
      <c r="AH35" t="s">
        <v>1887</v>
      </c>
      <c r="AI35" t="s">
        <v>1888</v>
      </c>
      <c r="AJ35" t="s">
        <v>1889</v>
      </c>
      <c r="AK35" t="s">
        <v>1740</v>
      </c>
      <c r="AL35" t="s">
        <v>1890</v>
      </c>
      <c r="AM35" t="s">
        <v>198</v>
      </c>
      <c r="AN35" s="5" t="s">
        <v>1891</v>
      </c>
      <c r="AO35" t="s">
        <v>1892</v>
      </c>
      <c r="AP35" t="s">
        <v>1741</v>
      </c>
      <c r="AQ35" t="s">
        <v>1742</v>
      </c>
      <c r="AR35" t="s">
        <v>1743</v>
      </c>
      <c r="AS35" t="s">
        <v>1744</v>
      </c>
      <c r="AT35" t="s">
        <v>1893</v>
      </c>
      <c r="AU35" t="s">
        <v>1893</v>
      </c>
      <c r="AV35" t="s">
        <v>1893</v>
      </c>
      <c r="AW35" t="s">
        <v>1893</v>
      </c>
      <c r="AX35" t="s">
        <v>1745</v>
      </c>
      <c r="AY35" t="s">
        <v>1746</v>
      </c>
      <c r="AZ35" t="b">
        <v>0</v>
      </c>
      <c r="BA35" t="b">
        <v>0</v>
      </c>
      <c r="BB35" t="s">
        <v>352</v>
      </c>
      <c r="BC35" t="b">
        <v>0</v>
      </c>
      <c r="BE35" t="b">
        <v>0</v>
      </c>
      <c r="BF35" t="s">
        <v>1747</v>
      </c>
      <c r="BG35" t="s">
        <v>1894</v>
      </c>
      <c r="BH35" t="s">
        <v>1734</v>
      </c>
    </row>
    <row r="36" spans="1:60" x14ac:dyDescent="0.25">
      <c r="A36">
        <v>35</v>
      </c>
      <c r="B36" t="s">
        <v>2077</v>
      </c>
      <c r="C36" t="s">
        <v>367</v>
      </c>
      <c r="F36" t="b">
        <v>0</v>
      </c>
      <c r="J36">
        <v>634</v>
      </c>
      <c r="K36" t="s">
        <v>344</v>
      </c>
      <c r="L36" t="s">
        <v>2085</v>
      </c>
      <c r="M36" t="s">
        <v>2086</v>
      </c>
      <c r="N36" t="s">
        <v>2087</v>
      </c>
      <c r="O36" t="s">
        <v>2088</v>
      </c>
      <c r="Q36" t="s">
        <v>2089</v>
      </c>
      <c r="S36" t="b">
        <v>1</v>
      </c>
      <c r="U36" t="s">
        <v>540</v>
      </c>
      <c r="V36" t="s">
        <v>1911</v>
      </c>
      <c r="W36" s="2">
        <v>44763</v>
      </c>
      <c r="X36" s="2">
        <v>44768.425856481481</v>
      </c>
      <c r="Y36" t="s">
        <v>1735</v>
      </c>
      <c r="Z36" t="s">
        <v>1739</v>
      </c>
      <c r="AA36" t="s">
        <v>240</v>
      </c>
      <c r="AB36" t="s">
        <v>1883</v>
      </c>
      <c r="AC36" t="s">
        <v>1884</v>
      </c>
      <c r="AD36" t="s">
        <v>1885</v>
      </c>
      <c r="AE36" t="s">
        <v>1738</v>
      </c>
      <c r="AF36" t="s">
        <v>544</v>
      </c>
      <c r="AG36" t="s">
        <v>1886</v>
      </c>
      <c r="AH36" t="s">
        <v>1887</v>
      </c>
      <c r="AI36" t="s">
        <v>1888</v>
      </c>
      <c r="AJ36" t="s">
        <v>1889</v>
      </c>
      <c r="AK36" t="s">
        <v>1740</v>
      </c>
      <c r="AL36" t="s">
        <v>1890</v>
      </c>
      <c r="AM36" t="s">
        <v>198</v>
      </c>
      <c r="AN36" s="5" t="s">
        <v>1891</v>
      </c>
      <c r="AO36" t="s">
        <v>1892</v>
      </c>
      <c r="AP36" t="s">
        <v>1741</v>
      </c>
      <c r="AQ36" t="s">
        <v>1742</v>
      </c>
      <c r="AR36" t="s">
        <v>1743</v>
      </c>
      <c r="AS36" t="s">
        <v>1744</v>
      </c>
      <c r="AT36" t="s">
        <v>1893</v>
      </c>
      <c r="AU36" t="s">
        <v>1893</v>
      </c>
      <c r="AV36" t="s">
        <v>1893</v>
      </c>
      <c r="AW36" t="s">
        <v>1893</v>
      </c>
      <c r="AX36" t="s">
        <v>1745</v>
      </c>
      <c r="AY36" t="s">
        <v>1746</v>
      </c>
      <c r="AZ36" t="b">
        <v>0</v>
      </c>
      <c r="BA36" t="b">
        <v>0</v>
      </c>
      <c r="BB36" t="s">
        <v>352</v>
      </c>
      <c r="BC36" t="b">
        <v>0</v>
      </c>
      <c r="BE36" t="b">
        <v>0</v>
      </c>
      <c r="BF36" t="s">
        <v>1747</v>
      </c>
      <c r="BG36" t="s">
        <v>1894</v>
      </c>
    </row>
    <row r="37" spans="1:60" x14ac:dyDescent="0.25">
      <c r="A37">
        <v>36</v>
      </c>
      <c r="B37" t="s">
        <v>2077</v>
      </c>
      <c r="C37" t="s">
        <v>367</v>
      </c>
      <c r="F37" t="b">
        <v>0</v>
      </c>
      <c r="J37">
        <v>635</v>
      </c>
      <c r="K37" t="s">
        <v>345</v>
      </c>
      <c r="L37" t="s">
        <v>2090</v>
      </c>
      <c r="M37" t="s">
        <v>2091</v>
      </c>
      <c r="N37" t="s">
        <v>2092</v>
      </c>
      <c r="O37" t="s">
        <v>2093</v>
      </c>
      <c r="Q37" t="s">
        <v>2094</v>
      </c>
      <c r="S37" t="b">
        <v>1</v>
      </c>
      <c r="U37" t="s">
        <v>540</v>
      </c>
      <c r="V37" t="s">
        <v>1911</v>
      </c>
      <c r="W37" s="2">
        <v>44763</v>
      </c>
      <c r="X37" s="2">
        <v>44768.425868055558</v>
      </c>
      <c r="Y37" t="s">
        <v>1735</v>
      </c>
      <c r="Z37" t="s">
        <v>1739</v>
      </c>
      <c r="AA37" t="s">
        <v>240</v>
      </c>
      <c r="AB37" t="s">
        <v>1883</v>
      </c>
      <c r="AC37" t="s">
        <v>1884</v>
      </c>
      <c r="AD37" t="s">
        <v>1885</v>
      </c>
      <c r="AE37" t="s">
        <v>1738</v>
      </c>
      <c r="AF37" t="s">
        <v>544</v>
      </c>
      <c r="AG37" t="s">
        <v>1886</v>
      </c>
      <c r="AH37" t="s">
        <v>1887</v>
      </c>
      <c r="AI37" t="s">
        <v>1888</v>
      </c>
      <c r="AJ37" t="s">
        <v>1889</v>
      </c>
      <c r="AK37" t="s">
        <v>1740</v>
      </c>
      <c r="AL37" t="s">
        <v>1890</v>
      </c>
      <c r="AM37" t="s">
        <v>198</v>
      </c>
      <c r="AN37" s="5" t="s">
        <v>1891</v>
      </c>
      <c r="AO37" t="s">
        <v>1892</v>
      </c>
      <c r="AP37" t="s">
        <v>1741</v>
      </c>
      <c r="AQ37" t="s">
        <v>1742</v>
      </c>
      <c r="AR37" t="s">
        <v>1743</v>
      </c>
      <c r="AS37" t="s">
        <v>1744</v>
      </c>
      <c r="AT37" t="s">
        <v>1893</v>
      </c>
      <c r="AU37" t="s">
        <v>1893</v>
      </c>
      <c r="AV37" t="s">
        <v>1893</v>
      </c>
      <c r="AW37" t="s">
        <v>1893</v>
      </c>
      <c r="AX37" t="s">
        <v>1745</v>
      </c>
      <c r="AY37" t="s">
        <v>1746</v>
      </c>
      <c r="AZ37" t="b">
        <v>0</v>
      </c>
      <c r="BA37" t="b">
        <v>0</v>
      </c>
      <c r="BB37" t="s">
        <v>352</v>
      </c>
      <c r="BC37" t="b">
        <v>0</v>
      </c>
      <c r="BE37" t="b">
        <v>0</v>
      </c>
      <c r="BF37" t="s">
        <v>1747</v>
      </c>
      <c r="BG37" t="s">
        <v>1894</v>
      </c>
    </row>
    <row r="38" spans="1:60" x14ac:dyDescent="0.25">
      <c r="A38">
        <v>37</v>
      </c>
      <c r="B38" t="s">
        <v>2095</v>
      </c>
      <c r="C38" t="s">
        <v>2096</v>
      </c>
      <c r="D38" t="s">
        <v>1883</v>
      </c>
      <c r="E38" t="s">
        <v>377</v>
      </c>
      <c r="F38" t="b">
        <v>1</v>
      </c>
      <c r="G38" t="s">
        <v>2078</v>
      </c>
      <c r="H38" t="s">
        <v>342</v>
      </c>
      <c r="I38" t="s">
        <v>159</v>
      </c>
      <c r="J38">
        <v>636</v>
      </c>
      <c r="K38" t="s">
        <v>349</v>
      </c>
      <c r="L38" t="s">
        <v>2097</v>
      </c>
      <c r="M38" t="s">
        <v>2098</v>
      </c>
      <c r="N38" t="s">
        <v>2099</v>
      </c>
      <c r="O38" t="s">
        <v>2100</v>
      </c>
      <c r="Q38" t="s">
        <v>2101</v>
      </c>
      <c r="R38" t="s">
        <v>2102</v>
      </c>
      <c r="S38" t="b">
        <v>1</v>
      </c>
      <c r="U38" t="s">
        <v>540</v>
      </c>
      <c r="V38" t="s">
        <v>1911</v>
      </c>
      <c r="W38" s="2">
        <v>44763</v>
      </c>
      <c r="X38" s="2">
        <v>44768.430104166669</v>
      </c>
      <c r="Y38" t="s">
        <v>1735</v>
      </c>
      <c r="Z38" t="s">
        <v>1739</v>
      </c>
      <c r="AA38" t="s">
        <v>240</v>
      </c>
      <c r="AB38" t="s">
        <v>1883</v>
      </c>
      <c r="AC38" t="s">
        <v>1884</v>
      </c>
      <c r="AD38" t="s">
        <v>1885</v>
      </c>
      <c r="AE38" t="s">
        <v>1738</v>
      </c>
      <c r="AF38" t="s">
        <v>544</v>
      </c>
      <c r="AG38" t="s">
        <v>1886</v>
      </c>
      <c r="AH38" t="s">
        <v>1887</v>
      </c>
      <c r="AI38" t="s">
        <v>1888</v>
      </c>
      <c r="AJ38" t="s">
        <v>1889</v>
      </c>
      <c r="AK38" t="s">
        <v>1740</v>
      </c>
      <c r="AL38" t="s">
        <v>1890</v>
      </c>
      <c r="AM38" t="s">
        <v>198</v>
      </c>
      <c r="AN38" s="5" t="s">
        <v>1891</v>
      </c>
      <c r="AO38" t="s">
        <v>1892</v>
      </c>
      <c r="AP38" t="s">
        <v>1741</v>
      </c>
      <c r="AQ38" t="s">
        <v>1742</v>
      </c>
      <c r="AR38" t="s">
        <v>1743</v>
      </c>
      <c r="AS38" t="s">
        <v>1744</v>
      </c>
      <c r="AT38" t="s">
        <v>1893</v>
      </c>
      <c r="AU38" t="s">
        <v>1893</v>
      </c>
      <c r="AV38" t="s">
        <v>1893</v>
      </c>
      <c r="AW38" t="s">
        <v>1893</v>
      </c>
      <c r="AX38" t="s">
        <v>1745</v>
      </c>
      <c r="AY38" t="s">
        <v>1746</v>
      </c>
      <c r="AZ38" t="b">
        <v>0</v>
      </c>
      <c r="BA38" t="b">
        <v>0</v>
      </c>
      <c r="BB38" t="s">
        <v>352</v>
      </c>
      <c r="BC38" t="b">
        <v>0</v>
      </c>
      <c r="BE38" t="b">
        <v>0</v>
      </c>
      <c r="BF38" t="s">
        <v>1747</v>
      </c>
      <c r="BG38" t="s">
        <v>1894</v>
      </c>
      <c r="BH38" t="s">
        <v>1734</v>
      </c>
    </row>
    <row r="39" spans="1:60" x14ac:dyDescent="0.25">
      <c r="A39">
        <v>38</v>
      </c>
      <c r="B39" t="s">
        <v>2095</v>
      </c>
      <c r="C39" t="s">
        <v>367</v>
      </c>
      <c r="F39" t="b">
        <v>0</v>
      </c>
      <c r="J39">
        <v>637</v>
      </c>
      <c r="K39" t="s">
        <v>344</v>
      </c>
      <c r="L39" t="s">
        <v>2103</v>
      </c>
      <c r="M39" t="s">
        <v>1934</v>
      </c>
      <c r="N39" t="s">
        <v>2104</v>
      </c>
      <c r="O39" t="s">
        <v>2105</v>
      </c>
      <c r="Q39" t="s">
        <v>2106</v>
      </c>
      <c r="S39" t="b">
        <v>1</v>
      </c>
      <c r="U39" t="s">
        <v>540</v>
      </c>
      <c r="V39" t="s">
        <v>1911</v>
      </c>
      <c r="W39" s="2">
        <v>44763</v>
      </c>
      <c r="X39" s="2">
        <v>44768.430115740739</v>
      </c>
      <c r="Y39" t="s">
        <v>1735</v>
      </c>
      <c r="Z39" t="s">
        <v>1739</v>
      </c>
      <c r="AA39" t="s">
        <v>240</v>
      </c>
      <c r="AB39" t="s">
        <v>1883</v>
      </c>
      <c r="AC39" t="s">
        <v>1884</v>
      </c>
      <c r="AD39" t="s">
        <v>1885</v>
      </c>
      <c r="AE39" t="s">
        <v>1738</v>
      </c>
      <c r="AF39" t="s">
        <v>544</v>
      </c>
      <c r="AG39" t="s">
        <v>1886</v>
      </c>
      <c r="AH39" t="s">
        <v>1887</v>
      </c>
      <c r="AI39" t="s">
        <v>1888</v>
      </c>
      <c r="AJ39" t="s">
        <v>1889</v>
      </c>
      <c r="AK39" t="s">
        <v>1740</v>
      </c>
      <c r="AL39" t="s">
        <v>1890</v>
      </c>
      <c r="AM39" t="s">
        <v>198</v>
      </c>
      <c r="AN39" s="5" t="s">
        <v>1891</v>
      </c>
      <c r="AO39" t="s">
        <v>1892</v>
      </c>
      <c r="AP39" t="s">
        <v>1741</v>
      </c>
      <c r="AQ39" t="s">
        <v>1742</v>
      </c>
      <c r="AR39" t="s">
        <v>1743</v>
      </c>
      <c r="AS39" t="s">
        <v>1744</v>
      </c>
      <c r="AT39" t="s">
        <v>1893</v>
      </c>
      <c r="AU39" t="s">
        <v>1893</v>
      </c>
      <c r="AV39" t="s">
        <v>1893</v>
      </c>
      <c r="AW39" t="s">
        <v>1893</v>
      </c>
      <c r="AX39" t="s">
        <v>1745</v>
      </c>
      <c r="AY39" t="s">
        <v>1746</v>
      </c>
      <c r="AZ39" t="b">
        <v>0</v>
      </c>
      <c r="BA39" t="b">
        <v>0</v>
      </c>
      <c r="BB39" t="s">
        <v>352</v>
      </c>
      <c r="BC39" t="b">
        <v>0</v>
      </c>
      <c r="BE39" t="b">
        <v>0</v>
      </c>
      <c r="BF39" t="s">
        <v>1747</v>
      </c>
      <c r="BG39" t="s">
        <v>1894</v>
      </c>
    </row>
    <row r="40" spans="1:60" x14ac:dyDescent="0.25">
      <c r="A40">
        <v>39</v>
      </c>
      <c r="B40" t="s">
        <v>2095</v>
      </c>
      <c r="C40" t="s">
        <v>367</v>
      </c>
      <c r="F40" t="b">
        <v>0</v>
      </c>
      <c r="J40">
        <v>638</v>
      </c>
      <c r="K40" t="s">
        <v>345</v>
      </c>
      <c r="L40" t="s">
        <v>2107</v>
      </c>
      <c r="M40" t="s">
        <v>2108</v>
      </c>
      <c r="N40" t="s">
        <v>2109</v>
      </c>
      <c r="O40" t="s">
        <v>2110</v>
      </c>
      <c r="Q40" t="s">
        <v>2111</v>
      </c>
      <c r="S40" t="b">
        <v>1</v>
      </c>
      <c r="U40" t="s">
        <v>540</v>
      </c>
      <c r="V40" t="s">
        <v>1911</v>
      </c>
      <c r="W40" s="2">
        <v>44763</v>
      </c>
      <c r="X40" s="2">
        <v>44768.430115740739</v>
      </c>
      <c r="Y40" t="s">
        <v>1735</v>
      </c>
      <c r="Z40" t="s">
        <v>1739</v>
      </c>
      <c r="AA40" t="s">
        <v>240</v>
      </c>
      <c r="AB40" t="s">
        <v>1883</v>
      </c>
      <c r="AC40" t="s">
        <v>1884</v>
      </c>
      <c r="AD40" t="s">
        <v>1885</v>
      </c>
      <c r="AE40" t="s">
        <v>1738</v>
      </c>
      <c r="AF40" t="s">
        <v>544</v>
      </c>
      <c r="AG40" t="s">
        <v>1886</v>
      </c>
      <c r="AH40" t="s">
        <v>1887</v>
      </c>
      <c r="AI40" t="s">
        <v>1888</v>
      </c>
      <c r="AJ40" t="s">
        <v>1889</v>
      </c>
      <c r="AK40" t="s">
        <v>1740</v>
      </c>
      <c r="AL40" t="s">
        <v>1890</v>
      </c>
      <c r="AM40" t="s">
        <v>198</v>
      </c>
      <c r="AN40" s="5" t="s">
        <v>1891</v>
      </c>
      <c r="AO40" t="s">
        <v>1892</v>
      </c>
      <c r="AP40" t="s">
        <v>1741</v>
      </c>
      <c r="AQ40" t="s">
        <v>1742</v>
      </c>
      <c r="AR40" t="s">
        <v>1743</v>
      </c>
      <c r="AS40" t="s">
        <v>1744</v>
      </c>
      <c r="AT40" t="s">
        <v>1893</v>
      </c>
      <c r="AU40" t="s">
        <v>1893</v>
      </c>
      <c r="AV40" t="s">
        <v>1893</v>
      </c>
      <c r="AW40" t="s">
        <v>1893</v>
      </c>
      <c r="AX40" t="s">
        <v>1745</v>
      </c>
      <c r="AY40" t="s">
        <v>1746</v>
      </c>
      <c r="AZ40" t="b">
        <v>0</v>
      </c>
      <c r="BA40" t="b">
        <v>0</v>
      </c>
      <c r="BB40" t="s">
        <v>352</v>
      </c>
      <c r="BC40" t="b">
        <v>0</v>
      </c>
      <c r="BE40" t="b">
        <v>0</v>
      </c>
      <c r="BF40" t="s">
        <v>1747</v>
      </c>
      <c r="BG40" t="s">
        <v>1894</v>
      </c>
    </row>
    <row r="41" spans="1:60" x14ac:dyDescent="0.25">
      <c r="A41">
        <v>40</v>
      </c>
      <c r="B41" t="s">
        <v>2112</v>
      </c>
      <c r="C41" t="s">
        <v>530</v>
      </c>
      <c r="D41" t="s">
        <v>1888</v>
      </c>
      <c r="E41" t="s">
        <v>377</v>
      </c>
      <c r="F41" t="b">
        <v>1</v>
      </c>
      <c r="G41" t="s">
        <v>2113</v>
      </c>
      <c r="H41" t="s">
        <v>1497</v>
      </c>
      <c r="I41" t="s">
        <v>347</v>
      </c>
      <c r="J41">
        <v>639</v>
      </c>
      <c r="K41" t="s">
        <v>344</v>
      </c>
      <c r="L41" t="s">
        <v>2114</v>
      </c>
      <c r="M41" t="s">
        <v>2115</v>
      </c>
      <c r="N41" t="s">
        <v>2116</v>
      </c>
      <c r="O41" t="s">
        <v>1328</v>
      </c>
      <c r="Q41" t="s">
        <v>2117</v>
      </c>
      <c r="R41" t="s">
        <v>2118</v>
      </c>
      <c r="S41" t="b">
        <v>1</v>
      </c>
      <c r="T41" t="s">
        <v>1748</v>
      </c>
      <c r="U41" t="s">
        <v>540</v>
      </c>
      <c r="V41" t="s">
        <v>1911</v>
      </c>
      <c r="W41" s="2">
        <v>44763</v>
      </c>
      <c r="X41" s="2">
        <v>44768.430115740739</v>
      </c>
      <c r="Y41" t="s">
        <v>1735</v>
      </c>
      <c r="Z41" t="s">
        <v>1739</v>
      </c>
      <c r="AA41" t="s">
        <v>240</v>
      </c>
      <c r="AB41" t="s">
        <v>1883</v>
      </c>
      <c r="AC41" t="s">
        <v>1884</v>
      </c>
      <c r="AD41" t="s">
        <v>1885</v>
      </c>
      <c r="AE41" t="s">
        <v>1738</v>
      </c>
      <c r="AF41" t="s">
        <v>544</v>
      </c>
      <c r="AG41" t="s">
        <v>1886</v>
      </c>
      <c r="AH41" t="s">
        <v>1887</v>
      </c>
      <c r="AI41" t="s">
        <v>1888</v>
      </c>
      <c r="AJ41" t="s">
        <v>1889</v>
      </c>
      <c r="AK41" t="s">
        <v>1740</v>
      </c>
      <c r="AL41" t="s">
        <v>1890</v>
      </c>
      <c r="AM41" t="s">
        <v>198</v>
      </c>
      <c r="AN41" s="5" t="s">
        <v>1891</v>
      </c>
      <c r="AO41" t="s">
        <v>1892</v>
      </c>
      <c r="AP41" t="s">
        <v>1741</v>
      </c>
      <c r="AQ41" t="s">
        <v>1742</v>
      </c>
      <c r="AR41" t="s">
        <v>1743</v>
      </c>
      <c r="AS41" t="s">
        <v>1744</v>
      </c>
      <c r="AT41" t="s">
        <v>1893</v>
      </c>
      <c r="AU41" t="s">
        <v>1893</v>
      </c>
      <c r="AV41" t="s">
        <v>1893</v>
      </c>
      <c r="AW41" t="s">
        <v>1893</v>
      </c>
      <c r="AX41" t="s">
        <v>1745</v>
      </c>
      <c r="AY41" t="s">
        <v>1746</v>
      </c>
      <c r="AZ41" t="b">
        <v>0</v>
      </c>
      <c r="BA41" t="b">
        <v>0</v>
      </c>
      <c r="BB41" t="s">
        <v>352</v>
      </c>
      <c r="BC41" t="b">
        <v>0</v>
      </c>
      <c r="BE41" t="b">
        <v>0</v>
      </c>
      <c r="BF41" t="s">
        <v>1747</v>
      </c>
      <c r="BG41" t="s">
        <v>1894</v>
      </c>
    </row>
    <row r="42" spans="1:60" x14ac:dyDescent="0.25">
      <c r="A42">
        <v>41</v>
      </c>
      <c r="B42" t="s">
        <v>2112</v>
      </c>
      <c r="C42" t="s">
        <v>367</v>
      </c>
      <c r="F42" t="b">
        <v>0</v>
      </c>
      <c r="J42">
        <v>640</v>
      </c>
      <c r="K42" t="s">
        <v>345</v>
      </c>
      <c r="L42" t="s">
        <v>2119</v>
      </c>
      <c r="M42" t="s">
        <v>2120</v>
      </c>
      <c r="N42" t="s">
        <v>2121</v>
      </c>
      <c r="O42" t="s">
        <v>2122</v>
      </c>
      <c r="Q42" t="s">
        <v>2123</v>
      </c>
      <c r="S42" t="b">
        <v>1</v>
      </c>
      <c r="U42" t="s">
        <v>540</v>
      </c>
      <c r="V42" t="s">
        <v>1911</v>
      </c>
      <c r="W42" s="2">
        <v>44763</v>
      </c>
      <c r="X42" s="2">
        <v>44768.430115740739</v>
      </c>
      <c r="Y42" t="s">
        <v>1735</v>
      </c>
      <c r="Z42" t="s">
        <v>1739</v>
      </c>
      <c r="AA42" t="s">
        <v>240</v>
      </c>
      <c r="AB42" t="s">
        <v>1883</v>
      </c>
      <c r="AC42" t="s">
        <v>1884</v>
      </c>
      <c r="AD42" t="s">
        <v>1885</v>
      </c>
      <c r="AE42" t="s">
        <v>1738</v>
      </c>
      <c r="AF42" t="s">
        <v>544</v>
      </c>
      <c r="AG42" t="s">
        <v>1886</v>
      </c>
      <c r="AH42" t="s">
        <v>1887</v>
      </c>
      <c r="AI42" t="s">
        <v>1888</v>
      </c>
      <c r="AJ42" t="s">
        <v>1889</v>
      </c>
      <c r="AK42" t="s">
        <v>1740</v>
      </c>
      <c r="AL42" t="s">
        <v>1890</v>
      </c>
      <c r="AM42" t="s">
        <v>198</v>
      </c>
      <c r="AN42" s="5" t="s">
        <v>1891</v>
      </c>
      <c r="AO42" t="s">
        <v>1892</v>
      </c>
      <c r="AP42" t="s">
        <v>1741</v>
      </c>
      <c r="AQ42" t="s">
        <v>1742</v>
      </c>
      <c r="AR42" t="s">
        <v>1743</v>
      </c>
      <c r="AS42" t="s">
        <v>1744</v>
      </c>
      <c r="AT42" t="s">
        <v>1893</v>
      </c>
      <c r="AU42" t="s">
        <v>1893</v>
      </c>
      <c r="AV42" t="s">
        <v>1893</v>
      </c>
      <c r="AW42" t="s">
        <v>1893</v>
      </c>
      <c r="AX42" t="s">
        <v>1745</v>
      </c>
      <c r="AY42" t="s">
        <v>1746</v>
      </c>
      <c r="AZ42" t="b">
        <v>0</v>
      </c>
      <c r="BA42" t="b">
        <v>0</v>
      </c>
      <c r="BB42" t="s">
        <v>352</v>
      </c>
      <c r="BC42" t="b">
        <v>0</v>
      </c>
      <c r="BE42" t="b">
        <v>0</v>
      </c>
      <c r="BF42" t="s">
        <v>1747</v>
      </c>
      <c r="BG42" t="s">
        <v>1894</v>
      </c>
    </row>
    <row r="43" spans="1:60" x14ac:dyDescent="0.25">
      <c r="A43">
        <v>42</v>
      </c>
      <c r="B43" t="s">
        <v>2112</v>
      </c>
      <c r="C43" t="s">
        <v>367</v>
      </c>
      <c r="F43" t="b">
        <v>0</v>
      </c>
      <c r="J43">
        <v>641</v>
      </c>
      <c r="K43" t="s">
        <v>346</v>
      </c>
      <c r="L43" t="s">
        <v>2124</v>
      </c>
      <c r="M43" t="s">
        <v>1923</v>
      </c>
      <c r="N43" t="s">
        <v>2125</v>
      </c>
      <c r="O43" t="s">
        <v>2126</v>
      </c>
      <c r="Q43" t="s">
        <v>2127</v>
      </c>
      <c r="S43" t="b">
        <v>1</v>
      </c>
      <c r="U43" t="s">
        <v>540</v>
      </c>
      <c r="V43" t="s">
        <v>1911</v>
      </c>
      <c r="W43" s="2">
        <v>44763</v>
      </c>
      <c r="X43" s="2">
        <v>44768.430115740739</v>
      </c>
      <c r="Y43" t="s">
        <v>1735</v>
      </c>
      <c r="Z43" t="s">
        <v>1739</v>
      </c>
      <c r="AA43" t="s">
        <v>240</v>
      </c>
      <c r="AB43" t="s">
        <v>1883</v>
      </c>
      <c r="AC43" t="s">
        <v>1884</v>
      </c>
      <c r="AD43" t="s">
        <v>1885</v>
      </c>
      <c r="AE43" t="s">
        <v>1738</v>
      </c>
      <c r="AF43" t="s">
        <v>544</v>
      </c>
      <c r="AG43" t="s">
        <v>1886</v>
      </c>
      <c r="AH43" t="s">
        <v>1887</v>
      </c>
      <c r="AI43" t="s">
        <v>1888</v>
      </c>
      <c r="AJ43" t="s">
        <v>1889</v>
      </c>
      <c r="AK43" t="s">
        <v>1740</v>
      </c>
      <c r="AL43" t="s">
        <v>1890</v>
      </c>
      <c r="AM43" t="s">
        <v>198</v>
      </c>
      <c r="AN43" s="5" t="s">
        <v>1891</v>
      </c>
      <c r="AO43" t="s">
        <v>1892</v>
      </c>
      <c r="AP43" t="s">
        <v>1741</v>
      </c>
      <c r="AQ43" t="s">
        <v>1742</v>
      </c>
      <c r="AR43" t="s">
        <v>1743</v>
      </c>
      <c r="AS43" t="s">
        <v>1744</v>
      </c>
      <c r="AT43" t="s">
        <v>1893</v>
      </c>
      <c r="AU43" t="s">
        <v>1893</v>
      </c>
      <c r="AV43" t="s">
        <v>1893</v>
      </c>
      <c r="AW43" t="s">
        <v>1893</v>
      </c>
      <c r="AX43" t="s">
        <v>1745</v>
      </c>
      <c r="AY43" t="s">
        <v>1746</v>
      </c>
      <c r="AZ43" t="b">
        <v>0</v>
      </c>
      <c r="BA43" t="b">
        <v>0</v>
      </c>
      <c r="BB43" t="s">
        <v>352</v>
      </c>
      <c r="BC43" t="b">
        <v>0</v>
      </c>
      <c r="BE43" t="b">
        <v>0</v>
      </c>
      <c r="BF43" t="s">
        <v>1747</v>
      </c>
      <c r="BG43" t="s">
        <v>1894</v>
      </c>
    </row>
    <row r="44" spans="1:60" x14ac:dyDescent="0.25">
      <c r="A44">
        <v>43</v>
      </c>
      <c r="B44" t="s">
        <v>2128</v>
      </c>
      <c r="C44" t="s">
        <v>2129</v>
      </c>
      <c r="D44" t="s">
        <v>1876</v>
      </c>
      <c r="E44" t="s">
        <v>377</v>
      </c>
      <c r="F44" t="b">
        <v>0</v>
      </c>
      <c r="I44" t="s">
        <v>342</v>
      </c>
      <c r="J44">
        <v>654</v>
      </c>
      <c r="K44" t="s">
        <v>344</v>
      </c>
      <c r="L44" t="s">
        <v>2130</v>
      </c>
      <c r="M44" t="s">
        <v>2131</v>
      </c>
      <c r="N44" t="s">
        <v>2132</v>
      </c>
      <c r="O44" t="s">
        <v>2133</v>
      </c>
      <c r="Q44" t="s">
        <v>2134</v>
      </c>
      <c r="R44" t="s">
        <v>2135</v>
      </c>
      <c r="S44" t="b">
        <v>0</v>
      </c>
      <c r="U44" t="s">
        <v>1399</v>
      </c>
      <c r="W44" s="2">
        <v>44763</v>
      </c>
      <c r="X44" s="2">
        <v>44768.438784722224</v>
      </c>
      <c r="Y44" t="s">
        <v>1735</v>
      </c>
      <c r="Z44" t="s">
        <v>1739</v>
      </c>
      <c r="AA44" t="s">
        <v>240</v>
      </c>
      <c r="AB44" t="s">
        <v>1883</v>
      </c>
      <c r="AC44" t="s">
        <v>1884</v>
      </c>
      <c r="AD44" t="s">
        <v>1885</v>
      </c>
      <c r="AE44" t="s">
        <v>1738</v>
      </c>
      <c r="AF44" t="s">
        <v>544</v>
      </c>
      <c r="AG44" t="s">
        <v>1886</v>
      </c>
      <c r="AH44" t="s">
        <v>1887</v>
      </c>
      <c r="AI44" t="s">
        <v>1888</v>
      </c>
      <c r="AJ44" t="s">
        <v>1889</v>
      </c>
      <c r="AK44" t="s">
        <v>1740</v>
      </c>
      <c r="AL44" t="s">
        <v>1890</v>
      </c>
      <c r="AM44" t="s">
        <v>198</v>
      </c>
      <c r="AN44" s="5" t="s">
        <v>1891</v>
      </c>
      <c r="AO44" t="s">
        <v>1892</v>
      </c>
      <c r="AP44" t="s">
        <v>1741</v>
      </c>
      <c r="AQ44" t="s">
        <v>1742</v>
      </c>
      <c r="AR44" t="s">
        <v>1743</v>
      </c>
      <c r="AS44" t="s">
        <v>1744</v>
      </c>
      <c r="AT44" t="s">
        <v>1893</v>
      </c>
      <c r="AU44" t="s">
        <v>1893</v>
      </c>
      <c r="AV44" t="s">
        <v>1893</v>
      </c>
      <c r="AW44" t="s">
        <v>1893</v>
      </c>
      <c r="AX44" t="s">
        <v>1745</v>
      </c>
      <c r="AY44" t="s">
        <v>1746</v>
      </c>
      <c r="AZ44" t="b">
        <v>0</v>
      </c>
      <c r="BA44" t="b">
        <v>0</v>
      </c>
      <c r="BB44" t="s">
        <v>352</v>
      </c>
      <c r="BC44" t="b">
        <v>1</v>
      </c>
      <c r="BE44" t="b">
        <v>0</v>
      </c>
      <c r="BF44" t="s">
        <v>1747</v>
      </c>
      <c r="BG44" t="s">
        <v>1894</v>
      </c>
    </row>
    <row r="45" spans="1:60" x14ac:dyDescent="0.25">
      <c r="A45">
        <v>44</v>
      </c>
      <c r="B45" t="s">
        <v>2128</v>
      </c>
      <c r="C45" t="s">
        <v>367</v>
      </c>
      <c r="F45" t="b">
        <v>0</v>
      </c>
      <c r="J45">
        <v>655</v>
      </c>
      <c r="K45" t="s">
        <v>161</v>
      </c>
      <c r="L45" t="s">
        <v>2136</v>
      </c>
      <c r="M45" t="s">
        <v>2137</v>
      </c>
      <c r="N45" t="s">
        <v>2138</v>
      </c>
      <c r="O45" t="s">
        <v>2139</v>
      </c>
      <c r="Q45" t="s">
        <v>2140</v>
      </c>
      <c r="S45" t="b">
        <v>1</v>
      </c>
      <c r="U45" t="s">
        <v>540</v>
      </c>
      <c r="W45" s="2">
        <v>44763</v>
      </c>
      <c r="X45" s="2">
        <v>44768.438784722224</v>
      </c>
      <c r="Y45" t="s">
        <v>1735</v>
      </c>
      <c r="Z45" t="s">
        <v>1739</v>
      </c>
      <c r="AA45" t="s">
        <v>240</v>
      </c>
      <c r="AB45" t="s">
        <v>1883</v>
      </c>
      <c r="AC45" t="s">
        <v>1884</v>
      </c>
      <c r="AD45" t="s">
        <v>1885</v>
      </c>
      <c r="AE45" t="s">
        <v>1738</v>
      </c>
      <c r="AF45" t="s">
        <v>544</v>
      </c>
      <c r="AG45" t="s">
        <v>1886</v>
      </c>
      <c r="AH45" t="s">
        <v>1887</v>
      </c>
      <c r="AI45" t="s">
        <v>1888</v>
      </c>
      <c r="AJ45" t="s">
        <v>1889</v>
      </c>
      <c r="AK45" t="s">
        <v>1740</v>
      </c>
      <c r="AL45" t="s">
        <v>1890</v>
      </c>
      <c r="AM45" t="s">
        <v>198</v>
      </c>
      <c r="AN45" s="5" t="s">
        <v>1891</v>
      </c>
      <c r="AO45" t="s">
        <v>1892</v>
      </c>
      <c r="AP45" t="s">
        <v>1741</v>
      </c>
      <c r="AQ45" t="s">
        <v>1742</v>
      </c>
      <c r="AR45" t="s">
        <v>1743</v>
      </c>
      <c r="AS45" t="s">
        <v>1744</v>
      </c>
      <c r="AT45" t="s">
        <v>1893</v>
      </c>
      <c r="AU45" t="s">
        <v>1893</v>
      </c>
      <c r="AV45" t="s">
        <v>1893</v>
      </c>
      <c r="AW45" t="s">
        <v>1893</v>
      </c>
      <c r="AX45" t="s">
        <v>1745</v>
      </c>
      <c r="AY45" t="s">
        <v>1746</v>
      </c>
      <c r="AZ45" t="b">
        <v>0</v>
      </c>
      <c r="BA45" t="b">
        <v>0</v>
      </c>
      <c r="BB45" t="s">
        <v>352</v>
      </c>
      <c r="BC45" t="b">
        <v>0</v>
      </c>
      <c r="BE45" t="b">
        <v>0</v>
      </c>
      <c r="BF45" t="s">
        <v>1747</v>
      </c>
      <c r="BG45" t="s">
        <v>1894</v>
      </c>
    </row>
    <row r="46" spans="1:60" x14ac:dyDescent="0.25">
      <c r="A46">
        <v>45</v>
      </c>
      <c r="B46" t="s">
        <v>2128</v>
      </c>
      <c r="C46" t="s">
        <v>367</v>
      </c>
      <c r="F46" t="b">
        <v>0</v>
      </c>
      <c r="J46">
        <v>656</v>
      </c>
      <c r="K46" t="s">
        <v>356</v>
      </c>
      <c r="L46" t="s">
        <v>2141</v>
      </c>
      <c r="M46" t="s">
        <v>2142</v>
      </c>
      <c r="N46" t="s">
        <v>2143</v>
      </c>
      <c r="O46" t="s">
        <v>2144</v>
      </c>
      <c r="Q46" t="s">
        <v>2145</v>
      </c>
      <c r="S46" t="b">
        <v>1</v>
      </c>
      <c r="U46" t="s">
        <v>540</v>
      </c>
      <c r="W46" s="2">
        <v>44763</v>
      </c>
      <c r="X46" s="2">
        <v>44768.438784722224</v>
      </c>
      <c r="Y46" t="s">
        <v>1735</v>
      </c>
      <c r="Z46" t="s">
        <v>1739</v>
      </c>
      <c r="AA46" t="s">
        <v>240</v>
      </c>
      <c r="AB46" t="s">
        <v>1883</v>
      </c>
      <c r="AC46" t="s">
        <v>1884</v>
      </c>
      <c r="AD46" t="s">
        <v>1885</v>
      </c>
      <c r="AE46" t="s">
        <v>1738</v>
      </c>
      <c r="AF46" t="s">
        <v>544</v>
      </c>
      <c r="AG46" t="s">
        <v>1886</v>
      </c>
      <c r="AH46" t="s">
        <v>1887</v>
      </c>
      <c r="AI46" t="s">
        <v>1888</v>
      </c>
      <c r="AJ46" t="s">
        <v>1889</v>
      </c>
      <c r="AK46" t="s">
        <v>1740</v>
      </c>
      <c r="AL46" t="s">
        <v>1890</v>
      </c>
      <c r="AM46" t="s">
        <v>198</v>
      </c>
      <c r="AN46" s="5" t="s">
        <v>1891</v>
      </c>
      <c r="AO46" t="s">
        <v>1892</v>
      </c>
      <c r="AP46" t="s">
        <v>1741</v>
      </c>
      <c r="AQ46" t="s">
        <v>1742</v>
      </c>
      <c r="AR46" t="s">
        <v>1743</v>
      </c>
      <c r="AS46" t="s">
        <v>1744</v>
      </c>
      <c r="AT46" t="s">
        <v>1893</v>
      </c>
      <c r="AU46" t="s">
        <v>1893</v>
      </c>
      <c r="AV46" t="s">
        <v>1893</v>
      </c>
      <c r="AW46" t="s">
        <v>1893</v>
      </c>
      <c r="AX46" t="s">
        <v>1745</v>
      </c>
      <c r="AY46" t="s">
        <v>1746</v>
      </c>
      <c r="AZ46" t="b">
        <v>0</v>
      </c>
      <c r="BA46" t="b">
        <v>1</v>
      </c>
      <c r="BB46" t="s">
        <v>352</v>
      </c>
      <c r="BC46" t="b">
        <v>0</v>
      </c>
      <c r="BE46" t="b">
        <v>0</v>
      </c>
      <c r="BF46" t="s">
        <v>1747</v>
      </c>
      <c r="BG46" t="s">
        <v>1894</v>
      </c>
    </row>
    <row r="47" spans="1:60" x14ac:dyDescent="0.25">
      <c r="A47">
        <v>46</v>
      </c>
      <c r="B47" t="s">
        <v>2128</v>
      </c>
      <c r="C47" t="s">
        <v>2146</v>
      </c>
      <c r="F47" t="b">
        <v>0</v>
      </c>
      <c r="J47">
        <v>657</v>
      </c>
      <c r="K47" t="s">
        <v>1497</v>
      </c>
      <c r="L47" t="s">
        <v>2147</v>
      </c>
      <c r="M47" t="s">
        <v>2148</v>
      </c>
      <c r="N47" t="s">
        <v>2149</v>
      </c>
      <c r="O47" t="s">
        <v>2150</v>
      </c>
      <c r="P47" t="s">
        <v>2151</v>
      </c>
      <c r="Q47" t="s">
        <v>2152</v>
      </c>
      <c r="R47" t="s">
        <v>2135</v>
      </c>
      <c r="S47" t="b">
        <v>1</v>
      </c>
      <c r="U47" t="s">
        <v>1417</v>
      </c>
      <c r="W47" s="2">
        <v>44763</v>
      </c>
      <c r="X47" s="2">
        <v>44768.438784722224</v>
      </c>
      <c r="Y47" t="s">
        <v>1735</v>
      </c>
      <c r="Z47" t="s">
        <v>1739</v>
      </c>
      <c r="AA47" t="s">
        <v>240</v>
      </c>
      <c r="AB47" t="s">
        <v>1883</v>
      </c>
      <c r="AC47" t="s">
        <v>1884</v>
      </c>
      <c r="AD47" t="s">
        <v>1885</v>
      </c>
      <c r="AE47" t="s">
        <v>1738</v>
      </c>
      <c r="AF47" t="s">
        <v>544</v>
      </c>
      <c r="AG47" t="s">
        <v>1886</v>
      </c>
      <c r="AH47" t="s">
        <v>1887</v>
      </c>
      <c r="AI47" t="s">
        <v>1888</v>
      </c>
      <c r="AJ47" t="s">
        <v>1889</v>
      </c>
      <c r="AK47" t="s">
        <v>1740</v>
      </c>
      <c r="AL47" t="s">
        <v>1890</v>
      </c>
      <c r="AM47" t="s">
        <v>198</v>
      </c>
      <c r="AN47" s="5" t="s">
        <v>1891</v>
      </c>
      <c r="AO47" t="s">
        <v>1892</v>
      </c>
      <c r="AP47" t="s">
        <v>1741</v>
      </c>
      <c r="AQ47" t="s">
        <v>1742</v>
      </c>
      <c r="AR47" t="s">
        <v>1743</v>
      </c>
      <c r="AS47" t="s">
        <v>1744</v>
      </c>
      <c r="AT47" t="s">
        <v>1893</v>
      </c>
      <c r="AU47" t="s">
        <v>1893</v>
      </c>
      <c r="AV47" t="s">
        <v>1893</v>
      </c>
      <c r="AW47" t="s">
        <v>1893</v>
      </c>
      <c r="AX47" t="s">
        <v>1745</v>
      </c>
      <c r="AY47" t="s">
        <v>1746</v>
      </c>
      <c r="AZ47" t="b">
        <v>0</v>
      </c>
      <c r="BA47" t="b">
        <v>1</v>
      </c>
      <c r="BB47" t="s">
        <v>352</v>
      </c>
      <c r="BC47" t="b">
        <v>0</v>
      </c>
      <c r="BE47" t="b">
        <v>0</v>
      </c>
      <c r="BF47" t="s">
        <v>1747</v>
      </c>
      <c r="BG47" t="s">
        <v>1894</v>
      </c>
    </row>
    <row r="48" spans="1:60" x14ac:dyDescent="0.25">
      <c r="A48">
        <v>47</v>
      </c>
      <c r="B48" t="s">
        <v>2128</v>
      </c>
      <c r="C48" t="s">
        <v>367</v>
      </c>
      <c r="F48" t="b">
        <v>0</v>
      </c>
      <c r="J48">
        <v>658</v>
      </c>
      <c r="K48" t="s">
        <v>1501</v>
      </c>
      <c r="L48" t="s">
        <v>2153</v>
      </c>
      <c r="M48" t="s">
        <v>2154</v>
      </c>
      <c r="N48" t="s">
        <v>2155</v>
      </c>
      <c r="O48" t="s">
        <v>2156</v>
      </c>
      <c r="Q48" t="s">
        <v>2157</v>
      </c>
      <c r="S48" t="b">
        <v>0</v>
      </c>
      <c r="U48" t="s">
        <v>1237</v>
      </c>
      <c r="W48" s="2">
        <v>44763</v>
      </c>
      <c r="X48" s="2">
        <v>44768.438784722224</v>
      </c>
      <c r="Y48" t="s">
        <v>1735</v>
      </c>
      <c r="Z48" t="s">
        <v>1739</v>
      </c>
      <c r="AA48" t="s">
        <v>240</v>
      </c>
      <c r="AB48" t="s">
        <v>1883</v>
      </c>
      <c r="AC48" t="s">
        <v>1884</v>
      </c>
      <c r="AD48" t="s">
        <v>1885</v>
      </c>
      <c r="AE48" t="s">
        <v>1738</v>
      </c>
      <c r="AF48" t="s">
        <v>544</v>
      </c>
      <c r="AG48" t="s">
        <v>1886</v>
      </c>
      <c r="AH48" t="s">
        <v>1887</v>
      </c>
      <c r="AI48" t="s">
        <v>1888</v>
      </c>
      <c r="AJ48" t="s">
        <v>1889</v>
      </c>
      <c r="AK48" t="s">
        <v>1740</v>
      </c>
      <c r="AL48" t="s">
        <v>1890</v>
      </c>
      <c r="AM48" t="s">
        <v>198</v>
      </c>
      <c r="AN48" s="5" t="s">
        <v>1891</v>
      </c>
      <c r="AO48" t="s">
        <v>1892</v>
      </c>
      <c r="AP48" t="s">
        <v>1741</v>
      </c>
      <c r="AQ48" t="s">
        <v>1742</v>
      </c>
      <c r="AR48" t="s">
        <v>1743</v>
      </c>
      <c r="AS48" t="s">
        <v>1744</v>
      </c>
      <c r="AT48" t="s">
        <v>1893</v>
      </c>
      <c r="AU48" t="s">
        <v>1893</v>
      </c>
      <c r="AV48" t="s">
        <v>1893</v>
      </c>
      <c r="AW48" t="s">
        <v>1893</v>
      </c>
      <c r="AX48" t="s">
        <v>1745</v>
      </c>
      <c r="AY48" t="s">
        <v>1746</v>
      </c>
      <c r="AZ48" t="b">
        <v>0</v>
      </c>
      <c r="BA48" t="b">
        <v>1</v>
      </c>
      <c r="BB48" t="s">
        <v>352</v>
      </c>
      <c r="BC48" t="b">
        <v>0</v>
      </c>
      <c r="BE48" t="b">
        <v>0</v>
      </c>
      <c r="BF48" t="s">
        <v>1747</v>
      </c>
      <c r="BG48" t="s">
        <v>1894</v>
      </c>
    </row>
    <row r="49" spans="1:60" x14ac:dyDescent="0.25">
      <c r="A49">
        <v>48</v>
      </c>
      <c r="B49" t="s">
        <v>2128</v>
      </c>
      <c r="C49" t="s">
        <v>367</v>
      </c>
      <c r="F49" t="b">
        <v>0</v>
      </c>
      <c r="J49">
        <v>659</v>
      </c>
      <c r="K49" t="s">
        <v>361</v>
      </c>
      <c r="L49" t="s">
        <v>2158</v>
      </c>
      <c r="M49" t="s">
        <v>2159</v>
      </c>
      <c r="N49" t="s">
        <v>2160</v>
      </c>
      <c r="O49" t="s">
        <v>1238</v>
      </c>
      <c r="Q49" t="s">
        <v>2161</v>
      </c>
      <c r="S49" t="b">
        <v>0</v>
      </c>
      <c r="U49" t="s">
        <v>1237</v>
      </c>
      <c r="W49" s="2">
        <v>44763</v>
      </c>
      <c r="X49" s="2">
        <v>44768.438796296294</v>
      </c>
      <c r="Y49" t="s">
        <v>1735</v>
      </c>
      <c r="Z49" t="s">
        <v>1739</v>
      </c>
      <c r="AA49" t="s">
        <v>240</v>
      </c>
      <c r="AB49" t="s">
        <v>1883</v>
      </c>
      <c r="AC49" t="s">
        <v>1884</v>
      </c>
      <c r="AD49" t="s">
        <v>1885</v>
      </c>
      <c r="AE49" t="s">
        <v>1738</v>
      </c>
      <c r="AF49" t="s">
        <v>544</v>
      </c>
      <c r="AG49" t="s">
        <v>1886</v>
      </c>
      <c r="AH49" t="s">
        <v>1887</v>
      </c>
      <c r="AI49" t="s">
        <v>1888</v>
      </c>
      <c r="AJ49" t="s">
        <v>1889</v>
      </c>
      <c r="AK49" t="s">
        <v>1740</v>
      </c>
      <c r="AL49" t="s">
        <v>1890</v>
      </c>
      <c r="AM49" t="s">
        <v>198</v>
      </c>
      <c r="AN49" s="5" t="s">
        <v>1891</v>
      </c>
      <c r="AO49" t="s">
        <v>1892</v>
      </c>
      <c r="AP49" t="s">
        <v>1741</v>
      </c>
      <c r="AQ49" t="s">
        <v>1742</v>
      </c>
      <c r="AR49" t="s">
        <v>1743</v>
      </c>
      <c r="AS49" t="s">
        <v>1744</v>
      </c>
      <c r="AT49" t="s">
        <v>1893</v>
      </c>
      <c r="AU49" t="s">
        <v>1893</v>
      </c>
      <c r="AV49" t="s">
        <v>1893</v>
      </c>
      <c r="AW49" t="s">
        <v>1893</v>
      </c>
      <c r="AX49" t="s">
        <v>1745</v>
      </c>
      <c r="AY49" t="s">
        <v>1746</v>
      </c>
      <c r="AZ49" t="b">
        <v>0</v>
      </c>
      <c r="BA49" t="b">
        <v>1</v>
      </c>
      <c r="BB49" t="s">
        <v>352</v>
      </c>
      <c r="BC49" t="b">
        <v>0</v>
      </c>
      <c r="BE49" t="b">
        <v>0</v>
      </c>
      <c r="BF49" t="s">
        <v>1747</v>
      </c>
      <c r="BG49" t="s">
        <v>1894</v>
      </c>
    </row>
    <row r="50" spans="1:60" x14ac:dyDescent="0.25">
      <c r="A50">
        <v>49</v>
      </c>
      <c r="B50" t="s">
        <v>2162</v>
      </c>
      <c r="C50" t="s">
        <v>302</v>
      </c>
      <c r="D50" t="s">
        <v>1876</v>
      </c>
      <c r="E50" t="s">
        <v>377</v>
      </c>
      <c r="F50" t="b">
        <v>0</v>
      </c>
      <c r="I50" t="s">
        <v>342</v>
      </c>
      <c r="J50">
        <v>642</v>
      </c>
      <c r="K50" t="s">
        <v>343</v>
      </c>
      <c r="L50" t="s">
        <v>2163</v>
      </c>
      <c r="M50" t="s">
        <v>2164</v>
      </c>
      <c r="N50" t="s">
        <v>2165</v>
      </c>
      <c r="O50" t="s">
        <v>2166</v>
      </c>
      <c r="Q50" t="s">
        <v>2167</v>
      </c>
      <c r="R50" t="s">
        <v>2168</v>
      </c>
      <c r="S50" t="b">
        <v>1</v>
      </c>
      <c r="U50" t="s">
        <v>540</v>
      </c>
      <c r="V50" t="s">
        <v>1911</v>
      </c>
      <c r="W50" s="2">
        <v>44763</v>
      </c>
      <c r="X50" s="2">
        <v>44768.432013888887</v>
      </c>
      <c r="Y50" t="s">
        <v>1735</v>
      </c>
      <c r="Z50" t="s">
        <v>1739</v>
      </c>
      <c r="AA50" t="s">
        <v>240</v>
      </c>
      <c r="AB50" t="s">
        <v>1883</v>
      </c>
      <c r="AC50" t="s">
        <v>1884</v>
      </c>
      <c r="AD50" t="s">
        <v>1885</v>
      </c>
      <c r="AE50" t="s">
        <v>1738</v>
      </c>
      <c r="AF50" t="s">
        <v>544</v>
      </c>
      <c r="AG50" t="s">
        <v>1886</v>
      </c>
      <c r="AH50" t="s">
        <v>1887</v>
      </c>
      <c r="AI50" t="s">
        <v>1888</v>
      </c>
      <c r="AJ50" t="s">
        <v>1889</v>
      </c>
      <c r="AK50" t="s">
        <v>1740</v>
      </c>
      <c r="AL50" t="s">
        <v>1890</v>
      </c>
      <c r="AM50" t="s">
        <v>198</v>
      </c>
      <c r="AN50" s="5" t="s">
        <v>1891</v>
      </c>
      <c r="AO50" t="s">
        <v>1892</v>
      </c>
      <c r="AP50" t="s">
        <v>1741</v>
      </c>
      <c r="AQ50" t="s">
        <v>1742</v>
      </c>
      <c r="AR50" t="s">
        <v>1743</v>
      </c>
      <c r="AS50" t="s">
        <v>1744</v>
      </c>
      <c r="AT50" t="s">
        <v>1893</v>
      </c>
      <c r="AU50" t="s">
        <v>1893</v>
      </c>
      <c r="AV50" t="s">
        <v>1893</v>
      </c>
      <c r="AW50" t="s">
        <v>1893</v>
      </c>
      <c r="AX50" t="s">
        <v>1745</v>
      </c>
      <c r="AY50" t="s">
        <v>1746</v>
      </c>
      <c r="AZ50" t="b">
        <v>0</v>
      </c>
      <c r="BA50" t="b">
        <v>0</v>
      </c>
      <c r="BB50" t="s">
        <v>352</v>
      </c>
      <c r="BC50" t="b">
        <v>0</v>
      </c>
      <c r="BE50" t="b">
        <v>0</v>
      </c>
      <c r="BF50" t="s">
        <v>1747</v>
      </c>
      <c r="BG50" t="s">
        <v>1894</v>
      </c>
      <c r="BH50" t="s">
        <v>1734</v>
      </c>
    </row>
    <row r="51" spans="1:60" x14ac:dyDescent="0.25">
      <c r="A51">
        <v>50</v>
      </c>
      <c r="B51" t="s">
        <v>2162</v>
      </c>
      <c r="C51" t="s">
        <v>367</v>
      </c>
      <c r="F51" t="b">
        <v>0</v>
      </c>
      <c r="J51">
        <v>643</v>
      </c>
      <c r="K51" t="s">
        <v>343</v>
      </c>
      <c r="L51" t="s">
        <v>2169</v>
      </c>
      <c r="M51" t="s">
        <v>1988</v>
      </c>
      <c r="N51" t="s">
        <v>2170</v>
      </c>
      <c r="O51" t="s">
        <v>2171</v>
      </c>
      <c r="Q51" t="s">
        <v>2172</v>
      </c>
      <c r="S51" t="b">
        <v>1</v>
      </c>
      <c r="U51" t="s">
        <v>540</v>
      </c>
      <c r="V51" t="s">
        <v>1911</v>
      </c>
      <c r="W51" s="2">
        <v>44763</v>
      </c>
      <c r="X51" s="2">
        <v>44768.432013888887</v>
      </c>
      <c r="Y51" t="s">
        <v>1735</v>
      </c>
      <c r="Z51" t="s">
        <v>1739</v>
      </c>
      <c r="AA51" t="s">
        <v>240</v>
      </c>
      <c r="AB51" t="s">
        <v>1883</v>
      </c>
      <c r="AC51" t="s">
        <v>1884</v>
      </c>
      <c r="AD51" t="s">
        <v>1885</v>
      </c>
      <c r="AE51" t="s">
        <v>1738</v>
      </c>
      <c r="AF51" t="s">
        <v>544</v>
      </c>
      <c r="AG51" t="s">
        <v>1886</v>
      </c>
      <c r="AH51" t="s">
        <v>1887</v>
      </c>
      <c r="AI51" t="s">
        <v>1888</v>
      </c>
      <c r="AJ51" t="s">
        <v>1889</v>
      </c>
      <c r="AK51" t="s">
        <v>1740</v>
      </c>
      <c r="AL51" t="s">
        <v>1890</v>
      </c>
      <c r="AM51" t="s">
        <v>198</v>
      </c>
      <c r="AN51" s="5" t="s">
        <v>1891</v>
      </c>
      <c r="AO51" t="s">
        <v>1892</v>
      </c>
      <c r="AP51" t="s">
        <v>1741</v>
      </c>
      <c r="AQ51" t="s">
        <v>1742</v>
      </c>
      <c r="AR51" t="s">
        <v>1743</v>
      </c>
      <c r="AS51" t="s">
        <v>1744</v>
      </c>
      <c r="AT51" t="s">
        <v>1893</v>
      </c>
      <c r="AU51" t="s">
        <v>1893</v>
      </c>
      <c r="AV51" t="s">
        <v>1893</v>
      </c>
      <c r="AW51" t="s">
        <v>1893</v>
      </c>
      <c r="AX51" t="s">
        <v>1745</v>
      </c>
      <c r="AY51" t="s">
        <v>1746</v>
      </c>
      <c r="AZ51" t="b">
        <v>0</v>
      </c>
      <c r="BA51" t="b">
        <v>0</v>
      </c>
      <c r="BB51" t="s">
        <v>352</v>
      </c>
      <c r="BC51" t="b">
        <v>0</v>
      </c>
      <c r="BE51" t="b">
        <v>0</v>
      </c>
      <c r="BF51" t="s">
        <v>1747</v>
      </c>
      <c r="BG51" t="s">
        <v>1894</v>
      </c>
    </row>
    <row r="52" spans="1:60" x14ac:dyDescent="0.25">
      <c r="A52">
        <v>51</v>
      </c>
      <c r="B52" t="s">
        <v>2162</v>
      </c>
      <c r="C52" t="s">
        <v>367</v>
      </c>
      <c r="F52" t="b">
        <v>0</v>
      </c>
      <c r="J52">
        <v>644</v>
      </c>
      <c r="K52" t="s">
        <v>343</v>
      </c>
      <c r="L52" t="s">
        <v>2173</v>
      </c>
      <c r="M52" t="s">
        <v>2174</v>
      </c>
      <c r="N52" t="s">
        <v>2175</v>
      </c>
      <c r="O52" t="s">
        <v>2176</v>
      </c>
      <c r="Q52" t="s">
        <v>2177</v>
      </c>
      <c r="S52" t="b">
        <v>1</v>
      </c>
      <c r="U52" t="s">
        <v>540</v>
      </c>
      <c r="V52" t="s">
        <v>1911</v>
      </c>
      <c r="W52" s="2">
        <v>44763</v>
      </c>
      <c r="X52" s="2">
        <v>44768.432013888887</v>
      </c>
      <c r="Y52" t="s">
        <v>1735</v>
      </c>
      <c r="Z52" t="s">
        <v>1739</v>
      </c>
      <c r="AA52" t="s">
        <v>240</v>
      </c>
      <c r="AB52" t="s">
        <v>1883</v>
      </c>
      <c r="AC52" t="s">
        <v>1884</v>
      </c>
      <c r="AD52" t="s">
        <v>1885</v>
      </c>
      <c r="AE52" t="s">
        <v>1738</v>
      </c>
      <c r="AF52" t="s">
        <v>544</v>
      </c>
      <c r="AG52" t="s">
        <v>1886</v>
      </c>
      <c r="AH52" t="s">
        <v>1887</v>
      </c>
      <c r="AI52" t="s">
        <v>1888</v>
      </c>
      <c r="AJ52" t="s">
        <v>1889</v>
      </c>
      <c r="AK52" t="s">
        <v>1740</v>
      </c>
      <c r="AL52" t="s">
        <v>1890</v>
      </c>
      <c r="AM52" t="s">
        <v>198</v>
      </c>
      <c r="AN52" s="5" t="s">
        <v>1891</v>
      </c>
      <c r="AO52" t="s">
        <v>1892</v>
      </c>
      <c r="AP52" t="s">
        <v>1741</v>
      </c>
      <c r="AQ52" t="s">
        <v>1742</v>
      </c>
      <c r="AR52" t="s">
        <v>1743</v>
      </c>
      <c r="AS52" t="s">
        <v>1744</v>
      </c>
      <c r="AT52" t="s">
        <v>1893</v>
      </c>
      <c r="AU52" t="s">
        <v>1893</v>
      </c>
      <c r="AV52" t="s">
        <v>1893</v>
      </c>
      <c r="AW52" t="s">
        <v>1893</v>
      </c>
      <c r="AX52" t="s">
        <v>1745</v>
      </c>
      <c r="AY52" t="s">
        <v>1746</v>
      </c>
      <c r="AZ52" t="b">
        <v>0</v>
      </c>
      <c r="BA52" t="b">
        <v>0</v>
      </c>
      <c r="BB52" t="s">
        <v>352</v>
      </c>
      <c r="BC52" t="b">
        <v>0</v>
      </c>
      <c r="BE52" t="b">
        <v>0</v>
      </c>
      <c r="BF52" t="s">
        <v>1747</v>
      </c>
      <c r="BG52" t="s">
        <v>1894</v>
      </c>
    </row>
    <row r="53" spans="1:60" x14ac:dyDescent="0.25">
      <c r="A53">
        <v>52</v>
      </c>
      <c r="B53" t="s">
        <v>2178</v>
      </c>
      <c r="C53" t="s">
        <v>170</v>
      </c>
      <c r="D53" t="s">
        <v>1876</v>
      </c>
      <c r="E53" t="s">
        <v>1731</v>
      </c>
      <c r="F53" t="b">
        <v>0</v>
      </c>
      <c r="I53" t="s">
        <v>342</v>
      </c>
      <c r="J53">
        <v>645</v>
      </c>
      <c r="K53" t="s">
        <v>371</v>
      </c>
      <c r="L53" t="s">
        <v>2179</v>
      </c>
      <c r="M53" t="s">
        <v>2131</v>
      </c>
      <c r="N53" t="s">
        <v>2180</v>
      </c>
      <c r="O53" t="s">
        <v>2181</v>
      </c>
      <c r="Q53" t="s">
        <v>2182</v>
      </c>
      <c r="R53" t="s">
        <v>2183</v>
      </c>
      <c r="S53" t="b">
        <v>1</v>
      </c>
      <c r="U53" t="s">
        <v>540</v>
      </c>
      <c r="V53" t="s">
        <v>2184</v>
      </c>
      <c r="W53" s="2">
        <v>44763</v>
      </c>
      <c r="X53" s="2">
        <v>44768.432013888887</v>
      </c>
      <c r="Y53" t="s">
        <v>1735</v>
      </c>
      <c r="Z53" t="s">
        <v>1739</v>
      </c>
      <c r="AA53" t="s">
        <v>240</v>
      </c>
      <c r="AB53" t="s">
        <v>1883</v>
      </c>
      <c r="AC53" t="s">
        <v>1884</v>
      </c>
      <c r="AD53" t="s">
        <v>1885</v>
      </c>
      <c r="AE53" t="s">
        <v>1738</v>
      </c>
      <c r="AF53" t="s">
        <v>544</v>
      </c>
      <c r="AG53" t="s">
        <v>1886</v>
      </c>
      <c r="AH53" t="s">
        <v>1887</v>
      </c>
      <c r="AI53" t="s">
        <v>1888</v>
      </c>
      <c r="AJ53" t="s">
        <v>1889</v>
      </c>
      <c r="AK53" t="s">
        <v>1740</v>
      </c>
      <c r="AL53" t="s">
        <v>1890</v>
      </c>
      <c r="AM53" t="s">
        <v>198</v>
      </c>
      <c r="AN53" s="5" t="s">
        <v>1891</v>
      </c>
      <c r="AO53" t="s">
        <v>1892</v>
      </c>
      <c r="AP53" t="s">
        <v>1741</v>
      </c>
      <c r="AQ53" t="s">
        <v>1742</v>
      </c>
      <c r="AR53" t="s">
        <v>1743</v>
      </c>
      <c r="AS53" t="s">
        <v>1744</v>
      </c>
      <c r="AT53" t="s">
        <v>1893</v>
      </c>
      <c r="AU53" t="s">
        <v>1893</v>
      </c>
      <c r="AV53" t="s">
        <v>1893</v>
      </c>
      <c r="AW53" t="s">
        <v>1893</v>
      </c>
      <c r="AX53" t="s">
        <v>1745</v>
      </c>
      <c r="AY53" t="s">
        <v>1746</v>
      </c>
      <c r="AZ53" t="b">
        <v>0</v>
      </c>
      <c r="BA53" t="b">
        <v>0</v>
      </c>
      <c r="BB53" t="s">
        <v>352</v>
      </c>
      <c r="BC53" t="b">
        <v>0</v>
      </c>
      <c r="BE53" t="b">
        <v>0</v>
      </c>
      <c r="BF53" t="s">
        <v>1747</v>
      </c>
      <c r="BG53" t="s">
        <v>1894</v>
      </c>
      <c r="BH53" t="s">
        <v>1734</v>
      </c>
    </row>
    <row r="54" spans="1:60" x14ac:dyDescent="0.25">
      <c r="A54">
        <v>53</v>
      </c>
      <c r="B54" t="s">
        <v>2178</v>
      </c>
      <c r="C54" t="s">
        <v>367</v>
      </c>
      <c r="F54" t="b">
        <v>0</v>
      </c>
      <c r="J54">
        <v>646</v>
      </c>
      <c r="K54" t="s">
        <v>371</v>
      </c>
      <c r="L54" t="s">
        <v>2185</v>
      </c>
      <c r="M54" t="s">
        <v>1870</v>
      </c>
      <c r="N54" t="s">
        <v>2186</v>
      </c>
      <c r="O54" t="s">
        <v>2187</v>
      </c>
      <c r="Q54" t="s">
        <v>2188</v>
      </c>
      <c r="S54" t="b">
        <v>1</v>
      </c>
      <c r="U54" t="s">
        <v>540</v>
      </c>
      <c r="V54" t="s">
        <v>2184</v>
      </c>
      <c r="W54" s="2">
        <v>44763</v>
      </c>
      <c r="X54" s="2">
        <v>44768.432013888887</v>
      </c>
      <c r="Y54" t="s">
        <v>1735</v>
      </c>
      <c r="Z54" t="s">
        <v>1739</v>
      </c>
      <c r="AA54" t="s">
        <v>240</v>
      </c>
      <c r="AB54" t="s">
        <v>1883</v>
      </c>
      <c r="AC54" t="s">
        <v>1884</v>
      </c>
      <c r="AD54" t="s">
        <v>1885</v>
      </c>
      <c r="AE54" t="s">
        <v>1738</v>
      </c>
      <c r="AF54" t="s">
        <v>544</v>
      </c>
      <c r="AG54" t="s">
        <v>1886</v>
      </c>
      <c r="AH54" t="s">
        <v>1887</v>
      </c>
      <c r="AI54" t="s">
        <v>1888</v>
      </c>
      <c r="AJ54" t="s">
        <v>1889</v>
      </c>
      <c r="AK54" t="s">
        <v>1740</v>
      </c>
      <c r="AL54" t="s">
        <v>1890</v>
      </c>
      <c r="AM54" t="s">
        <v>198</v>
      </c>
      <c r="AN54" s="5" t="s">
        <v>1891</v>
      </c>
      <c r="AO54" t="s">
        <v>1892</v>
      </c>
      <c r="AP54" t="s">
        <v>1741</v>
      </c>
      <c r="AQ54" t="s">
        <v>1742</v>
      </c>
      <c r="AR54" t="s">
        <v>1743</v>
      </c>
      <c r="AS54" t="s">
        <v>1744</v>
      </c>
      <c r="AT54" t="s">
        <v>1893</v>
      </c>
      <c r="AU54" t="s">
        <v>1893</v>
      </c>
      <c r="AV54" t="s">
        <v>1893</v>
      </c>
      <c r="AW54" t="s">
        <v>1893</v>
      </c>
      <c r="AX54" t="s">
        <v>1745</v>
      </c>
      <c r="AY54" t="s">
        <v>1746</v>
      </c>
      <c r="AZ54" t="b">
        <v>0</v>
      </c>
      <c r="BA54" t="b">
        <v>0</v>
      </c>
      <c r="BB54" t="s">
        <v>352</v>
      </c>
      <c r="BC54" t="b">
        <v>0</v>
      </c>
      <c r="BE54" t="b">
        <v>0</v>
      </c>
      <c r="BF54" t="s">
        <v>1747</v>
      </c>
      <c r="BG54" t="s">
        <v>1894</v>
      </c>
    </row>
    <row r="55" spans="1:60" x14ac:dyDescent="0.25">
      <c r="A55">
        <v>54</v>
      </c>
      <c r="B55" t="s">
        <v>2178</v>
      </c>
      <c r="C55" t="s">
        <v>367</v>
      </c>
      <c r="F55" t="b">
        <v>0</v>
      </c>
      <c r="J55">
        <v>647</v>
      </c>
      <c r="K55" t="s">
        <v>371</v>
      </c>
      <c r="L55" t="s">
        <v>2189</v>
      </c>
      <c r="M55" t="s">
        <v>2190</v>
      </c>
      <c r="N55" t="s">
        <v>2191</v>
      </c>
      <c r="O55" t="s">
        <v>2192</v>
      </c>
      <c r="Q55" t="s">
        <v>2193</v>
      </c>
      <c r="S55" t="b">
        <v>1</v>
      </c>
      <c r="U55" t="s">
        <v>540</v>
      </c>
      <c r="V55" t="s">
        <v>2184</v>
      </c>
      <c r="W55" s="2">
        <v>44763</v>
      </c>
      <c r="X55" s="2">
        <v>44768.432013888887</v>
      </c>
      <c r="Y55" t="s">
        <v>1735</v>
      </c>
      <c r="Z55" t="s">
        <v>1739</v>
      </c>
      <c r="AA55" t="s">
        <v>240</v>
      </c>
      <c r="AB55" t="s">
        <v>1883</v>
      </c>
      <c r="AC55" t="s">
        <v>1884</v>
      </c>
      <c r="AD55" t="s">
        <v>1885</v>
      </c>
      <c r="AE55" t="s">
        <v>1738</v>
      </c>
      <c r="AF55" t="s">
        <v>544</v>
      </c>
      <c r="AG55" t="s">
        <v>1886</v>
      </c>
      <c r="AH55" t="s">
        <v>1887</v>
      </c>
      <c r="AI55" t="s">
        <v>1888</v>
      </c>
      <c r="AJ55" t="s">
        <v>1889</v>
      </c>
      <c r="AK55" t="s">
        <v>1740</v>
      </c>
      <c r="AL55" t="s">
        <v>1890</v>
      </c>
      <c r="AM55" t="s">
        <v>198</v>
      </c>
      <c r="AN55" s="5" t="s">
        <v>1891</v>
      </c>
      <c r="AO55" t="s">
        <v>1892</v>
      </c>
      <c r="AP55" t="s">
        <v>1741</v>
      </c>
      <c r="AQ55" t="s">
        <v>1742</v>
      </c>
      <c r="AR55" t="s">
        <v>1743</v>
      </c>
      <c r="AS55" t="s">
        <v>1744</v>
      </c>
      <c r="AT55" t="s">
        <v>1893</v>
      </c>
      <c r="AU55" t="s">
        <v>1893</v>
      </c>
      <c r="AV55" t="s">
        <v>1893</v>
      </c>
      <c r="AW55" t="s">
        <v>1893</v>
      </c>
      <c r="AX55" t="s">
        <v>1745</v>
      </c>
      <c r="AY55" t="s">
        <v>1746</v>
      </c>
      <c r="AZ55" t="b">
        <v>0</v>
      </c>
      <c r="BA55" t="b">
        <v>0</v>
      </c>
      <c r="BB55" t="s">
        <v>352</v>
      </c>
      <c r="BC55" t="b">
        <v>0</v>
      </c>
      <c r="BE55" t="b">
        <v>0</v>
      </c>
      <c r="BF55" t="s">
        <v>1747</v>
      </c>
      <c r="BG55" t="s">
        <v>1894</v>
      </c>
    </row>
    <row r="56" spans="1:60" x14ac:dyDescent="0.25">
      <c r="A56">
        <v>55</v>
      </c>
      <c r="B56" t="s">
        <v>2194</v>
      </c>
      <c r="C56" t="s">
        <v>1732</v>
      </c>
      <c r="D56" t="s">
        <v>1876</v>
      </c>
      <c r="E56" t="s">
        <v>1731</v>
      </c>
      <c r="F56" t="b">
        <v>0</v>
      </c>
      <c r="I56" t="s">
        <v>342</v>
      </c>
      <c r="J56">
        <v>648</v>
      </c>
      <c r="K56" t="s">
        <v>343</v>
      </c>
      <c r="L56" t="s">
        <v>2195</v>
      </c>
      <c r="M56" t="s">
        <v>2196</v>
      </c>
      <c r="N56" t="s">
        <v>2197</v>
      </c>
      <c r="O56" t="s">
        <v>2198</v>
      </c>
      <c r="Q56" t="s">
        <v>2199</v>
      </c>
      <c r="R56" t="s">
        <v>2200</v>
      </c>
      <c r="S56" t="b">
        <v>1</v>
      </c>
      <c r="U56" t="s">
        <v>540</v>
      </c>
      <c r="V56" t="s">
        <v>2184</v>
      </c>
      <c r="W56" s="2">
        <v>44763</v>
      </c>
      <c r="X56" s="2">
        <v>44768.434340277781</v>
      </c>
      <c r="Y56" t="s">
        <v>1735</v>
      </c>
      <c r="Z56" t="s">
        <v>1739</v>
      </c>
      <c r="AA56" t="s">
        <v>240</v>
      </c>
      <c r="AB56" t="s">
        <v>1883</v>
      </c>
      <c r="AC56" t="s">
        <v>1884</v>
      </c>
      <c r="AD56" t="s">
        <v>1885</v>
      </c>
      <c r="AE56" t="s">
        <v>1738</v>
      </c>
      <c r="AF56" t="s">
        <v>544</v>
      </c>
      <c r="AG56" t="s">
        <v>1886</v>
      </c>
      <c r="AH56" t="s">
        <v>1887</v>
      </c>
      <c r="AI56" t="s">
        <v>1888</v>
      </c>
      <c r="AJ56" t="s">
        <v>1889</v>
      </c>
      <c r="AK56" t="s">
        <v>1740</v>
      </c>
      <c r="AL56" t="s">
        <v>1890</v>
      </c>
      <c r="AM56" t="s">
        <v>198</v>
      </c>
      <c r="AN56" s="5" t="s">
        <v>1891</v>
      </c>
      <c r="AO56" t="s">
        <v>1892</v>
      </c>
      <c r="AP56" t="s">
        <v>1741</v>
      </c>
      <c r="AQ56" t="s">
        <v>1742</v>
      </c>
      <c r="AR56" t="s">
        <v>1743</v>
      </c>
      <c r="AS56" t="s">
        <v>1744</v>
      </c>
      <c r="AT56" t="s">
        <v>1893</v>
      </c>
      <c r="AU56" t="s">
        <v>1893</v>
      </c>
      <c r="AV56" t="s">
        <v>1893</v>
      </c>
      <c r="AW56" t="s">
        <v>1893</v>
      </c>
      <c r="AX56" t="s">
        <v>1745</v>
      </c>
      <c r="AY56" t="s">
        <v>1746</v>
      </c>
      <c r="AZ56" t="b">
        <v>0</v>
      </c>
      <c r="BA56" t="b">
        <v>0</v>
      </c>
      <c r="BB56" t="s">
        <v>352</v>
      </c>
      <c r="BC56" t="b">
        <v>0</v>
      </c>
      <c r="BE56" t="b">
        <v>0</v>
      </c>
      <c r="BF56" t="s">
        <v>1747</v>
      </c>
      <c r="BG56" t="s">
        <v>1894</v>
      </c>
      <c r="BH56" t="s">
        <v>1734</v>
      </c>
    </row>
    <row r="57" spans="1:60" x14ac:dyDescent="0.25">
      <c r="A57">
        <v>56</v>
      </c>
      <c r="B57" t="s">
        <v>2194</v>
      </c>
      <c r="C57" t="s">
        <v>367</v>
      </c>
      <c r="F57" t="b">
        <v>0</v>
      </c>
      <c r="J57">
        <v>649</v>
      </c>
      <c r="K57" t="s">
        <v>343</v>
      </c>
      <c r="L57" t="s">
        <v>2201</v>
      </c>
      <c r="M57" t="s">
        <v>1917</v>
      </c>
      <c r="N57" t="s">
        <v>2202</v>
      </c>
      <c r="O57" t="s">
        <v>2203</v>
      </c>
      <c r="Q57" t="s">
        <v>2204</v>
      </c>
      <c r="S57" t="b">
        <v>1</v>
      </c>
      <c r="U57" t="s">
        <v>540</v>
      </c>
      <c r="V57" t="s">
        <v>2184</v>
      </c>
      <c r="W57" s="2">
        <v>44763</v>
      </c>
      <c r="X57" s="2">
        <v>44768.434340277781</v>
      </c>
      <c r="Y57" t="s">
        <v>1735</v>
      </c>
      <c r="Z57" t="s">
        <v>1739</v>
      </c>
      <c r="AA57" t="s">
        <v>240</v>
      </c>
      <c r="AB57" t="s">
        <v>1883</v>
      </c>
      <c r="AC57" t="s">
        <v>1884</v>
      </c>
      <c r="AD57" t="s">
        <v>1885</v>
      </c>
      <c r="AE57" t="s">
        <v>1738</v>
      </c>
      <c r="AF57" t="s">
        <v>544</v>
      </c>
      <c r="AG57" t="s">
        <v>1886</v>
      </c>
      <c r="AH57" t="s">
        <v>1887</v>
      </c>
      <c r="AI57" t="s">
        <v>1888</v>
      </c>
      <c r="AJ57" t="s">
        <v>1889</v>
      </c>
      <c r="AK57" t="s">
        <v>1740</v>
      </c>
      <c r="AL57" t="s">
        <v>1890</v>
      </c>
      <c r="AM57" t="s">
        <v>198</v>
      </c>
      <c r="AN57" s="5" t="s">
        <v>1891</v>
      </c>
      <c r="AO57" t="s">
        <v>1892</v>
      </c>
      <c r="AP57" t="s">
        <v>1741</v>
      </c>
      <c r="AQ57" t="s">
        <v>1742</v>
      </c>
      <c r="AR57" t="s">
        <v>1743</v>
      </c>
      <c r="AS57" t="s">
        <v>1744</v>
      </c>
      <c r="AT57" t="s">
        <v>1893</v>
      </c>
      <c r="AU57" t="s">
        <v>1893</v>
      </c>
      <c r="AV57" t="s">
        <v>1893</v>
      </c>
      <c r="AW57" t="s">
        <v>1893</v>
      </c>
      <c r="AX57" t="s">
        <v>1745</v>
      </c>
      <c r="AY57" t="s">
        <v>1746</v>
      </c>
      <c r="AZ57" t="b">
        <v>0</v>
      </c>
      <c r="BA57" t="b">
        <v>0</v>
      </c>
      <c r="BB57" t="s">
        <v>352</v>
      </c>
      <c r="BC57" t="b">
        <v>0</v>
      </c>
      <c r="BE57" t="b">
        <v>0</v>
      </c>
      <c r="BF57" t="s">
        <v>1747</v>
      </c>
      <c r="BG57" t="s">
        <v>1894</v>
      </c>
    </row>
    <row r="58" spans="1:60" x14ac:dyDescent="0.25">
      <c r="A58">
        <v>57</v>
      </c>
      <c r="B58" t="s">
        <v>2194</v>
      </c>
      <c r="C58" t="s">
        <v>367</v>
      </c>
      <c r="F58" t="b">
        <v>0</v>
      </c>
      <c r="J58">
        <v>650</v>
      </c>
      <c r="K58" t="s">
        <v>343</v>
      </c>
      <c r="L58" t="s">
        <v>2205</v>
      </c>
      <c r="M58" t="s">
        <v>2206</v>
      </c>
      <c r="N58" t="s">
        <v>2207</v>
      </c>
      <c r="O58" t="s">
        <v>2208</v>
      </c>
      <c r="Q58" t="s">
        <v>2209</v>
      </c>
      <c r="S58" t="b">
        <v>1</v>
      </c>
      <c r="U58" t="s">
        <v>540</v>
      </c>
      <c r="V58" t="s">
        <v>2184</v>
      </c>
      <c r="W58" s="2">
        <v>44763</v>
      </c>
      <c r="X58" s="2">
        <v>44768.434340277781</v>
      </c>
      <c r="Y58" t="s">
        <v>1735</v>
      </c>
      <c r="Z58" t="s">
        <v>1739</v>
      </c>
      <c r="AA58" t="s">
        <v>240</v>
      </c>
      <c r="AB58" t="s">
        <v>1883</v>
      </c>
      <c r="AC58" t="s">
        <v>1884</v>
      </c>
      <c r="AD58" t="s">
        <v>1885</v>
      </c>
      <c r="AE58" t="s">
        <v>1738</v>
      </c>
      <c r="AF58" t="s">
        <v>544</v>
      </c>
      <c r="AG58" t="s">
        <v>1886</v>
      </c>
      <c r="AH58" t="s">
        <v>1887</v>
      </c>
      <c r="AI58" t="s">
        <v>1888</v>
      </c>
      <c r="AJ58" t="s">
        <v>1889</v>
      </c>
      <c r="AK58" t="s">
        <v>1740</v>
      </c>
      <c r="AL58" t="s">
        <v>1890</v>
      </c>
      <c r="AM58" t="s">
        <v>198</v>
      </c>
      <c r="AN58" s="5" t="s">
        <v>1891</v>
      </c>
      <c r="AO58" t="s">
        <v>1892</v>
      </c>
      <c r="AP58" t="s">
        <v>1741</v>
      </c>
      <c r="AQ58" t="s">
        <v>1742</v>
      </c>
      <c r="AR58" t="s">
        <v>1743</v>
      </c>
      <c r="AS58" t="s">
        <v>1744</v>
      </c>
      <c r="AT58" t="s">
        <v>1893</v>
      </c>
      <c r="AU58" t="s">
        <v>1893</v>
      </c>
      <c r="AV58" t="s">
        <v>1893</v>
      </c>
      <c r="AW58" t="s">
        <v>1893</v>
      </c>
      <c r="AX58" t="s">
        <v>1745</v>
      </c>
      <c r="AY58" t="s">
        <v>1746</v>
      </c>
      <c r="AZ58" t="b">
        <v>0</v>
      </c>
      <c r="BA58" t="b">
        <v>0</v>
      </c>
      <c r="BB58" t="s">
        <v>352</v>
      </c>
      <c r="BC58" t="b">
        <v>0</v>
      </c>
      <c r="BE58" t="b">
        <v>0</v>
      </c>
      <c r="BF58" t="s">
        <v>1747</v>
      </c>
      <c r="BG58" t="s">
        <v>1894</v>
      </c>
    </row>
    <row r="59" spans="1:60" x14ac:dyDescent="0.25">
      <c r="A59">
        <v>58</v>
      </c>
      <c r="B59" t="s">
        <v>2210</v>
      </c>
      <c r="C59" t="s">
        <v>360</v>
      </c>
      <c r="D59" t="s">
        <v>1883</v>
      </c>
      <c r="E59" t="s">
        <v>1731</v>
      </c>
      <c r="F59" t="b">
        <v>1</v>
      </c>
      <c r="G59" t="s">
        <v>2211</v>
      </c>
      <c r="H59" t="s">
        <v>342</v>
      </c>
      <c r="I59" t="s">
        <v>342</v>
      </c>
      <c r="J59">
        <v>651</v>
      </c>
      <c r="K59" t="s">
        <v>2212</v>
      </c>
      <c r="L59" t="s">
        <v>2213</v>
      </c>
      <c r="M59" t="s">
        <v>2214</v>
      </c>
      <c r="N59" t="s">
        <v>2215</v>
      </c>
      <c r="O59" t="s">
        <v>2216</v>
      </c>
      <c r="Q59" t="s">
        <v>2217</v>
      </c>
      <c r="R59" t="s">
        <v>2218</v>
      </c>
      <c r="S59" t="b">
        <v>1</v>
      </c>
      <c r="T59" t="s">
        <v>1748</v>
      </c>
      <c r="U59" t="s">
        <v>540</v>
      </c>
      <c r="V59" t="s">
        <v>2184</v>
      </c>
      <c r="W59" s="2">
        <v>44763</v>
      </c>
      <c r="X59" s="2">
        <v>44768.434351851851</v>
      </c>
      <c r="Y59" t="s">
        <v>1735</v>
      </c>
      <c r="Z59" t="s">
        <v>1739</v>
      </c>
      <c r="AA59" t="s">
        <v>240</v>
      </c>
      <c r="AB59" t="s">
        <v>1883</v>
      </c>
      <c r="AC59" t="s">
        <v>1884</v>
      </c>
      <c r="AD59" t="s">
        <v>1885</v>
      </c>
      <c r="AE59" t="s">
        <v>1738</v>
      </c>
      <c r="AF59" t="s">
        <v>544</v>
      </c>
      <c r="AG59" t="s">
        <v>1886</v>
      </c>
      <c r="AH59" t="s">
        <v>1887</v>
      </c>
      <c r="AI59" t="s">
        <v>1888</v>
      </c>
      <c r="AJ59" t="s">
        <v>1889</v>
      </c>
      <c r="AK59" t="s">
        <v>1740</v>
      </c>
      <c r="AL59" t="s">
        <v>1890</v>
      </c>
      <c r="AM59" t="s">
        <v>198</v>
      </c>
      <c r="AN59" s="5" t="s">
        <v>1891</v>
      </c>
      <c r="AO59" t="s">
        <v>1892</v>
      </c>
      <c r="AP59" t="s">
        <v>1741</v>
      </c>
      <c r="AQ59" t="s">
        <v>1742</v>
      </c>
      <c r="AR59" t="s">
        <v>1743</v>
      </c>
      <c r="AS59" t="s">
        <v>1744</v>
      </c>
      <c r="AT59" t="s">
        <v>1893</v>
      </c>
      <c r="AU59" t="s">
        <v>1893</v>
      </c>
      <c r="AV59" t="s">
        <v>1893</v>
      </c>
      <c r="AW59" t="s">
        <v>1893</v>
      </c>
      <c r="AX59" t="s">
        <v>1745</v>
      </c>
      <c r="AY59" t="s">
        <v>1746</v>
      </c>
      <c r="AZ59" t="b">
        <v>0</v>
      </c>
      <c r="BA59" t="b">
        <v>0</v>
      </c>
      <c r="BB59" t="s">
        <v>352</v>
      </c>
      <c r="BC59" t="b">
        <v>0</v>
      </c>
      <c r="BE59" t="b">
        <v>0</v>
      </c>
      <c r="BF59" t="s">
        <v>1747</v>
      </c>
      <c r="BG59" t="s">
        <v>1894</v>
      </c>
      <c r="BH59" t="s">
        <v>2219</v>
      </c>
    </row>
    <row r="60" spans="1:60" x14ac:dyDescent="0.25">
      <c r="A60">
        <v>59</v>
      </c>
      <c r="B60" t="s">
        <v>2210</v>
      </c>
      <c r="C60" t="s">
        <v>367</v>
      </c>
      <c r="F60" t="b">
        <v>0</v>
      </c>
      <c r="J60">
        <v>652</v>
      </c>
      <c r="K60" t="s">
        <v>1659</v>
      </c>
      <c r="L60" t="s">
        <v>2220</v>
      </c>
      <c r="M60" t="s">
        <v>2190</v>
      </c>
      <c r="N60" t="s">
        <v>2221</v>
      </c>
      <c r="O60" t="s">
        <v>2222</v>
      </c>
      <c r="Q60" t="s">
        <v>2223</v>
      </c>
      <c r="S60" t="b">
        <v>1</v>
      </c>
      <c r="U60" t="s">
        <v>540</v>
      </c>
      <c r="V60" t="s">
        <v>2184</v>
      </c>
      <c r="W60" s="2">
        <v>44763</v>
      </c>
      <c r="X60" s="2">
        <v>44768.434351851851</v>
      </c>
      <c r="Y60" t="s">
        <v>1735</v>
      </c>
      <c r="Z60" t="s">
        <v>1739</v>
      </c>
      <c r="AA60" t="s">
        <v>240</v>
      </c>
      <c r="AB60" t="s">
        <v>1883</v>
      </c>
      <c r="AC60" t="s">
        <v>1884</v>
      </c>
      <c r="AD60" t="s">
        <v>1885</v>
      </c>
      <c r="AE60" t="s">
        <v>1738</v>
      </c>
      <c r="AF60" t="s">
        <v>544</v>
      </c>
      <c r="AG60" t="s">
        <v>1886</v>
      </c>
      <c r="AH60" t="s">
        <v>1887</v>
      </c>
      <c r="AI60" t="s">
        <v>1888</v>
      </c>
      <c r="AJ60" t="s">
        <v>1889</v>
      </c>
      <c r="AK60" t="s">
        <v>1740</v>
      </c>
      <c r="AL60" t="s">
        <v>1890</v>
      </c>
      <c r="AM60" t="s">
        <v>198</v>
      </c>
      <c r="AN60" s="5" t="s">
        <v>1891</v>
      </c>
      <c r="AO60" t="s">
        <v>1892</v>
      </c>
      <c r="AP60" t="s">
        <v>1741</v>
      </c>
      <c r="AQ60" t="s">
        <v>1742</v>
      </c>
      <c r="AR60" t="s">
        <v>1743</v>
      </c>
      <c r="AS60" t="s">
        <v>1744</v>
      </c>
      <c r="AT60" t="s">
        <v>1893</v>
      </c>
      <c r="AU60" t="s">
        <v>1893</v>
      </c>
      <c r="AV60" t="s">
        <v>1893</v>
      </c>
      <c r="AW60" t="s">
        <v>1893</v>
      </c>
      <c r="AX60" t="s">
        <v>1745</v>
      </c>
      <c r="AY60" t="s">
        <v>1746</v>
      </c>
      <c r="AZ60" t="b">
        <v>0</v>
      </c>
      <c r="BA60" t="b">
        <v>0</v>
      </c>
      <c r="BB60" t="s">
        <v>352</v>
      </c>
      <c r="BC60" t="b">
        <v>0</v>
      </c>
      <c r="BE60" t="b">
        <v>0</v>
      </c>
      <c r="BF60" t="s">
        <v>1747</v>
      </c>
      <c r="BG60" t="s">
        <v>1894</v>
      </c>
    </row>
    <row r="61" spans="1:60" x14ac:dyDescent="0.25">
      <c r="A61">
        <v>60</v>
      </c>
      <c r="B61" t="s">
        <v>2210</v>
      </c>
      <c r="C61" t="s">
        <v>367</v>
      </c>
      <c r="F61" t="b">
        <v>0</v>
      </c>
      <c r="J61">
        <v>653</v>
      </c>
      <c r="K61" t="s">
        <v>2224</v>
      </c>
      <c r="L61" t="s">
        <v>2225</v>
      </c>
      <c r="M61" t="s">
        <v>1929</v>
      </c>
      <c r="N61" t="s">
        <v>2226</v>
      </c>
      <c r="O61" t="s">
        <v>2227</v>
      </c>
      <c r="Q61" t="s">
        <v>2228</v>
      </c>
      <c r="S61" t="b">
        <v>1</v>
      </c>
      <c r="U61" t="s">
        <v>540</v>
      </c>
      <c r="V61" t="s">
        <v>2184</v>
      </c>
      <c r="W61" s="2">
        <v>44763</v>
      </c>
      <c r="X61" s="2">
        <v>44768.434351851851</v>
      </c>
      <c r="Y61" t="s">
        <v>1735</v>
      </c>
      <c r="Z61" t="s">
        <v>1739</v>
      </c>
      <c r="AA61" t="s">
        <v>240</v>
      </c>
      <c r="AB61" t="s">
        <v>1883</v>
      </c>
      <c r="AC61" t="s">
        <v>1884</v>
      </c>
      <c r="AD61" t="s">
        <v>1885</v>
      </c>
      <c r="AE61" t="s">
        <v>1738</v>
      </c>
      <c r="AF61" t="s">
        <v>544</v>
      </c>
      <c r="AG61" t="s">
        <v>1886</v>
      </c>
      <c r="AH61" t="s">
        <v>1887</v>
      </c>
      <c r="AI61" t="s">
        <v>1888</v>
      </c>
      <c r="AJ61" t="s">
        <v>1889</v>
      </c>
      <c r="AK61" t="s">
        <v>1740</v>
      </c>
      <c r="AL61" t="s">
        <v>1890</v>
      </c>
      <c r="AM61" t="s">
        <v>198</v>
      </c>
      <c r="AN61" s="5" t="s">
        <v>1891</v>
      </c>
      <c r="AO61" t="s">
        <v>1892</v>
      </c>
      <c r="AP61" t="s">
        <v>1741</v>
      </c>
      <c r="AQ61" t="s">
        <v>1742</v>
      </c>
      <c r="AR61" t="s">
        <v>1743</v>
      </c>
      <c r="AS61" t="s">
        <v>1744</v>
      </c>
      <c r="AT61" t="s">
        <v>1893</v>
      </c>
      <c r="AU61" t="s">
        <v>1893</v>
      </c>
      <c r="AV61" t="s">
        <v>1893</v>
      </c>
      <c r="AW61" t="s">
        <v>1893</v>
      </c>
      <c r="AX61" t="s">
        <v>1745</v>
      </c>
      <c r="AY61" t="s">
        <v>1746</v>
      </c>
      <c r="AZ61" t="b">
        <v>0</v>
      </c>
      <c r="BA61" t="b">
        <v>0</v>
      </c>
      <c r="BB61" t="s">
        <v>352</v>
      </c>
      <c r="BC61" t="b">
        <v>0</v>
      </c>
      <c r="BE61" t="b">
        <v>0</v>
      </c>
      <c r="BF61" t="s">
        <v>1747</v>
      </c>
      <c r="BG61" t="s">
        <v>1894</v>
      </c>
    </row>
    <row r="62" spans="1:60" x14ac:dyDescent="0.25">
      <c r="W62" s="2"/>
      <c r="X62" s="2"/>
      <c r="AN62" s="5"/>
    </row>
    <row r="63" spans="1:60" x14ac:dyDescent="0.25">
      <c r="W63" s="2"/>
      <c r="X63" s="2"/>
      <c r="AN63" s="5"/>
    </row>
    <row r="64" spans="1:60" x14ac:dyDescent="0.25">
      <c r="W64" s="2"/>
      <c r="X64" s="2"/>
      <c r="AN64" s="5"/>
    </row>
    <row r="65" spans="23:40" x14ac:dyDescent="0.25">
      <c r="W65" s="2"/>
      <c r="X65" s="2"/>
      <c r="AN65" s="5"/>
    </row>
    <row r="66" spans="23:40" x14ac:dyDescent="0.25">
      <c r="W66" s="2"/>
      <c r="X66" s="2"/>
      <c r="AN66" s="5"/>
    </row>
    <row r="67" spans="23:40" x14ac:dyDescent="0.25">
      <c r="W67" s="2"/>
      <c r="X67" s="2"/>
      <c r="AN67" s="5"/>
    </row>
    <row r="68" spans="23:40" x14ac:dyDescent="0.25">
      <c r="W68" s="2"/>
      <c r="X68" s="2"/>
      <c r="AN68" s="5"/>
    </row>
    <row r="69" spans="23:40" x14ac:dyDescent="0.25">
      <c r="W69" s="2"/>
      <c r="X69" s="2"/>
      <c r="AN69" s="5"/>
    </row>
    <row r="70" spans="23:40" x14ac:dyDescent="0.25">
      <c r="W70" s="2"/>
      <c r="X70" s="2"/>
      <c r="AN70" s="5"/>
    </row>
    <row r="71" spans="23:40" x14ac:dyDescent="0.25">
      <c r="W71" s="2"/>
      <c r="X71" s="2"/>
      <c r="AN71" s="5"/>
    </row>
    <row r="72" spans="23:40" x14ac:dyDescent="0.25">
      <c r="W72" s="2"/>
      <c r="X72" s="2"/>
      <c r="AN72" s="5"/>
    </row>
    <row r="73" spans="23:40" x14ac:dyDescent="0.25">
      <c r="W73" s="2"/>
      <c r="X73" s="2"/>
      <c r="AN73" s="5"/>
    </row>
    <row r="74" spans="23:40" x14ac:dyDescent="0.25">
      <c r="W74" s="2"/>
      <c r="X74" s="2"/>
      <c r="AN74" s="5"/>
    </row>
    <row r="75" spans="23:40" x14ac:dyDescent="0.25">
      <c r="W75" s="2"/>
      <c r="X75" s="2"/>
      <c r="AN75" s="5"/>
    </row>
    <row r="76" spans="23:40" x14ac:dyDescent="0.25">
      <c r="W76" s="2"/>
      <c r="X76" s="2"/>
      <c r="AN76" s="5"/>
    </row>
    <row r="77" spans="23:40" x14ac:dyDescent="0.25">
      <c r="W77" s="2"/>
      <c r="X77" s="2"/>
      <c r="AN77" s="5"/>
    </row>
    <row r="78" spans="23:40" x14ac:dyDescent="0.25">
      <c r="W78" s="2"/>
      <c r="X78" s="2"/>
      <c r="AN78" s="5"/>
    </row>
    <row r="79" spans="23:40" x14ac:dyDescent="0.25">
      <c r="W79" s="2"/>
      <c r="X79" s="2"/>
      <c r="AN79" s="5"/>
    </row>
    <row r="80" spans="23:40" x14ac:dyDescent="0.25">
      <c r="W80" s="2"/>
      <c r="X80" s="2"/>
      <c r="AN80" s="5"/>
    </row>
    <row r="81" spans="23:40" x14ac:dyDescent="0.25">
      <c r="W81" s="2"/>
      <c r="X81" s="2"/>
      <c r="AN81" s="5"/>
    </row>
    <row r="82" spans="23:40" x14ac:dyDescent="0.25">
      <c r="W82" s="2"/>
      <c r="X82" s="2"/>
      <c r="AN82" s="5"/>
    </row>
    <row r="83" spans="23:40" x14ac:dyDescent="0.25">
      <c r="W83" s="2"/>
      <c r="X83" s="2"/>
      <c r="AN83" s="5"/>
    </row>
    <row r="84" spans="23:40" x14ac:dyDescent="0.25">
      <c r="W84" s="2"/>
      <c r="X84" s="2"/>
      <c r="AN84" s="5"/>
    </row>
    <row r="85" spans="23:40" x14ac:dyDescent="0.25">
      <c r="W85" s="2"/>
      <c r="X85" s="2"/>
      <c r="AN85" s="5"/>
    </row>
    <row r="86" spans="23:40" x14ac:dyDescent="0.25">
      <c r="W86" s="2"/>
      <c r="X86" s="2"/>
      <c r="AN86" s="5"/>
    </row>
    <row r="87" spans="23:40" x14ac:dyDescent="0.25">
      <c r="W87" s="2"/>
      <c r="X87" s="2"/>
      <c r="AN87" s="5"/>
    </row>
    <row r="88" spans="23:40" x14ac:dyDescent="0.25">
      <c r="W88" s="2"/>
      <c r="X88" s="2"/>
      <c r="AN88" s="5"/>
    </row>
    <row r="89" spans="23:40" x14ac:dyDescent="0.25">
      <c r="W89" s="2"/>
      <c r="X89" s="2"/>
      <c r="AN89" s="5"/>
    </row>
    <row r="90" spans="23:40" x14ac:dyDescent="0.25">
      <c r="W90" s="2"/>
      <c r="X90" s="2"/>
      <c r="AN90" s="5"/>
    </row>
    <row r="91" spans="23:40" x14ac:dyDescent="0.25">
      <c r="W91" s="2"/>
      <c r="X91" s="2"/>
      <c r="AN91" s="5"/>
    </row>
    <row r="92" spans="23:40" x14ac:dyDescent="0.25">
      <c r="W92" s="2"/>
      <c r="X92" s="2"/>
      <c r="AN92" s="5"/>
    </row>
    <row r="93" spans="23:40" x14ac:dyDescent="0.25">
      <c r="W93" s="2"/>
      <c r="X93" s="2"/>
      <c r="AN93" s="5"/>
    </row>
    <row r="94" spans="23:40" x14ac:dyDescent="0.25">
      <c r="W94" s="2"/>
      <c r="X94" s="2"/>
      <c r="AN94" s="5"/>
    </row>
    <row r="95" spans="23:40" x14ac:dyDescent="0.25">
      <c r="W95" s="2"/>
      <c r="X95" s="2"/>
      <c r="AN95" s="5"/>
    </row>
    <row r="96" spans="23:40" x14ac:dyDescent="0.25">
      <c r="W96" s="2"/>
      <c r="X96" s="2"/>
      <c r="AN96" s="5"/>
    </row>
    <row r="97" spans="23:40" x14ac:dyDescent="0.25">
      <c r="W97" s="2"/>
      <c r="X97" s="2"/>
      <c r="AN97" s="5"/>
    </row>
    <row r="98" spans="23:40" x14ac:dyDescent="0.25">
      <c r="W98" s="2"/>
      <c r="X98" s="2"/>
      <c r="AN98" s="5"/>
    </row>
    <row r="99" spans="23:40" x14ac:dyDescent="0.25">
      <c r="W99" s="2"/>
      <c r="X99" s="2"/>
      <c r="AN99" s="5"/>
    </row>
    <row r="100" spans="23:40" x14ac:dyDescent="0.25">
      <c r="W100" s="2"/>
      <c r="X100" s="2"/>
      <c r="AN100" s="5"/>
    </row>
    <row r="101" spans="23:40" x14ac:dyDescent="0.25">
      <c r="W101" s="2"/>
      <c r="X101" s="2"/>
      <c r="AN101" s="5"/>
    </row>
    <row r="102" spans="23:40" x14ac:dyDescent="0.25">
      <c r="W102" s="2"/>
      <c r="X102" s="2"/>
      <c r="AN102" s="5"/>
    </row>
    <row r="103" spans="23:40" x14ac:dyDescent="0.25">
      <c r="W103" s="2"/>
      <c r="X103" s="2"/>
      <c r="AN103" s="5"/>
    </row>
    <row r="104" spans="23:40" x14ac:dyDescent="0.25">
      <c r="W104" s="2"/>
      <c r="X104" s="2"/>
      <c r="AN104" s="5"/>
    </row>
    <row r="105" spans="23:40" x14ac:dyDescent="0.25">
      <c r="W105" s="2"/>
      <c r="X105" s="2"/>
      <c r="AN105" s="5"/>
    </row>
    <row r="106" spans="23:40" x14ac:dyDescent="0.25">
      <c r="W106" s="2"/>
      <c r="X106" s="2"/>
      <c r="AN106" s="5"/>
    </row>
    <row r="107" spans="23:40" x14ac:dyDescent="0.25">
      <c r="W107" s="2"/>
      <c r="X107" s="2"/>
      <c r="AN107" s="5"/>
    </row>
    <row r="108" spans="23:40" x14ac:dyDescent="0.25">
      <c r="W108" s="2"/>
      <c r="X108" s="2"/>
      <c r="AN108" s="5"/>
    </row>
    <row r="109" spans="23:40" x14ac:dyDescent="0.25">
      <c r="W109" s="2"/>
      <c r="X109" s="2"/>
      <c r="AN109" s="5"/>
    </row>
    <row r="110" spans="23:40" x14ac:dyDescent="0.25">
      <c r="W110" s="2"/>
      <c r="X110" s="2"/>
      <c r="AN110" s="5"/>
    </row>
    <row r="111" spans="23:40" x14ac:dyDescent="0.25">
      <c r="W111" s="2"/>
      <c r="X111" s="2"/>
      <c r="AN111" s="5"/>
    </row>
    <row r="112" spans="23:40" x14ac:dyDescent="0.25">
      <c r="W112" s="2"/>
      <c r="X112" s="2"/>
      <c r="AN112" s="5"/>
    </row>
    <row r="113" spans="23:40" x14ac:dyDescent="0.25">
      <c r="W113" s="2"/>
      <c r="X113" s="2"/>
      <c r="AN113" s="5"/>
    </row>
    <row r="114" spans="23:40" x14ac:dyDescent="0.25">
      <c r="W114" s="2"/>
      <c r="X114" s="2"/>
      <c r="AN114" s="5"/>
    </row>
    <row r="115" spans="23:40" x14ac:dyDescent="0.25">
      <c r="W115" s="2"/>
      <c r="X115" s="2"/>
      <c r="AN115" s="5"/>
    </row>
    <row r="116" spans="23:40" x14ac:dyDescent="0.25">
      <c r="W116" s="2"/>
      <c r="X116" s="2"/>
      <c r="AN116" s="5"/>
    </row>
    <row r="117" spans="23:40" x14ac:dyDescent="0.25">
      <c r="W117" s="2"/>
      <c r="X117" s="2"/>
      <c r="AN117" s="5"/>
    </row>
    <row r="118" spans="23:40" x14ac:dyDescent="0.25">
      <c r="W118" s="2"/>
      <c r="X118" s="2"/>
    </row>
    <row r="119" spans="23:40" x14ac:dyDescent="0.25">
      <c r="W119" s="2"/>
      <c r="X119" s="2"/>
    </row>
    <row r="120" spans="23:40" x14ac:dyDescent="0.25">
      <c r="W120" s="2"/>
      <c r="X120" s="2"/>
    </row>
    <row r="121" spans="23:40" x14ac:dyDescent="0.25">
      <c r="W121" s="2"/>
      <c r="X121" s="2"/>
    </row>
    <row r="122" spans="23:40" x14ac:dyDescent="0.25">
      <c r="W122" s="2"/>
      <c r="X122" s="2"/>
    </row>
    <row r="123" spans="23:40" x14ac:dyDescent="0.25">
      <c r="W123" s="2"/>
      <c r="X123" s="2"/>
    </row>
    <row r="124" spans="23:40" x14ac:dyDescent="0.25">
      <c r="W124" s="2"/>
      <c r="X124" s="2"/>
    </row>
    <row r="125" spans="23:40" x14ac:dyDescent="0.25">
      <c r="W125" s="2"/>
      <c r="X125" s="2"/>
    </row>
    <row r="126" spans="23:40" x14ac:dyDescent="0.25">
      <c r="W126" s="2"/>
      <c r="X126" s="2"/>
    </row>
    <row r="127" spans="23:40" x14ac:dyDescent="0.25">
      <c r="W127" s="2"/>
      <c r="X127" s="2"/>
    </row>
    <row r="128" spans="23:40" x14ac:dyDescent="0.25">
      <c r="W128" s="2"/>
      <c r="X128" s="2"/>
    </row>
    <row r="129" spans="23:24" x14ac:dyDescent="0.25">
      <c r="W129" s="2"/>
      <c r="X129" s="2"/>
    </row>
    <row r="130" spans="23:24" x14ac:dyDescent="0.25">
      <c r="W130" s="2"/>
      <c r="X130" s="2"/>
    </row>
    <row r="131" spans="23:24" x14ac:dyDescent="0.25">
      <c r="W131" s="2"/>
      <c r="X131" s="2"/>
    </row>
    <row r="132" spans="23:24" x14ac:dyDescent="0.25">
      <c r="W132" s="2"/>
      <c r="X132" s="2"/>
    </row>
    <row r="133" spans="23:24" x14ac:dyDescent="0.25">
      <c r="W133" s="2"/>
      <c r="X133" s="2"/>
    </row>
    <row r="134" spans="23:24" x14ac:dyDescent="0.25">
      <c r="W134" s="2"/>
      <c r="X134" s="2"/>
    </row>
    <row r="135" spans="23:24" x14ac:dyDescent="0.25">
      <c r="W135" s="2"/>
      <c r="X135" s="2"/>
    </row>
    <row r="136" spans="23:24" x14ac:dyDescent="0.25">
      <c r="W136" s="2"/>
      <c r="X136" s="2"/>
    </row>
    <row r="137" spans="23:24" x14ac:dyDescent="0.25">
      <c r="W137" s="2"/>
      <c r="X137" s="2"/>
    </row>
    <row r="138" spans="23:24" x14ac:dyDescent="0.25">
      <c r="W138" s="2"/>
      <c r="X138" s="2"/>
    </row>
    <row r="139" spans="23:24" x14ac:dyDescent="0.25">
      <c r="W139" s="2"/>
      <c r="X139" s="2"/>
    </row>
    <row r="140" spans="23:24" x14ac:dyDescent="0.25">
      <c r="W140" s="2"/>
      <c r="X140" s="2"/>
    </row>
    <row r="141" spans="23:24" x14ac:dyDescent="0.25">
      <c r="W141" s="2"/>
      <c r="X141" s="2"/>
    </row>
    <row r="142" spans="23:24" x14ac:dyDescent="0.25">
      <c r="W142" s="2"/>
      <c r="X142" s="2"/>
    </row>
    <row r="143" spans="23:24" x14ac:dyDescent="0.25">
      <c r="W143" s="2"/>
      <c r="X143" s="2"/>
    </row>
    <row r="144" spans="23:24" x14ac:dyDescent="0.25">
      <c r="W144" s="2"/>
      <c r="X144" s="2"/>
    </row>
    <row r="145" spans="23:24" x14ac:dyDescent="0.25">
      <c r="W145" s="2"/>
      <c r="X145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B8FAC-68AD-41A6-ADF4-5AA1840DFFD6}">
  <sheetPr codeName="Sheet6">
    <pageSetUpPr fitToPage="1"/>
  </sheetPr>
  <dimension ref="B1:AC50"/>
  <sheetViews>
    <sheetView showGridLines="0" topLeftCell="A16" zoomScaleNormal="100" workbookViewId="0">
      <selection activeCell="E20" sqref="E20"/>
    </sheetView>
  </sheetViews>
  <sheetFormatPr defaultRowHeight="15" x14ac:dyDescent="0.25"/>
  <cols>
    <col min="2" max="2" width="13.85546875" customWidth="1"/>
    <col min="3" max="3" width="20.85546875" customWidth="1"/>
    <col min="4" max="5" width="11.28515625" customWidth="1"/>
    <col min="6" max="6" width="9.5703125" customWidth="1"/>
    <col min="7" max="7" width="3.85546875" customWidth="1"/>
    <col min="8" max="8" width="8" customWidth="1"/>
    <col min="9" max="9" width="9.5703125" customWidth="1"/>
    <col min="10" max="10" width="12" customWidth="1"/>
    <col min="11" max="11" width="10.5703125" customWidth="1"/>
    <col min="12" max="12" width="10" customWidth="1"/>
    <col min="13" max="13" width="11.42578125" customWidth="1"/>
    <col min="14" max="14" width="1.28515625" customWidth="1"/>
    <col min="15" max="15" width="11" customWidth="1"/>
    <col min="16" max="16" width="10.5703125" customWidth="1"/>
    <col min="17" max="17" width="4.42578125" customWidth="1"/>
    <col min="18" max="18" width="7.7109375" customWidth="1"/>
    <col min="19" max="19" width="10.7109375" customWidth="1"/>
  </cols>
  <sheetData>
    <row r="1" spans="2:19" ht="15" customHeight="1" x14ac:dyDescent="0.25">
      <c r="B1" s="345" t="s">
        <v>283</v>
      </c>
      <c r="C1" s="346"/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  <c r="R1" s="346"/>
      <c r="S1" s="347"/>
    </row>
    <row r="2" spans="2:19" ht="15" customHeight="1" x14ac:dyDescent="0.25">
      <c r="B2" s="348"/>
      <c r="C2" s="349"/>
      <c r="D2" s="349"/>
      <c r="E2" s="349"/>
      <c r="F2" s="349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50"/>
    </row>
    <row r="3" spans="2:19" ht="15" customHeight="1" x14ac:dyDescent="0.25">
      <c r="B3" s="348"/>
      <c r="C3" s="349"/>
      <c r="D3" s="349"/>
      <c r="E3" s="349"/>
      <c r="F3" s="349"/>
      <c r="G3" s="349"/>
      <c r="H3" s="349"/>
      <c r="I3" s="349"/>
      <c r="J3" s="349"/>
      <c r="K3" s="349"/>
      <c r="L3" s="349"/>
      <c r="M3" s="349"/>
      <c r="N3" s="349"/>
      <c r="O3" s="349"/>
      <c r="P3" s="349"/>
      <c r="Q3" s="349"/>
      <c r="R3" s="349"/>
      <c r="S3" s="350"/>
    </row>
    <row r="4" spans="2:19" ht="23.25" x14ac:dyDescent="0.25">
      <c r="B4" s="232"/>
      <c r="C4" s="239"/>
      <c r="D4" s="239"/>
      <c r="E4" s="239"/>
      <c r="F4" s="239"/>
      <c r="G4" s="239"/>
      <c r="H4" s="239"/>
      <c r="I4" s="239"/>
      <c r="J4" s="239"/>
      <c r="K4" s="239"/>
      <c r="L4" s="239"/>
      <c r="M4" s="239"/>
      <c r="N4" s="239"/>
      <c r="O4" s="239"/>
      <c r="P4" s="239"/>
      <c r="Q4" s="239"/>
      <c r="R4" s="239"/>
      <c r="S4" s="233"/>
    </row>
    <row r="5" spans="2:19" ht="15.75" thickBot="1" x14ac:dyDescent="0.3">
      <c r="B5" s="520" t="s">
        <v>284</v>
      </c>
      <c r="C5" s="521"/>
      <c r="D5" s="521"/>
      <c r="E5" s="521"/>
      <c r="F5" s="521"/>
      <c r="G5" s="521"/>
      <c r="H5" s="521"/>
      <c r="I5" s="521"/>
      <c r="J5" s="521"/>
      <c r="K5" s="521"/>
      <c r="L5" s="521"/>
      <c r="M5" s="521"/>
      <c r="N5" s="521"/>
      <c r="O5" s="521"/>
      <c r="P5" s="521"/>
      <c r="Q5" s="521"/>
      <c r="R5" s="521"/>
      <c r="S5" s="522"/>
    </row>
    <row r="6" spans="2:19" ht="15.75" thickTop="1" x14ac:dyDescent="0.25">
      <c r="B6" s="251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51"/>
      <c r="R6" s="251"/>
      <c r="S6" s="251"/>
    </row>
    <row r="7" spans="2:19" x14ac:dyDescent="0.25"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</row>
    <row r="8" spans="2:19" x14ac:dyDescent="0.25"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</row>
    <row r="9" spans="2:19" x14ac:dyDescent="0.25">
      <c r="B9" s="496" t="s">
        <v>285</v>
      </c>
      <c r="C9" s="496"/>
      <c r="D9" s="496"/>
      <c r="E9" s="496"/>
      <c r="F9" s="496"/>
      <c r="G9" s="496"/>
      <c r="H9" s="496"/>
      <c r="I9" s="496"/>
      <c r="J9" s="496"/>
      <c r="K9" s="496"/>
      <c r="L9" s="496"/>
      <c r="M9" s="496"/>
      <c r="N9" s="496"/>
      <c r="O9" s="496"/>
      <c r="P9" s="496"/>
      <c r="Q9" s="496"/>
      <c r="R9" s="496"/>
      <c r="S9" s="496"/>
    </row>
    <row r="10" spans="2:19" ht="15.75" x14ac:dyDescent="0.25">
      <c r="B10" s="230" t="s">
        <v>286</v>
      </c>
      <c r="C10" s="279" t="str">
        <f>IFERROR(INDEX(BOD!V10:V100,MATCH("*BOD-*",BOD!E10:E100,0),1),"")</f>
        <v>B222783</v>
      </c>
      <c r="D10" s="268" t="s">
        <v>310</v>
      </c>
      <c r="E10" s="280" t="str">
        <f>IFERROR(INDEX(BOD!V10:V100,MATCH("*BODC-*",BOD!E10:E100,0),1),"")</f>
        <v>B222784</v>
      </c>
      <c r="F10" s="237"/>
      <c r="G10" s="237"/>
      <c r="H10" s="523" t="s">
        <v>311</v>
      </c>
      <c r="I10" s="523"/>
      <c r="J10" s="523" t="str">
        <f>IFERROR(INDEX(BOD!V10:V100,MATCH("*Diss*",BOD!E10:E100,0),1),"")</f>
        <v/>
      </c>
      <c r="K10" s="523"/>
      <c r="L10" s="75"/>
      <c r="M10" s="268"/>
      <c r="N10" s="237"/>
      <c r="O10" s="237" t="str">
        <f>IF(OxiReport!F6="","",OxiReport!F6)</f>
        <v/>
      </c>
      <c r="P10" s="75"/>
      <c r="Q10" s="241"/>
      <c r="R10" s="240"/>
      <c r="S10" s="208" t="str">
        <f>IF(OxiReport!F7="","",OxiReport!F7)</f>
        <v/>
      </c>
    </row>
    <row r="11" spans="2:19" ht="15.75" thickBot="1" x14ac:dyDescent="0.3">
      <c r="B11" s="197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208"/>
    </row>
    <row r="12" spans="2:19" ht="15.75" thickBot="1" x14ac:dyDescent="0.3">
      <c r="B12" s="321" t="s">
        <v>1</v>
      </c>
      <c r="C12" s="319" t="s">
        <v>67</v>
      </c>
      <c r="D12" s="319" t="s">
        <v>2</v>
      </c>
      <c r="E12" s="319" t="s">
        <v>312</v>
      </c>
      <c r="F12" s="319" t="s">
        <v>386</v>
      </c>
      <c r="G12" s="319" t="s">
        <v>322</v>
      </c>
      <c r="H12" s="320" t="s">
        <v>27</v>
      </c>
      <c r="I12" s="322" t="s">
        <v>288</v>
      </c>
      <c r="J12" s="524" t="s">
        <v>289</v>
      </c>
      <c r="K12" s="525"/>
      <c r="L12" s="526" t="s">
        <v>290</v>
      </c>
      <c r="M12" s="525"/>
      <c r="N12" s="246"/>
      <c r="O12" s="351" t="s">
        <v>291</v>
      </c>
      <c r="P12" s="352"/>
      <c r="Q12" s="353"/>
      <c r="R12" s="344" t="s">
        <v>75</v>
      </c>
      <c r="S12" s="343"/>
    </row>
    <row r="13" spans="2:19" ht="15.75" thickTop="1" x14ac:dyDescent="0.25">
      <c r="B13" s="231" t="s">
        <v>28</v>
      </c>
      <c r="C13" s="242" t="s">
        <v>378</v>
      </c>
      <c r="D13" s="242" t="s">
        <v>1256</v>
      </c>
      <c r="E13" s="242" t="s">
        <v>377</v>
      </c>
      <c r="F13" s="281">
        <v>1.7333330000000001E-2</v>
      </c>
      <c r="G13" s="281">
        <v>1</v>
      </c>
      <c r="H13" s="288">
        <f t="shared" ref="H13:H22" si="0">IF(G13*F13&lt;1,ROUND(F13*G13,2),ROUND(F13*G13,IF(F13*G13&lt;10,2,3)-(1+INT(LOG10(ABS(F13*G13))))))</f>
        <v>0.02</v>
      </c>
      <c r="I13" s="292"/>
      <c r="J13" s="290" t="s">
        <v>73</v>
      </c>
      <c r="K13" s="75" t="str">
        <f>IF(BOD!Y2="","",BOD!Y2)</f>
        <v>SMC</v>
      </c>
      <c r="L13" s="219" t="s">
        <v>73</v>
      </c>
      <c r="M13" s="208" t="str">
        <f>IF(BOD!Z2="","",BOD!Z2)</f>
        <v>ASE</v>
      </c>
      <c r="N13" s="245"/>
      <c r="O13" s="222" t="s">
        <v>292</v>
      </c>
      <c r="P13" s="75"/>
      <c r="Q13" s="208"/>
      <c r="R13" s="234" t="s">
        <v>292</v>
      </c>
      <c r="S13" s="208"/>
    </row>
    <row r="14" spans="2:19" ht="15.75" thickBot="1" x14ac:dyDescent="0.3">
      <c r="B14" s="197" t="s">
        <v>1275</v>
      </c>
      <c r="C14" s="75" t="s">
        <v>170</v>
      </c>
      <c r="D14" s="75" t="s">
        <v>1256</v>
      </c>
      <c r="E14" s="75" t="s">
        <v>377</v>
      </c>
      <c r="F14" s="238">
        <v>0.81</v>
      </c>
      <c r="G14" s="238">
        <v>1</v>
      </c>
      <c r="H14" s="289">
        <f t="shared" si="0"/>
        <v>0.81</v>
      </c>
      <c r="I14" s="293"/>
      <c r="J14" s="291" t="s">
        <v>2</v>
      </c>
      <c r="K14" s="235">
        <f>IF(BOD!W2="","",BOD!W2)</f>
        <v>44763</v>
      </c>
      <c r="L14" s="227" t="s">
        <v>2</v>
      </c>
      <c r="M14" s="211" t="str">
        <f>IF(K14="","",TEXT(K14+5,"mm/dd/yyyy"))</f>
        <v>07/26/2022</v>
      </c>
      <c r="N14" s="244"/>
      <c r="O14" s="227" t="s">
        <v>2</v>
      </c>
      <c r="P14" s="210"/>
      <c r="Q14" s="211"/>
      <c r="R14" s="227" t="s">
        <v>2</v>
      </c>
      <c r="S14" s="211"/>
    </row>
    <row r="15" spans="2:19" x14ac:dyDescent="0.25">
      <c r="B15" s="231" t="s">
        <v>1290</v>
      </c>
      <c r="C15" s="242" t="s">
        <v>379</v>
      </c>
      <c r="D15" s="242" t="s">
        <v>1256</v>
      </c>
      <c r="E15" s="242" t="s">
        <v>377</v>
      </c>
      <c r="F15" s="281">
        <v>190.0933</v>
      </c>
      <c r="G15" s="281">
        <v>1</v>
      </c>
      <c r="H15" s="288">
        <f t="shared" si="0"/>
        <v>190</v>
      </c>
      <c r="I15" s="292"/>
      <c r="J15" s="75"/>
      <c r="K15" s="75"/>
      <c r="L15" s="75"/>
      <c r="M15" s="75"/>
      <c r="N15" s="75"/>
      <c r="O15" s="75"/>
      <c r="P15" s="75"/>
      <c r="Q15" s="75"/>
      <c r="R15" s="75"/>
      <c r="S15" s="208"/>
    </row>
    <row r="16" spans="2:19" ht="15.75" thickBot="1" x14ac:dyDescent="0.3">
      <c r="B16" s="197" t="s">
        <v>1306</v>
      </c>
      <c r="C16" s="75" t="s">
        <v>1120</v>
      </c>
      <c r="D16" s="75" t="s">
        <v>1264</v>
      </c>
      <c r="E16" s="75" t="s">
        <v>377</v>
      </c>
      <c r="F16" s="238">
        <v>197.00559999999999</v>
      </c>
      <c r="G16" s="238">
        <v>2</v>
      </c>
      <c r="H16" s="289">
        <f t="shared" si="0"/>
        <v>394</v>
      </c>
      <c r="I16" s="295"/>
      <c r="J16" s="516" t="s">
        <v>381</v>
      </c>
      <c r="K16" s="517"/>
      <c r="L16" s="518" t="s">
        <v>202</v>
      </c>
      <c r="M16" s="517"/>
      <c r="N16" s="318"/>
      <c r="O16" s="519" t="s">
        <v>303</v>
      </c>
      <c r="P16" s="517"/>
      <c r="Q16" s="228"/>
      <c r="R16" s="228" t="s">
        <v>294</v>
      </c>
      <c r="S16" s="229"/>
    </row>
    <row r="17" spans="2:19" ht="18.75" thickTop="1" x14ac:dyDescent="0.25">
      <c r="B17" s="231" t="s">
        <v>1323</v>
      </c>
      <c r="C17" s="242" t="s">
        <v>1324</v>
      </c>
      <c r="D17" s="242" t="s">
        <v>1264</v>
      </c>
      <c r="E17" s="242" t="s">
        <v>377</v>
      </c>
      <c r="F17" s="281">
        <v>199.30779999999999</v>
      </c>
      <c r="G17" s="281">
        <v>2</v>
      </c>
      <c r="H17" s="288">
        <f t="shared" si="0"/>
        <v>399</v>
      </c>
      <c r="I17" s="296"/>
      <c r="J17" s="222" t="s">
        <v>293</v>
      </c>
      <c r="K17" s="486" t="str">
        <f>IF(BOD!$AO$2="","",BOD!$AO$2)</f>
        <v>6B &amp; shelf</v>
      </c>
      <c r="L17" s="299" t="s">
        <v>266</v>
      </c>
      <c r="M17" s="482" t="str">
        <f>IF(BOD!$AA$2="","",BOD!$AA$2)</f>
        <v>LINF</v>
      </c>
      <c r="N17" s="75"/>
      <c r="O17" s="220" t="s">
        <v>86</v>
      </c>
      <c r="P17" s="286" t="str">
        <f>IF(BOD!$BB$2="","",BOD!$BB$2)</f>
        <v>7</v>
      </c>
      <c r="Q17" s="483"/>
      <c r="R17" s="220" t="s">
        <v>295</v>
      </c>
      <c r="S17" s="488" t="str">
        <f>IF(BOD!AU2="","",BOD!AU2)</f>
        <v>6/13/22</v>
      </c>
    </row>
    <row r="18" spans="2:19" ht="18" x14ac:dyDescent="0.25">
      <c r="B18" s="197" t="s">
        <v>1341</v>
      </c>
      <c r="C18" s="75" t="s">
        <v>530</v>
      </c>
      <c r="D18" s="75" t="s">
        <v>1265</v>
      </c>
      <c r="E18" s="75" t="s">
        <v>377</v>
      </c>
      <c r="F18" s="238">
        <v>233.17</v>
      </c>
      <c r="G18" s="238">
        <v>10</v>
      </c>
      <c r="H18" s="289">
        <f t="shared" si="0"/>
        <v>2330</v>
      </c>
      <c r="I18" s="295"/>
      <c r="J18" s="222" t="s">
        <v>382</v>
      </c>
      <c r="K18" s="482" t="str">
        <f>IF(BOD!$AN$2="","",BOD!$AN$2)</f>
        <v>15:01</v>
      </c>
      <c r="L18" s="299" t="s">
        <v>2</v>
      </c>
      <c r="M18" s="487" t="str">
        <f>IF(BOD!$AB$2="","",BOD!$AB$2)</f>
        <v>07/21/2022</v>
      </c>
      <c r="N18" s="75"/>
      <c r="O18" s="220" t="s">
        <v>304</v>
      </c>
      <c r="P18" s="286" t="str">
        <f>IF(BOD!$AK$2="","",BOD!$AK$2)</f>
        <v>CJP</v>
      </c>
      <c r="Q18" s="483"/>
      <c r="R18" s="220" t="s">
        <v>297</v>
      </c>
      <c r="S18" s="488" t="str">
        <f>IF(BOD!AT2="","",BOD!AT2)</f>
        <v>6/13/22</v>
      </c>
    </row>
    <row r="19" spans="2:19" ht="18" x14ac:dyDescent="0.25">
      <c r="B19" s="231" t="s">
        <v>1358</v>
      </c>
      <c r="C19" s="242" t="s">
        <v>1103</v>
      </c>
      <c r="D19" s="242" t="s">
        <v>1264</v>
      </c>
      <c r="E19" s="242" t="s">
        <v>377</v>
      </c>
      <c r="F19" s="281">
        <v>143.7406</v>
      </c>
      <c r="G19" s="281">
        <v>8</v>
      </c>
      <c r="H19" s="288">
        <f t="shared" si="0"/>
        <v>1150</v>
      </c>
      <c r="I19" s="296"/>
      <c r="J19" s="222" t="s">
        <v>296</v>
      </c>
      <c r="K19" s="482" t="str">
        <f>IF(BOD!$AX$2="","",BOD!$AX$2)</f>
        <v>600</v>
      </c>
      <c r="L19" s="299" t="s">
        <v>273</v>
      </c>
      <c r="M19" s="482" t="str">
        <f>IF(BOD!$AC$2="","",BOD!$AC$2)</f>
        <v>7.576</v>
      </c>
      <c r="N19" s="75"/>
      <c r="O19" s="220" t="s">
        <v>384</v>
      </c>
      <c r="P19" s="286" t="str">
        <f>IF(BOD!$AJ$2="","",BOD!$AJ$2)</f>
        <v>07/14/2022</v>
      </c>
      <c r="Q19" s="483"/>
      <c r="R19" s="220" t="s">
        <v>298</v>
      </c>
      <c r="S19" s="488" t="str">
        <f>IF(BOD!AV2="","",BOD!AV2)</f>
        <v>6/13/22</v>
      </c>
    </row>
    <row r="20" spans="2:19" x14ac:dyDescent="0.25">
      <c r="B20" s="197" t="s">
        <v>1374</v>
      </c>
      <c r="C20" s="75" t="s">
        <v>375</v>
      </c>
      <c r="D20" s="75" t="s">
        <v>1264</v>
      </c>
      <c r="E20" s="75" t="s">
        <v>377</v>
      </c>
      <c r="F20" s="238">
        <v>161.55160000000001</v>
      </c>
      <c r="G20" s="238">
        <v>8</v>
      </c>
      <c r="H20" s="289">
        <f t="shared" si="0"/>
        <v>1290</v>
      </c>
      <c r="I20" s="295"/>
      <c r="J20" s="222" t="s">
        <v>383</v>
      </c>
      <c r="K20" s="482" t="str">
        <f>IF($I$13="","",TEXT($I$13,"HH:mm"))</f>
        <v/>
      </c>
      <c r="L20" s="299" t="s">
        <v>301</v>
      </c>
      <c r="M20" s="482" t="str">
        <f>IF(BOD!$AD$2="","",BOD!$AD$2)</f>
        <v>183</v>
      </c>
      <c r="N20" s="75"/>
      <c r="O20" s="220" t="s">
        <v>305</v>
      </c>
      <c r="P20" s="286" t="str">
        <f>IF(BOD!$AL$2="","",BOD!$AL$2)</f>
        <v>ALG</v>
      </c>
      <c r="Q20" s="483"/>
      <c r="R20" s="222" t="s">
        <v>299</v>
      </c>
      <c r="S20" s="488" t="str">
        <f>IF(BOD!AW2="","",BOD!AW2)</f>
        <v>6/13/22</v>
      </c>
    </row>
    <row r="21" spans="2:19" x14ac:dyDescent="0.25">
      <c r="B21" s="231" t="s">
        <v>1391</v>
      </c>
      <c r="C21" s="242" t="s">
        <v>1392</v>
      </c>
      <c r="D21" s="242" t="s">
        <v>1264</v>
      </c>
      <c r="E21" s="242" t="s">
        <v>377</v>
      </c>
      <c r="F21" s="281">
        <v>32.609000000000002</v>
      </c>
      <c r="G21" s="281">
        <v>1</v>
      </c>
      <c r="H21" s="288">
        <f t="shared" si="0"/>
        <v>32.6</v>
      </c>
      <c r="I21" s="296"/>
      <c r="J21" s="197"/>
      <c r="K21" s="218"/>
      <c r="L21" s="299" t="s">
        <v>390</v>
      </c>
      <c r="M21" s="286" t="str">
        <f>IF(BOD!$AE$2="","",BOD!$AE$2)</f>
        <v>168</v>
      </c>
      <c r="N21" s="75"/>
      <c r="O21" s="220" t="s">
        <v>385</v>
      </c>
      <c r="P21" s="286" t="str">
        <f>IF(BOD!$AI$2="","",BOD!$AI$2)</f>
        <v>07/20/2022</v>
      </c>
      <c r="Q21" s="483"/>
      <c r="R21" s="222" t="s">
        <v>315</v>
      </c>
      <c r="S21" s="489" t="str">
        <f>IF(BOD!AR2="","",BOD!AR2)</f>
        <v>A1176R</v>
      </c>
    </row>
    <row r="22" spans="2:19" x14ac:dyDescent="0.25">
      <c r="B22" s="197" t="s">
        <v>1426</v>
      </c>
      <c r="C22" s="75" t="s">
        <v>302</v>
      </c>
      <c r="D22" s="75" t="s">
        <v>1256</v>
      </c>
      <c r="E22" s="75" t="s">
        <v>377</v>
      </c>
      <c r="F22" s="238">
        <v>175.16</v>
      </c>
      <c r="G22" s="238">
        <v>1</v>
      </c>
      <c r="H22" s="289">
        <f t="shared" si="0"/>
        <v>175</v>
      </c>
      <c r="I22" s="295"/>
      <c r="J22" s="197"/>
      <c r="K22" s="218"/>
      <c r="L22" s="300"/>
      <c r="M22" s="218"/>
      <c r="N22" s="284"/>
      <c r="O22" s="220" t="s">
        <v>388</v>
      </c>
      <c r="P22" s="484" t="str">
        <f>IF(BOD!$AM$2="","",BOD!$AM$2)</f>
        <v>BOD</v>
      </c>
      <c r="Q22" s="483"/>
      <c r="R22" s="220" t="s">
        <v>300</v>
      </c>
      <c r="S22" s="488" t="str">
        <f>IF(BOD!AS2="","",BOD!AS2)</f>
        <v>08/18/2021</v>
      </c>
    </row>
    <row r="23" spans="2:19" ht="15.75" thickBot="1" x14ac:dyDescent="0.3">
      <c r="B23" s="231"/>
      <c r="C23" s="242"/>
      <c r="D23" s="242"/>
      <c r="E23" s="242"/>
      <c r="F23" s="281"/>
      <c r="G23" s="281"/>
      <c r="H23" s="288"/>
      <c r="I23" s="296"/>
      <c r="J23" s="197"/>
      <c r="K23" s="218"/>
      <c r="L23" s="300"/>
      <c r="M23" s="218"/>
      <c r="N23" s="75"/>
      <c r="O23" s="220" t="s">
        <v>391</v>
      </c>
      <c r="P23" s="484" t="str">
        <f>IF(BOD!$AF$2="","",BOD!$AF$2)</f>
        <v>21</v>
      </c>
      <c r="Q23" s="302"/>
      <c r="R23" s="228" t="s">
        <v>302</v>
      </c>
      <c r="S23" s="229"/>
    </row>
    <row r="24" spans="2:19" ht="15.75" thickTop="1" x14ac:dyDescent="0.25">
      <c r="B24" s="197"/>
      <c r="C24" s="75"/>
      <c r="D24" s="75"/>
      <c r="E24" s="75"/>
      <c r="F24" s="238"/>
      <c r="G24" s="238"/>
      <c r="H24" s="289"/>
      <c r="I24" s="295"/>
      <c r="J24" s="298"/>
      <c r="K24" s="287"/>
      <c r="L24" s="301"/>
      <c r="M24" s="287"/>
      <c r="N24" s="75"/>
      <c r="O24" s="220" t="s">
        <v>306</v>
      </c>
      <c r="P24" s="485" t="str">
        <f>IF(BOD!$AG$2="","",BOD!$AG$2)</f>
        <v>7.398</v>
      </c>
      <c r="Q24" s="300"/>
      <c r="R24" s="236" t="s">
        <v>313</v>
      </c>
      <c r="S24" s="208" t="str">
        <f>IF(BOD!$AQ$2="","",BOD!$AQ$2)</f>
        <v>150.8</v>
      </c>
    </row>
    <row r="25" spans="2:19" x14ac:dyDescent="0.25">
      <c r="B25" s="231"/>
      <c r="C25" s="242"/>
      <c r="D25" s="242"/>
      <c r="E25" s="242"/>
      <c r="F25" s="281"/>
      <c r="G25" s="281"/>
      <c r="H25" s="288"/>
      <c r="I25" s="296"/>
      <c r="J25" s="197"/>
      <c r="K25" s="218"/>
      <c r="L25" s="300"/>
      <c r="M25" s="218"/>
      <c r="N25" s="300"/>
      <c r="O25" s="220" t="s">
        <v>389</v>
      </c>
      <c r="P25" s="202" t="str">
        <f>IF(BOD!$AH$2="","",BOD!$AH$2)</f>
        <v>7.438</v>
      </c>
      <c r="Q25" s="490"/>
      <c r="R25" s="220" t="s">
        <v>314</v>
      </c>
      <c r="S25" s="208" t="str">
        <f>IF(BOD!$AP$2="","",BOD!$AP$2)</f>
        <v>150.3</v>
      </c>
    </row>
    <row r="26" spans="2:19" ht="15.75" thickBot="1" x14ac:dyDescent="0.3">
      <c r="B26" s="197"/>
      <c r="C26" s="75"/>
      <c r="D26" s="75"/>
      <c r="E26" s="75"/>
      <c r="F26" s="238"/>
      <c r="G26" s="238"/>
      <c r="H26" s="289"/>
      <c r="I26" s="293"/>
      <c r="J26" s="497" t="s">
        <v>400</v>
      </c>
      <c r="K26" s="498"/>
      <c r="L26" s="498"/>
      <c r="M26" s="498"/>
      <c r="N26" s="498"/>
      <c r="O26" s="498"/>
      <c r="P26" s="498"/>
      <c r="Q26" s="498"/>
      <c r="R26" s="498"/>
      <c r="S26" s="499"/>
    </row>
    <row r="27" spans="2:19" ht="15.75" thickTop="1" x14ac:dyDescent="0.25">
      <c r="B27" s="231"/>
      <c r="C27" s="242"/>
      <c r="D27" s="242"/>
      <c r="E27" s="242"/>
      <c r="F27" s="281"/>
      <c r="G27" s="281"/>
      <c r="H27" s="288"/>
      <c r="I27" s="292"/>
      <c r="L27" s="311"/>
      <c r="M27" s="311" t="s">
        <v>401</v>
      </c>
      <c r="O27" t="s">
        <v>394</v>
      </c>
      <c r="Q27" s="75"/>
      <c r="R27" s="285"/>
      <c r="S27" s="208"/>
    </row>
    <row r="28" spans="2:19" x14ac:dyDescent="0.25">
      <c r="B28" s="197"/>
      <c r="C28" s="75"/>
      <c r="D28" s="75"/>
      <c r="E28" s="75"/>
      <c r="F28" s="238"/>
      <c r="G28" s="238"/>
      <c r="H28" s="289"/>
      <c r="I28" s="293"/>
      <c r="L28" s="311"/>
      <c r="M28" s="311" t="s">
        <v>402</v>
      </c>
      <c r="N28" s="75"/>
      <c r="O28" t="s">
        <v>395</v>
      </c>
      <c r="Q28" s="75"/>
      <c r="R28" s="285"/>
      <c r="S28" s="221"/>
    </row>
    <row r="29" spans="2:19" x14ac:dyDescent="0.25">
      <c r="B29" s="231"/>
      <c r="C29" s="242"/>
      <c r="D29" s="242"/>
      <c r="E29" s="242"/>
      <c r="F29" s="281"/>
      <c r="G29" s="281"/>
      <c r="H29" s="288"/>
      <c r="I29" s="292"/>
      <c r="L29" s="311"/>
      <c r="M29" s="311" t="s">
        <v>403</v>
      </c>
      <c r="O29" t="s">
        <v>396</v>
      </c>
      <c r="Q29" s="75"/>
      <c r="R29" s="285"/>
      <c r="S29" s="208"/>
    </row>
    <row r="30" spans="2:19" x14ac:dyDescent="0.25">
      <c r="B30" s="197"/>
      <c r="C30" s="75"/>
      <c r="D30" s="75"/>
      <c r="E30" s="75"/>
      <c r="F30" s="238"/>
      <c r="G30" s="238"/>
      <c r="H30" s="289"/>
      <c r="I30" s="293"/>
      <c r="L30" s="311"/>
      <c r="M30" s="311" t="s">
        <v>404</v>
      </c>
      <c r="N30" s="75"/>
      <c r="O30" t="s">
        <v>397</v>
      </c>
      <c r="Q30" s="75"/>
      <c r="R30" s="285"/>
      <c r="S30" s="208"/>
    </row>
    <row r="31" spans="2:19" x14ac:dyDescent="0.25">
      <c r="B31" s="231"/>
      <c r="C31" s="242"/>
      <c r="D31" s="242"/>
      <c r="E31" s="242"/>
      <c r="F31" s="281"/>
      <c r="G31" s="281"/>
      <c r="H31" s="288"/>
      <c r="I31" s="292"/>
      <c r="L31" s="311"/>
      <c r="M31" s="311" t="s">
        <v>405</v>
      </c>
      <c r="N31" s="75"/>
      <c r="O31" t="s">
        <v>398</v>
      </c>
      <c r="Q31" s="75"/>
      <c r="R31" s="285"/>
      <c r="S31" s="208"/>
    </row>
    <row r="32" spans="2:19" x14ac:dyDescent="0.25">
      <c r="B32" s="197"/>
      <c r="C32" s="75"/>
      <c r="D32" s="75"/>
      <c r="E32" s="75"/>
      <c r="F32" s="238"/>
      <c r="G32" s="238"/>
      <c r="H32" s="289"/>
      <c r="I32" s="293"/>
      <c r="L32" s="311"/>
      <c r="M32" s="311" t="s">
        <v>406</v>
      </c>
      <c r="O32" t="s">
        <v>399</v>
      </c>
      <c r="Q32" s="75"/>
      <c r="R32" s="285"/>
      <c r="S32" s="243"/>
    </row>
    <row r="33" spans="2:29" x14ac:dyDescent="0.25">
      <c r="B33" s="231"/>
      <c r="C33" s="242"/>
      <c r="D33" s="242"/>
      <c r="E33" s="242"/>
      <c r="F33" s="281"/>
      <c r="G33" s="281"/>
      <c r="H33" s="288"/>
      <c r="I33" s="292"/>
      <c r="J33" s="278"/>
      <c r="K33" s="278"/>
      <c r="L33" s="278"/>
      <c r="M33" s="278"/>
      <c r="N33" s="75"/>
      <c r="S33" s="208"/>
    </row>
    <row r="34" spans="2:29" x14ac:dyDescent="0.25">
      <c r="B34" s="197"/>
      <c r="C34" s="75"/>
      <c r="D34" s="75"/>
      <c r="E34" s="75"/>
      <c r="F34" s="238"/>
      <c r="G34" s="238"/>
      <c r="H34" s="289"/>
      <c r="I34" s="293"/>
      <c r="J34" s="278"/>
      <c r="K34" s="278"/>
      <c r="L34" s="278"/>
      <c r="M34" s="278"/>
      <c r="N34" s="75"/>
      <c r="S34" s="208"/>
    </row>
    <row r="35" spans="2:29" x14ac:dyDescent="0.25">
      <c r="B35" s="231"/>
      <c r="C35" s="242"/>
      <c r="D35" s="242"/>
      <c r="E35" s="242"/>
      <c r="F35" s="281"/>
      <c r="G35" s="281"/>
      <c r="H35" s="288"/>
      <c r="I35" s="292"/>
      <c r="J35" s="278"/>
      <c r="K35" s="278"/>
      <c r="L35" s="278"/>
      <c r="M35" s="278"/>
      <c r="N35" s="75"/>
      <c r="S35" s="208"/>
    </row>
    <row r="36" spans="2:29" x14ac:dyDescent="0.25">
      <c r="B36" s="197"/>
      <c r="C36" s="75"/>
      <c r="D36" s="75"/>
      <c r="E36" s="75"/>
      <c r="F36" s="238"/>
      <c r="G36" s="238"/>
      <c r="H36" s="289"/>
      <c r="I36" s="293"/>
      <c r="J36" s="278"/>
      <c r="K36" s="278"/>
      <c r="L36" s="278"/>
      <c r="M36" s="278"/>
      <c r="N36" s="75"/>
      <c r="S36" s="208"/>
    </row>
    <row r="37" spans="2:29" x14ac:dyDescent="0.25">
      <c r="B37" s="231"/>
      <c r="C37" s="242"/>
      <c r="D37" s="242"/>
      <c r="E37" s="242"/>
      <c r="F37" s="281"/>
      <c r="G37" s="281"/>
      <c r="H37" s="288"/>
      <c r="I37" s="292"/>
      <c r="J37" s="278"/>
      <c r="K37" s="278"/>
      <c r="L37" s="278"/>
      <c r="M37" s="278"/>
      <c r="N37" s="75"/>
      <c r="S37" s="208"/>
    </row>
    <row r="38" spans="2:29" x14ac:dyDescent="0.25">
      <c r="B38" s="197"/>
      <c r="C38" s="75"/>
      <c r="D38" s="75"/>
      <c r="E38" s="75"/>
      <c r="F38" s="238"/>
      <c r="G38" s="238"/>
      <c r="H38" s="289"/>
      <c r="I38" s="293"/>
      <c r="J38" s="75"/>
      <c r="K38" s="75"/>
      <c r="L38" s="75"/>
      <c r="M38" s="75"/>
      <c r="N38" s="75"/>
      <c r="O38" s="75"/>
      <c r="P38" s="75"/>
      <c r="Q38" s="75"/>
      <c r="R38" s="75"/>
      <c r="S38" s="208"/>
    </row>
    <row r="39" spans="2:29" ht="15.75" thickBot="1" x14ac:dyDescent="0.3">
      <c r="B39" s="231"/>
      <c r="C39" s="242"/>
      <c r="D39" s="242"/>
      <c r="E39" s="242"/>
      <c r="F39" s="281"/>
      <c r="G39" s="281"/>
      <c r="H39" s="288"/>
      <c r="I39" s="292"/>
      <c r="J39" s="513" t="s">
        <v>307</v>
      </c>
      <c r="K39" s="514"/>
      <c r="L39" s="514"/>
      <c r="M39" s="514"/>
      <c r="N39" s="514"/>
      <c r="O39" s="514"/>
      <c r="P39" s="514"/>
      <c r="Q39" s="514"/>
      <c r="R39" s="514"/>
      <c r="S39" s="515"/>
      <c r="V39" s="250"/>
      <c r="W39" s="250"/>
      <c r="X39" s="250"/>
      <c r="Y39" s="250"/>
      <c r="Z39" s="250"/>
      <c r="AA39" s="250"/>
      <c r="AB39" s="250"/>
      <c r="AC39" s="250"/>
    </row>
    <row r="40" spans="2:29" ht="15.75" thickTop="1" x14ac:dyDescent="0.25">
      <c r="B40" s="197"/>
      <c r="C40" s="75"/>
      <c r="D40" s="75"/>
      <c r="E40" s="75"/>
      <c r="F40" s="238"/>
      <c r="G40" s="238"/>
      <c r="H40" s="289"/>
      <c r="I40" s="293"/>
      <c r="J40" s="304" t="str">
        <f>"Meter ID = " &amp; BOD!BF2</f>
        <v>Meter ID = SCOOBY</v>
      </c>
      <c r="K40" s="305"/>
      <c r="L40" s="305"/>
      <c r="M40" s="223" t="s">
        <v>392</v>
      </c>
      <c r="N40" s="223"/>
      <c r="O40" s="310" t="str">
        <f>"Meter ID = " &amp; BOD!BG2</f>
        <v>Meter ID = SHAGGY</v>
      </c>
      <c r="P40" s="223"/>
      <c r="Q40" s="223"/>
      <c r="S40" s="224" t="s">
        <v>393</v>
      </c>
      <c r="V40" s="249"/>
      <c r="W40" s="249"/>
      <c r="X40" s="249"/>
      <c r="Y40" s="249"/>
      <c r="Z40" s="249"/>
      <c r="AA40" s="249"/>
      <c r="AB40" s="249"/>
      <c r="AC40" s="249"/>
    </row>
    <row r="41" spans="2:29" x14ac:dyDescent="0.25">
      <c r="B41" s="231"/>
      <c r="C41" s="242"/>
      <c r="D41" s="242"/>
      <c r="E41" s="242"/>
      <c r="F41" s="281"/>
      <c r="G41" s="281"/>
      <c r="H41" s="288"/>
      <c r="I41" s="292"/>
      <c r="J41" s="313" t="s">
        <v>407</v>
      </c>
      <c r="K41" s="314" t="str">
        <f>_xlfn.SWITCH(LEFT(TRIM(BOD!L2),1),"w","WALTER","j","JESSIE","g","GUS","s","SAUL","","")</f>
        <v>WALTER</v>
      </c>
      <c r="L41" s="315" t="s">
        <v>407</v>
      </c>
      <c r="M41" s="312" t="str">
        <f>_xlfn.SWITCH(LEFT(TRIM(BOD!L5),1),"w","WALTER","j","JESSIE","g","GUS","s","SAUL","","")</f>
        <v>GUS</v>
      </c>
      <c r="N41" s="282"/>
      <c r="O41" s="316" t="s">
        <v>407</v>
      </c>
      <c r="P41" s="312" t="str">
        <f>_xlfn.SWITCH(LEFT(TRIM(BOD!N2),1),"w","WALTER","j","JESSIE","g","GUS","s","SAUL","","")</f>
        <v>JESSIE</v>
      </c>
      <c r="Q41" s="502" t="s">
        <v>407</v>
      </c>
      <c r="R41" s="503" t="s">
        <v>407</v>
      </c>
      <c r="S41" s="317" t="str">
        <f>_xlfn.SWITCH(LEFT(TRIM(BOD!N5),1),"w","WALTER","j","JESSIE","g","GUS","s","SAUL","","")</f>
        <v>SAUL</v>
      </c>
      <c r="V41" s="249"/>
      <c r="W41" s="249"/>
      <c r="X41" s="249"/>
      <c r="Y41" s="249"/>
      <c r="Z41" s="249"/>
      <c r="AA41" s="249"/>
      <c r="AB41" s="249"/>
      <c r="AC41" s="249"/>
    </row>
    <row r="42" spans="2:29" ht="15.75" thickBot="1" x14ac:dyDescent="0.3">
      <c r="B42" s="197"/>
      <c r="C42" s="75"/>
      <c r="D42" s="75"/>
      <c r="E42" s="75"/>
      <c r="F42" s="238"/>
      <c r="G42" s="238"/>
      <c r="H42" s="289"/>
      <c r="I42" s="293"/>
      <c r="J42" s="306" t="s">
        <v>308</v>
      </c>
      <c r="K42" s="307" t="s">
        <v>309</v>
      </c>
      <c r="L42" s="308" t="s">
        <v>308</v>
      </c>
      <c r="M42" s="306" t="s">
        <v>309</v>
      </c>
      <c r="N42" s="283"/>
      <c r="O42" s="309" t="s">
        <v>308</v>
      </c>
      <c r="P42" s="306" t="s">
        <v>309</v>
      </c>
      <c r="Q42" s="500" t="s">
        <v>308</v>
      </c>
      <c r="R42" s="501"/>
      <c r="S42" s="307" t="s">
        <v>309</v>
      </c>
      <c r="V42" s="238"/>
      <c r="W42" s="238"/>
      <c r="X42" s="238"/>
      <c r="Y42" s="238"/>
      <c r="Z42" s="238"/>
      <c r="AA42" s="238"/>
      <c r="AB42" s="238"/>
      <c r="AC42" s="238"/>
    </row>
    <row r="43" spans="2:29" ht="15.75" thickTop="1" x14ac:dyDescent="0.25">
      <c r="B43" s="510" t="s">
        <v>62</v>
      </c>
      <c r="C43" s="511"/>
      <c r="D43" s="511"/>
      <c r="E43" s="511"/>
      <c r="F43" s="511"/>
      <c r="G43" s="511"/>
      <c r="H43" s="511"/>
      <c r="I43" s="512"/>
      <c r="J43" s="75"/>
      <c r="K43" s="208"/>
      <c r="L43" s="197"/>
      <c r="M43" s="75"/>
      <c r="N43" s="75"/>
      <c r="O43" s="225"/>
      <c r="P43" s="75"/>
      <c r="Q43" s="197"/>
      <c r="R43" s="75"/>
      <c r="S43" s="208"/>
      <c r="V43" s="75"/>
      <c r="W43" s="75"/>
      <c r="X43" s="75"/>
      <c r="Y43" s="75"/>
      <c r="Z43" s="75"/>
      <c r="AA43" s="75"/>
      <c r="AB43" s="75"/>
      <c r="AC43" s="75"/>
    </row>
    <row r="44" spans="2:29" x14ac:dyDescent="0.25">
      <c r="B44" s="504"/>
      <c r="C44" s="505"/>
      <c r="D44" s="505"/>
      <c r="E44" s="505"/>
      <c r="F44" s="505"/>
      <c r="G44" s="505"/>
      <c r="H44" s="505"/>
      <c r="I44" s="506"/>
      <c r="J44" s="75"/>
      <c r="K44" s="208"/>
      <c r="L44" s="197"/>
      <c r="M44" s="75"/>
      <c r="N44" s="75"/>
      <c r="O44" s="225"/>
      <c r="P44" s="75"/>
      <c r="Q44" s="197"/>
      <c r="R44" s="75"/>
      <c r="S44" s="208"/>
      <c r="V44" s="75"/>
      <c r="W44" s="75"/>
      <c r="X44" s="75"/>
      <c r="Y44" s="75"/>
      <c r="Z44" s="75"/>
      <c r="AA44" s="75"/>
      <c r="AB44" s="75"/>
      <c r="AC44" s="75"/>
    </row>
    <row r="45" spans="2:29" x14ac:dyDescent="0.25">
      <c r="B45" s="504"/>
      <c r="C45" s="505"/>
      <c r="D45" s="505"/>
      <c r="E45" s="505"/>
      <c r="F45" s="505"/>
      <c r="G45" s="505"/>
      <c r="H45" s="505"/>
      <c r="I45" s="506"/>
      <c r="J45" s="75"/>
      <c r="K45" s="208"/>
      <c r="L45" s="197"/>
      <c r="M45" s="75"/>
      <c r="N45" s="75"/>
      <c r="O45" s="225"/>
      <c r="P45" s="75"/>
      <c r="Q45" s="197"/>
      <c r="R45" s="75"/>
      <c r="S45" s="208"/>
      <c r="V45" s="75"/>
      <c r="W45" s="75"/>
      <c r="X45" s="75"/>
      <c r="Y45" s="75"/>
      <c r="Z45" s="75"/>
      <c r="AA45" s="75"/>
      <c r="AB45" s="75"/>
      <c r="AC45" s="75"/>
    </row>
    <row r="46" spans="2:29" x14ac:dyDescent="0.25">
      <c r="B46" s="504"/>
      <c r="C46" s="505"/>
      <c r="D46" s="505"/>
      <c r="E46" s="505"/>
      <c r="F46" s="505"/>
      <c r="G46" s="505"/>
      <c r="H46" s="505"/>
      <c r="I46" s="506"/>
      <c r="J46" s="75"/>
      <c r="K46" s="208"/>
      <c r="L46" s="197"/>
      <c r="M46" s="75"/>
      <c r="N46" s="75"/>
      <c r="O46" s="225"/>
      <c r="P46" s="75"/>
      <c r="Q46" s="197"/>
      <c r="R46" s="75"/>
      <c r="S46" s="208"/>
      <c r="V46" s="75"/>
      <c r="W46" s="75"/>
      <c r="X46" s="75"/>
      <c r="Y46" s="75"/>
      <c r="Z46" s="75"/>
      <c r="AA46" s="75"/>
      <c r="AB46" s="75"/>
      <c r="AC46" s="75"/>
    </row>
    <row r="47" spans="2:29" x14ac:dyDescent="0.25">
      <c r="B47" s="504"/>
      <c r="C47" s="505"/>
      <c r="D47" s="505"/>
      <c r="E47" s="505"/>
      <c r="F47" s="505"/>
      <c r="G47" s="505"/>
      <c r="H47" s="505"/>
      <c r="I47" s="506"/>
      <c r="J47" s="75"/>
      <c r="K47" s="208"/>
      <c r="L47" s="197"/>
      <c r="M47" s="75"/>
      <c r="N47" s="75"/>
      <c r="O47" s="225"/>
      <c r="P47" s="75"/>
      <c r="Q47" s="197"/>
      <c r="R47" s="75"/>
      <c r="S47" s="208"/>
      <c r="V47" s="75"/>
      <c r="W47" s="75"/>
      <c r="X47" s="75"/>
      <c r="Y47" s="75"/>
      <c r="Z47" s="75"/>
      <c r="AA47" s="75"/>
      <c r="AB47" s="75"/>
      <c r="AC47" s="75"/>
    </row>
    <row r="48" spans="2:29" x14ac:dyDescent="0.25">
      <c r="B48" s="504"/>
      <c r="C48" s="505"/>
      <c r="D48" s="505"/>
      <c r="E48" s="505"/>
      <c r="F48" s="505"/>
      <c r="G48" s="505"/>
      <c r="H48" s="505"/>
      <c r="I48" s="506"/>
      <c r="J48" s="75"/>
      <c r="K48" s="208"/>
      <c r="L48" s="197"/>
      <c r="M48" s="75"/>
      <c r="N48" s="75"/>
      <c r="O48" s="225"/>
      <c r="P48" s="75"/>
      <c r="Q48" s="197"/>
      <c r="R48" s="75"/>
      <c r="S48" s="208"/>
      <c r="V48" s="75"/>
      <c r="W48" s="75"/>
      <c r="X48" s="75"/>
      <c r="Y48" s="75"/>
      <c r="Z48" s="75"/>
      <c r="AA48" s="75"/>
      <c r="AB48" s="75"/>
      <c r="AC48" s="75"/>
    </row>
    <row r="49" spans="2:29" ht="15.75" thickBot="1" x14ac:dyDescent="0.3">
      <c r="B49" s="507"/>
      <c r="C49" s="508"/>
      <c r="D49" s="508"/>
      <c r="E49" s="508"/>
      <c r="F49" s="508"/>
      <c r="G49" s="508"/>
      <c r="H49" s="508"/>
      <c r="I49" s="509"/>
      <c r="J49" s="210"/>
      <c r="K49" s="211"/>
      <c r="L49" s="209"/>
      <c r="M49" s="210"/>
      <c r="N49" s="210"/>
      <c r="O49" s="226"/>
      <c r="P49" s="210"/>
      <c r="Q49" s="209"/>
      <c r="R49" s="210"/>
      <c r="S49" s="211"/>
      <c r="V49" s="75"/>
      <c r="W49" s="75"/>
      <c r="X49" s="75"/>
      <c r="Y49" s="75"/>
      <c r="Z49" s="75"/>
      <c r="AA49" s="75"/>
      <c r="AB49" s="75"/>
      <c r="AC49" s="75"/>
    </row>
    <row r="50" spans="2:29" x14ac:dyDescent="0.25">
      <c r="B50" s="278"/>
      <c r="C50" s="278"/>
      <c r="D50" s="278"/>
      <c r="E50" s="278"/>
      <c r="F50" s="75"/>
      <c r="G50" s="75"/>
      <c r="H50" s="75"/>
      <c r="I50" s="75"/>
      <c r="J50" s="74"/>
      <c r="K50" s="74"/>
      <c r="L50" s="74"/>
      <c r="M50" s="74"/>
      <c r="N50" s="74"/>
      <c r="O50" s="74"/>
      <c r="P50" s="74"/>
      <c r="Q50" s="74"/>
      <c r="R50" s="74"/>
      <c r="S50" s="74"/>
    </row>
  </sheetData>
  <mergeCells count="15">
    <mergeCell ref="J16:K16"/>
    <mergeCell ref="L16:M16"/>
    <mergeCell ref="O16:P16"/>
    <mergeCell ref="B5:S5"/>
    <mergeCell ref="B9:S9"/>
    <mergeCell ref="J10:K10"/>
    <mergeCell ref="J12:K12"/>
    <mergeCell ref="L12:M12"/>
    <mergeCell ref="H10:I10"/>
    <mergeCell ref="J26:S26"/>
    <mergeCell ref="Q42:R42"/>
    <mergeCell ref="Q41:R41"/>
    <mergeCell ref="B44:I49"/>
    <mergeCell ref="B43:I43"/>
    <mergeCell ref="J39:S39"/>
  </mergeCells>
  <pageMargins left="0.25" right="0.25" top="0.75" bottom="0.75" header="0.3" footer="0.3"/>
  <pageSetup scale="75" orientation="landscape" r:id="rId1"/>
  <headerFooter>
    <oddHeader>&amp;C&amp;"Century Gothic,Bold"&amp;18B I O C H E M I C A L   O X Y G E N   D E M A N D
&amp;12&amp;ESM 5210B</oddHeader>
    <oddFooter>&amp;RA.E&amp;LNovus.xlsm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C885D-6D55-46D1-878B-AB01E56CE46A}">
  <sheetPr codeName="Sheet19"/>
  <dimension ref="A1:S149"/>
  <sheetViews>
    <sheetView zoomScaleNormal="100" workbookViewId="0">
      <selection activeCell="E20" sqref="E20"/>
    </sheetView>
  </sheetViews>
  <sheetFormatPr defaultRowHeight="15" x14ac:dyDescent="0.25"/>
  <cols>
    <col min="1" max="1" width="13.5703125" style="247" customWidth="1"/>
    <col min="2" max="2" width="17.42578125" style="247" customWidth="1"/>
    <col min="3" max="3" width="10.85546875" style="247" customWidth="1"/>
    <col min="4" max="4" width="11" style="247" customWidth="1"/>
    <col min="5" max="5" width="4.7109375" style="248" customWidth="1"/>
    <col min="6" max="6" width="7" style="248" customWidth="1"/>
    <col min="7" max="7" width="10.85546875" style="248" customWidth="1"/>
    <col min="8" max="8" width="6.42578125" style="248" customWidth="1"/>
    <col min="9" max="9" width="7.7109375" style="248" customWidth="1"/>
    <col min="10" max="10" width="7.140625" style="248" customWidth="1"/>
    <col min="11" max="11" width="9" style="248" customWidth="1"/>
    <col min="12" max="12" width="7.7109375" style="248" customWidth="1"/>
    <col min="13" max="13" width="9" style="248" customWidth="1"/>
    <col min="14" max="14" width="9.28515625" style="248" customWidth="1"/>
    <col min="15" max="15" width="9" style="248" customWidth="1"/>
    <col min="16" max="16" width="10.5703125" style="297" bestFit="1" customWidth="1"/>
    <col min="17" max="17" width="8.140625" style="248" customWidth="1"/>
    <col min="18" max="18" width="9.42578125" style="248" customWidth="1"/>
    <col min="19" max="19" width="36.28515625" style="247" customWidth="1"/>
    <col min="20" max="16384" width="9.140625" style="247"/>
  </cols>
  <sheetData>
    <row r="1" spans="1:19" ht="42.75" customHeight="1" thickBot="1" x14ac:dyDescent="0.3">
      <c r="A1" s="398" t="s">
        <v>1</v>
      </c>
      <c r="B1" s="387" t="s">
        <v>67</v>
      </c>
      <c r="C1" s="387" t="s">
        <v>2</v>
      </c>
      <c r="D1" s="387" t="s">
        <v>188</v>
      </c>
      <c r="E1" s="388" t="s">
        <v>408</v>
      </c>
      <c r="F1" s="387" t="s">
        <v>301</v>
      </c>
      <c r="G1" s="388" t="s">
        <v>409</v>
      </c>
      <c r="H1" s="387" t="s">
        <v>308</v>
      </c>
      <c r="I1" s="388" t="s">
        <v>321</v>
      </c>
      <c r="J1" s="388" t="s">
        <v>316</v>
      </c>
      <c r="K1" s="387" t="s">
        <v>317</v>
      </c>
      <c r="L1" s="388" t="s">
        <v>318</v>
      </c>
      <c r="M1" s="387" t="s">
        <v>319</v>
      </c>
      <c r="N1" s="387" t="s">
        <v>198</v>
      </c>
      <c r="O1" s="387" t="s">
        <v>320</v>
      </c>
      <c r="P1" s="387" t="s">
        <v>199</v>
      </c>
      <c r="Q1" s="387" t="s">
        <v>282</v>
      </c>
      <c r="R1" s="387" t="s">
        <v>323</v>
      </c>
      <c r="S1" s="395" t="s">
        <v>62</v>
      </c>
    </row>
    <row r="2" spans="1:19" ht="15.75" thickTop="1" x14ac:dyDescent="0.25">
      <c r="A2" s="399" t="s">
        <v>28</v>
      </c>
      <c r="B2" s="389" t="s">
        <v>378</v>
      </c>
      <c r="C2" s="389" t="s">
        <v>1256</v>
      </c>
      <c r="D2" s="389" t="s">
        <v>377</v>
      </c>
      <c r="E2" s="390" t="s">
        <v>380</v>
      </c>
      <c r="F2" s="390"/>
      <c r="G2" s="390" t="s">
        <v>849</v>
      </c>
      <c r="H2" s="390">
        <v>500</v>
      </c>
      <c r="I2" s="390" t="s">
        <v>371</v>
      </c>
      <c r="J2" s="390" t="s">
        <v>1257</v>
      </c>
      <c r="K2" s="390" t="s">
        <v>1258</v>
      </c>
      <c r="L2" s="390" t="s">
        <v>1259</v>
      </c>
      <c r="M2" s="390" t="s">
        <v>1260</v>
      </c>
      <c r="N2" s="390" t="s">
        <v>1261</v>
      </c>
      <c r="O2" s="390" t="s">
        <v>380</v>
      </c>
      <c r="P2" s="391" t="s">
        <v>1262</v>
      </c>
      <c r="Q2" s="390"/>
      <c r="R2" s="390"/>
      <c r="S2" s="396" t="s">
        <v>540</v>
      </c>
    </row>
    <row r="3" spans="1:19" x14ac:dyDescent="0.25">
      <c r="A3" s="400" t="s">
        <v>28</v>
      </c>
      <c r="B3" s="392" t="s">
        <v>367</v>
      </c>
      <c r="C3" s="392"/>
      <c r="D3" s="392"/>
      <c r="E3" s="393"/>
      <c r="F3" s="393"/>
      <c r="G3" s="393"/>
      <c r="H3" s="393">
        <v>501</v>
      </c>
      <c r="I3" s="393" t="s">
        <v>371</v>
      </c>
      <c r="J3" s="393" t="s">
        <v>1267</v>
      </c>
      <c r="K3" s="393" t="s">
        <v>1249</v>
      </c>
      <c r="L3" s="393" t="s">
        <v>1268</v>
      </c>
      <c r="M3" s="393" t="s">
        <v>1269</v>
      </c>
      <c r="N3" s="393" t="s">
        <v>1270</v>
      </c>
      <c r="O3" s="393" t="s">
        <v>380</v>
      </c>
      <c r="P3" s="394"/>
      <c r="Q3" s="393"/>
      <c r="R3" s="393"/>
      <c r="S3" s="397" t="s">
        <v>540</v>
      </c>
    </row>
    <row r="4" spans="1:19" x14ac:dyDescent="0.25">
      <c r="A4" s="400" t="s">
        <v>28</v>
      </c>
      <c r="B4" s="392" t="s">
        <v>367</v>
      </c>
      <c r="C4" s="392"/>
      <c r="D4" s="392"/>
      <c r="E4" s="393"/>
      <c r="F4" s="393"/>
      <c r="G4" s="393"/>
      <c r="H4" s="393">
        <v>502</v>
      </c>
      <c r="I4" s="393" t="s">
        <v>371</v>
      </c>
      <c r="J4" s="393" t="s">
        <v>1271</v>
      </c>
      <c r="K4" s="393" t="s">
        <v>1251</v>
      </c>
      <c r="L4" s="393" t="s">
        <v>1272</v>
      </c>
      <c r="M4" s="393" t="s">
        <v>1273</v>
      </c>
      <c r="N4" s="393" t="s">
        <v>1274</v>
      </c>
      <c r="O4" s="393" t="s">
        <v>380</v>
      </c>
      <c r="P4" s="394"/>
      <c r="Q4" s="393"/>
      <c r="R4" s="393"/>
      <c r="S4" s="397" t="s">
        <v>540</v>
      </c>
    </row>
    <row r="5" spans="1:19" x14ac:dyDescent="0.25">
      <c r="A5" s="399" t="s">
        <v>1275</v>
      </c>
      <c r="B5" s="389" t="s">
        <v>170</v>
      </c>
      <c r="C5" s="389" t="s">
        <v>1256</v>
      </c>
      <c r="D5" s="389" t="s">
        <v>377</v>
      </c>
      <c r="E5" s="390" t="s">
        <v>380</v>
      </c>
      <c r="F5" s="390"/>
      <c r="G5" s="390" t="s">
        <v>849</v>
      </c>
      <c r="H5" s="390">
        <v>503</v>
      </c>
      <c r="I5" s="390" t="s">
        <v>371</v>
      </c>
      <c r="J5" s="390" t="s">
        <v>1276</v>
      </c>
      <c r="K5" s="390" t="s">
        <v>1246</v>
      </c>
      <c r="L5" s="390" t="s">
        <v>1277</v>
      </c>
      <c r="M5" s="390" t="s">
        <v>1278</v>
      </c>
      <c r="N5" s="390" t="s">
        <v>1279</v>
      </c>
      <c r="O5" s="390" t="s">
        <v>380</v>
      </c>
      <c r="P5" s="391" t="s">
        <v>1280</v>
      </c>
      <c r="Q5" s="390"/>
      <c r="R5" s="390"/>
      <c r="S5" s="396" t="s">
        <v>540</v>
      </c>
    </row>
    <row r="6" spans="1:19" x14ac:dyDescent="0.25">
      <c r="A6" s="400" t="s">
        <v>28</v>
      </c>
      <c r="B6" s="392" t="s">
        <v>367</v>
      </c>
      <c r="C6" s="392"/>
      <c r="D6" s="392"/>
      <c r="E6" s="393"/>
      <c r="F6" s="393"/>
      <c r="G6" s="393"/>
      <c r="H6" s="393">
        <v>504</v>
      </c>
      <c r="I6" s="393" t="s">
        <v>371</v>
      </c>
      <c r="J6" s="393" t="s">
        <v>1281</v>
      </c>
      <c r="K6" s="393" t="s">
        <v>1250</v>
      </c>
      <c r="L6" s="393" t="s">
        <v>1282</v>
      </c>
      <c r="M6" s="393" t="s">
        <v>1283</v>
      </c>
      <c r="N6" s="393" t="s">
        <v>1284</v>
      </c>
      <c r="O6" s="393" t="s">
        <v>380</v>
      </c>
      <c r="P6" s="394"/>
      <c r="Q6" s="393"/>
      <c r="R6" s="393"/>
      <c r="S6" s="397" t="s">
        <v>540</v>
      </c>
    </row>
    <row r="7" spans="1:19" x14ac:dyDescent="0.25">
      <c r="A7" s="400" t="s">
        <v>28</v>
      </c>
      <c r="B7" s="392" t="s">
        <v>367</v>
      </c>
      <c r="C7" s="392"/>
      <c r="D7" s="392"/>
      <c r="E7" s="393"/>
      <c r="F7" s="393"/>
      <c r="G7" s="393"/>
      <c r="H7" s="393">
        <v>505</v>
      </c>
      <c r="I7" s="393" t="s">
        <v>371</v>
      </c>
      <c r="J7" s="393" t="s">
        <v>1285</v>
      </c>
      <c r="K7" s="393" t="s">
        <v>1286</v>
      </c>
      <c r="L7" s="393" t="s">
        <v>1287</v>
      </c>
      <c r="M7" s="393" t="s">
        <v>1288</v>
      </c>
      <c r="N7" s="393" t="s">
        <v>1289</v>
      </c>
      <c r="O7" s="393" t="s">
        <v>380</v>
      </c>
      <c r="P7" s="394"/>
      <c r="Q7" s="393"/>
      <c r="R7" s="393"/>
      <c r="S7" s="397" t="s">
        <v>540</v>
      </c>
    </row>
    <row r="8" spans="1:19" x14ac:dyDescent="0.25">
      <c r="A8" s="399" t="s">
        <v>1290</v>
      </c>
      <c r="B8" s="389" t="s">
        <v>379</v>
      </c>
      <c r="C8" s="389" t="s">
        <v>1256</v>
      </c>
      <c r="D8" s="389" t="s">
        <v>377</v>
      </c>
      <c r="E8" s="390" t="s">
        <v>380</v>
      </c>
      <c r="F8" s="390"/>
      <c r="G8" s="390" t="s">
        <v>849</v>
      </c>
      <c r="H8" s="390">
        <v>506</v>
      </c>
      <c r="I8" s="390" t="s">
        <v>343</v>
      </c>
      <c r="J8" s="390" t="s">
        <v>1291</v>
      </c>
      <c r="K8" s="390" t="s">
        <v>1292</v>
      </c>
      <c r="L8" s="390" t="s">
        <v>1293</v>
      </c>
      <c r="M8" s="390" t="s">
        <v>1294</v>
      </c>
      <c r="N8" s="390" t="s">
        <v>1295</v>
      </c>
      <c r="O8" s="390" t="s">
        <v>380</v>
      </c>
      <c r="P8" s="391" t="s">
        <v>1296</v>
      </c>
      <c r="Q8" s="390"/>
      <c r="R8" s="390"/>
      <c r="S8" s="396" t="s">
        <v>540</v>
      </c>
    </row>
    <row r="9" spans="1:19" x14ac:dyDescent="0.25">
      <c r="A9" s="400" t="s">
        <v>28</v>
      </c>
      <c r="B9" s="392" t="s">
        <v>367</v>
      </c>
      <c r="C9" s="392"/>
      <c r="D9" s="392"/>
      <c r="E9" s="393"/>
      <c r="F9" s="393"/>
      <c r="G9" s="393"/>
      <c r="H9" s="393">
        <v>507</v>
      </c>
      <c r="I9" s="393" t="s">
        <v>343</v>
      </c>
      <c r="J9" s="393" t="s">
        <v>1297</v>
      </c>
      <c r="K9" s="393" t="s">
        <v>1292</v>
      </c>
      <c r="L9" s="393" t="s">
        <v>1298</v>
      </c>
      <c r="M9" s="393" t="s">
        <v>1299</v>
      </c>
      <c r="N9" s="393" t="s">
        <v>1300</v>
      </c>
      <c r="O9" s="393" t="s">
        <v>380</v>
      </c>
      <c r="P9" s="394"/>
      <c r="Q9" s="393"/>
      <c r="R9" s="393"/>
      <c r="S9" s="397" t="s">
        <v>540</v>
      </c>
    </row>
    <row r="10" spans="1:19" x14ac:dyDescent="0.25">
      <c r="A10" s="400" t="s">
        <v>28</v>
      </c>
      <c r="B10" s="392" t="s">
        <v>367</v>
      </c>
      <c r="C10" s="392"/>
      <c r="D10" s="392"/>
      <c r="E10" s="393"/>
      <c r="F10" s="393"/>
      <c r="G10" s="393"/>
      <c r="H10" s="393">
        <v>508</v>
      </c>
      <c r="I10" s="393" t="s">
        <v>343</v>
      </c>
      <c r="J10" s="393" t="s">
        <v>1301</v>
      </c>
      <c r="K10" s="393" t="s">
        <v>1302</v>
      </c>
      <c r="L10" s="393" t="s">
        <v>1303</v>
      </c>
      <c r="M10" s="393" t="s">
        <v>1304</v>
      </c>
      <c r="N10" s="393" t="s">
        <v>1305</v>
      </c>
      <c r="O10" s="393" t="s">
        <v>380</v>
      </c>
      <c r="P10" s="394"/>
      <c r="Q10" s="393"/>
      <c r="R10" s="393"/>
      <c r="S10" s="397" t="s">
        <v>540</v>
      </c>
    </row>
    <row r="11" spans="1:19" x14ac:dyDescent="0.25">
      <c r="A11" s="399" t="s">
        <v>1306</v>
      </c>
      <c r="B11" s="389" t="s">
        <v>1120</v>
      </c>
      <c r="C11" s="389" t="s">
        <v>1264</v>
      </c>
      <c r="D11" s="389" t="s">
        <v>377</v>
      </c>
      <c r="E11" s="390" t="s">
        <v>366</v>
      </c>
      <c r="F11" s="390" t="s">
        <v>1307</v>
      </c>
      <c r="G11" s="390" t="s">
        <v>519</v>
      </c>
      <c r="H11" s="390">
        <v>509</v>
      </c>
      <c r="I11" s="390" t="s">
        <v>349</v>
      </c>
      <c r="J11" s="390" t="s">
        <v>1308</v>
      </c>
      <c r="K11" s="390" t="s">
        <v>1255</v>
      </c>
      <c r="L11" s="390" t="s">
        <v>1309</v>
      </c>
      <c r="M11" s="390" t="s">
        <v>1310</v>
      </c>
      <c r="N11" s="390" t="s">
        <v>1311</v>
      </c>
      <c r="O11" s="390" t="s">
        <v>380</v>
      </c>
      <c r="P11" s="391" t="s">
        <v>1312</v>
      </c>
      <c r="Q11" s="390" t="s">
        <v>387</v>
      </c>
      <c r="R11" s="390"/>
      <c r="S11" s="396" t="s">
        <v>540</v>
      </c>
    </row>
    <row r="12" spans="1:19" x14ac:dyDescent="0.25">
      <c r="A12" s="400" t="s">
        <v>28</v>
      </c>
      <c r="B12" s="392" t="s">
        <v>367</v>
      </c>
      <c r="C12" s="392"/>
      <c r="D12" s="392"/>
      <c r="E12" s="393"/>
      <c r="F12" s="393"/>
      <c r="G12" s="393"/>
      <c r="H12" s="393">
        <v>510</v>
      </c>
      <c r="I12" s="393" t="s">
        <v>344</v>
      </c>
      <c r="J12" s="393" t="s">
        <v>1313</v>
      </c>
      <c r="K12" s="393" t="s">
        <v>1314</v>
      </c>
      <c r="L12" s="393" t="s">
        <v>1315</v>
      </c>
      <c r="M12" s="393" t="s">
        <v>1316</v>
      </c>
      <c r="N12" s="393" t="s">
        <v>1317</v>
      </c>
      <c r="O12" s="393" t="s">
        <v>380</v>
      </c>
      <c r="P12" s="394"/>
      <c r="Q12" s="393"/>
      <c r="R12" s="393"/>
      <c r="S12" s="397" t="s">
        <v>540</v>
      </c>
    </row>
    <row r="13" spans="1:19" x14ac:dyDescent="0.25">
      <c r="A13" s="400" t="s">
        <v>28</v>
      </c>
      <c r="B13" s="392" t="s">
        <v>367</v>
      </c>
      <c r="C13" s="392"/>
      <c r="D13" s="392"/>
      <c r="E13" s="393"/>
      <c r="F13" s="393"/>
      <c r="G13" s="393"/>
      <c r="H13" s="393">
        <v>511</v>
      </c>
      <c r="I13" s="393" t="s">
        <v>345</v>
      </c>
      <c r="J13" s="393" t="s">
        <v>1318</v>
      </c>
      <c r="K13" s="393" t="s">
        <v>1319</v>
      </c>
      <c r="L13" s="393" t="s">
        <v>1320</v>
      </c>
      <c r="M13" s="393" t="s">
        <v>1321</v>
      </c>
      <c r="N13" s="393" t="s">
        <v>1322</v>
      </c>
      <c r="O13" s="393" t="s">
        <v>380</v>
      </c>
      <c r="P13" s="394"/>
      <c r="Q13" s="393"/>
      <c r="R13" s="393"/>
      <c r="S13" s="397" t="s">
        <v>540</v>
      </c>
    </row>
    <row r="14" spans="1:19" x14ac:dyDescent="0.25">
      <c r="A14" s="399" t="s">
        <v>1323</v>
      </c>
      <c r="B14" s="389" t="s">
        <v>1324</v>
      </c>
      <c r="C14" s="389" t="s">
        <v>1264</v>
      </c>
      <c r="D14" s="389" t="s">
        <v>377</v>
      </c>
      <c r="E14" s="390" t="s">
        <v>366</v>
      </c>
      <c r="F14" s="390" t="s">
        <v>1307</v>
      </c>
      <c r="G14" s="390" t="s">
        <v>519</v>
      </c>
      <c r="H14" s="390">
        <v>512</v>
      </c>
      <c r="I14" s="390" t="s">
        <v>349</v>
      </c>
      <c r="J14" s="390" t="s">
        <v>1325</v>
      </c>
      <c r="K14" s="390" t="s">
        <v>1326</v>
      </c>
      <c r="L14" s="390" t="s">
        <v>1327</v>
      </c>
      <c r="M14" s="390" t="s">
        <v>1328</v>
      </c>
      <c r="N14" s="390" t="s">
        <v>1329</v>
      </c>
      <c r="O14" s="390" t="s">
        <v>380</v>
      </c>
      <c r="P14" s="391" t="s">
        <v>1330</v>
      </c>
      <c r="Q14" s="390"/>
      <c r="R14" s="390"/>
      <c r="S14" s="396" t="s">
        <v>540</v>
      </c>
    </row>
    <row r="15" spans="1:19" x14ac:dyDescent="0.25">
      <c r="A15" s="400" t="s">
        <v>28</v>
      </c>
      <c r="B15" s="392" t="s">
        <v>367</v>
      </c>
      <c r="C15" s="392"/>
      <c r="D15" s="392"/>
      <c r="E15" s="393"/>
      <c r="F15" s="393"/>
      <c r="G15" s="393"/>
      <c r="H15" s="393">
        <v>513</v>
      </c>
      <c r="I15" s="393" t="s">
        <v>344</v>
      </c>
      <c r="J15" s="393" t="s">
        <v>1331</v>
      </c>
      <c r="K15" s="393" t="s">
        <v>1332</v>
      </c>
      <c r="L15" s="393" t="s">
        <v>1333</v>
      </c>
      <c r="M15" s="393" t="s">
        <v>1334</v>
      </c>
      <c r="N15" s="393" t="s">
        <v>1335</v>
      </c>
      <c r="O15" s="393" t="s">
        <v>380</v>
      </c>
      <c r="P15" s="394"/>
      <c r="Q15" s="393"/>
      <c r="R15" s="393"/>
      <c r="S15" s="397" t="s">
        <v>540</v>
      </c>
    </row>
    <row r="16" spans="1:19" x14ac:dyDescent="0.25">
      <c r="A16" s="400" t="s">
        <v>28</v>
      </c>
      <c r="B16" s="392" t="s">
        <v>367</v>
      </c>
      <c r="C16" s="392"/>
      <c r="D16" s="392"/>
      <c r="E16" s="393"/>
      <c r="F16" s="393"/>
      <c r="G16" s="393"/>
      <c r="H16" s="393">
        <v>514</v>
      </c>
      <c r="I16" s="393" t="s">
        <v>345</v>
      </c>
      <c r="J16" s="393" t="s">
        <v>1336</v>
      </c>
      <c r="K16" s="393" t="s">
        <v>1337</v>
      </c>
      <c r="L16" s="393" t="s">
        <v>1338</v>
      </c>
      <c r="M16" s="393" t="s">
        <v>1339</v>
      </c>
      <c r="N16" s="393" t="s">
        <v>1340</v>
      </c>
      <c r="O16" s="393" t="s">
        <v>380</v>
      </c>
      <c r="P16" s="394"/>
      <c r="Q16" s="393"/>
      <c r="R16" s="393"/>
      <c r="S16" s="397" t="s">
        <v>540</v>
      </c>
    </row>
    <row r="17" spans="1:19" x14ac:dyDescent="0.25">
      <c r="A17" s="399" t="s">
        <v>1341</v>
      </c>
      <c r="B17" s="389" t="s">
        <v>530</v>
      </c>
      <c r="C17" s="389" t="s">
        <v>1265</v>
      </c>
      <c r="D17" s="389" t="s">
        <v>377</v>
      </c>
      <c r="E17" s="390" t="s">
        <v>366</v>
      </c>
      <c r="F17" s="390" t="s">
        <v>1342</v>
      </c>
      <c r="G17" s="390" t="s">
        <v>1443</v>
      </c>
      <c r="H17" s="390">
        <v>515</v>
      </c>
      <c r="I17" s="390" t="s">
        <v>349</v>
      </c>
      <c r="J17" s="390" t="s">
        <v>1343</v>
      </c>
      <c r="K17" s="390" t="s">
        <v>1344</v>
      </c>
      <c r="L17" s="390" t="s">
        <v>1345</v>
      </c>
      <c r="M17" s="390" t="s">
        <v>1346</v>
      </c>
      <c r="N17" s="390" t="s">
        <v>1347</v>
      </c>
      <c r="O17" s="390" t="s">
        <v>380</v>
      </c>
      <c r="P17" s="391" t="s">
        <v>1348</v>
      </c>
      <c r="Q17" s="390" t="s">
        <v>387</v>
      </c>
      <c r="R17" s="390"/>
      <c r="S17" s="396" t="s">
        <v>540</v>
      </c>
    </row>
    <row r="18" spans="1:19" x14ac:dyDescent="0.25">
      <c r="A18" s="400" t="s">
        <v>28</v>
      </c>
      <c r="B18" s="392" t="s">
        <v>367</v>
      </c>
      <c r="C18" s="392"/>
      <c r="D18" s="392"/>
      <c r="E18" s="393"/>
      <c r="F18" s="393"/>
      <c r="G18" s="393"/>
      <c r="H18" s="393">
        <v>516</v>
      </c>
      <c r="I18" s="393" t="s">
        <v>344</v>
      </c>
      <c r="J18" s="393" t="s">
        <v>1349</v>
      </c>
      <c r="K18" s="393" t="s">
        <v>1247</v>
      </c>
      <c r="L18" s="393" t="s">
        <v>1350</v>
      </c>
      <c r="M18" s="393" t="s">
        <v>1351</v>
      </c>
      <c r="N18" s="393" t="s">
        <v>1352</v>
      </c>
      <c r="O18" s="393" t="s">
        <v>380</v>
      </c>
      <c r="P18" s="394"/>
      <c r="Q18" s="393"/>
      <c r="R18" s="393"/>
      <c r="S18" s="397" t="s">
        <v>540</v>
      </c>
    </row>
    <row r="19" spans="1:19" x14ac:dyDescent="0.25">
      <c r="A19" s="400" t="s">
        <v>28</v>
      </c>
      <c r="B19" s="392" t="s">
        <v>367</v>
      </c>
      <c r="C19" s="392"/>
      <c r="D19" s="392"/>
      <c r="E19" s="393"/>
      <c r="F19" s="393"/>
      <c r="G19" s="393"/>
      <c r="H19" s="393">
        <v>517</v>
      </c>
      <c r="I19" s="393" t="s">
        <v>345</v>
      </c>
      <c r="J19" s="393" t="s">
        <v>1353</v>
      </c>
      <c r="K19" s="393" t="s">
        <v>1354</v>
      </c>
      <c r="L19" s="393" t="s">
        <v>1355</v>
      </c>
      <c r="M19" s="393" t="s">
        <v>1356</v>
      </c>
      <c r="N19" s="393" t="s">
        <v>1357</v>
      </c>
      <c r="O19" s="393" t="s">
        <v>366</v>
      </c>
      <c r="P19" s="394"/>
      <c r="Q19" s="393"/>
      <c r="R19" s="393"/>
      <c r="S19" s="397" t="s">
        <v>1237</v>
      </c>
    </row>
    <row r="20" spans="1:19" x14ac:dyDescent="0.25">
      <c r="A20" s="399" t="s">
        <v>1358</v>
      </c>
      <c r="B20" s="389" t="s">
        <v>1103</v>
      </c>
      <c r="C20" s="389" t="s">
        <v>1264</v>
      </c>
      <c r="D20" s="389" t="s">
        <v>377</v>
      </c>
      <c r="E20" s="390" t="s">
        <v>366</v>
      </c>
      <c r="F20" s="390" t="s">
        <v>1359</v>
      </c>
      <c r="G20" s="390" t="s">
        <v>1444</v>
      </c>
      <c r="H20" s="390">
        <v>518</v>
      </c>
      <c r="I20" s="390" t="s">
        <v>347</v>
      </c>
      <c r="J20" s="390" t="s">
        <v>1360</v>
      </c>
      <c r="K20" s="390" t="s">
        <v>1361</v>
      </c>
      <c r="L20" s="390" t="s">
        <v>1362</v>
      </c>
      <c r="M20" s="390" t="s">
        <v>1363</v>
      </c>
      <c r="N20" s="390" t="s">
        <v>1364</v>
      </c>
      <c r="O20" s="390" t="s">
        <v>380</v>
      </c>
      <c r="P20" s="391" t="s">
        <v>1365</v>
      </c>
      <c r="Q20" s="390" t="s">
        <v>387</v>
      </c>
      <c r="R20" s="390"/>
      <c r="S20" s="396" t="s">
        <v>540</v>
      </c>
    </row>
    <row r="21" spans="1:19" x14ac:dyDescent="0.25">
      <c r="A21" s="400" t="s">
        <v>28</v>
      </c>
      <c r="B21" s="392" t="s">
        <v>367</v>
      </c>
      <c r="C21" s="392"/>
      <c r="D21" s="392"/>
      <c r="E21" s="393"/>
      <c r="F21" s="393"/>
      <c r="G21" s="393"/>
      <c r="H21" s="393">
        <v>519</v>
      </c>
      <c r="I21" s="393" t="s">
        <v>343</v>
      </c>
      <c r="J21" s="393" t="s">
        <v>1366</v>
      </c>
      <c r="K21" s="393" t="s">
        <v>1252</v>
      </c>
      <c r="L21" s="393" t="s">
        <v>1367</v>
      </c>
      <c r="M21" s="393" t="s">
        <v>1368</v>
      </c>
      <c r="N21" s="393" t="s">
        <v>1369</v>
      </c>
      <c r="O21" s="393" t="s">
        <v>380</v>
      </c>
      <c r="P21" s="394"/>
      <c r="Q21" s="393"/>
      <c r="R21" s="393"/>
      <c r="S21" s="397" t="s">
        <v>540</v>
      </c>
    </row>
    <row r="22" spans="1:19" x14ac:dyDescent="0.25">
      <c r="A22" s="400" t="s">
        <v>28</v>
      </c>
      <c r="B22" s="392" t="s">
        <v>367</v>
      </c>
      <c r="C22" s="392"/>
      <c r="D22" s="392"/>
      <c r="E22" s="393"/>
      <c r="F22" s="393"/>
      <c r="G22" s="393"/>
      <c r="H22" s="393">
        <v>520</v>
      </c>
      <c r="I22" s="393" t="s">
        <v>345</v>
      </c>
      <c r="J22" s="393" t="s">
        <v>1370</v>
      </c>
      <c r="K22" s="393" t="s">
        <v>1248</v>
      </c>
      <c r="L22" s="393" t="s">
        <v>1371</v>
      </c>
      <c r="M22" s="393" t="s">
        <v>1372</v>
      </c>
      <c r="N22" s="393" t="s">
        <v>1373</v>
      </c>
      <c r="O22" s="393" t="s">
        <v>380</v>
      </c>
      <c r="P22" s="394"/>
      <c r="Q22" s="393"/>
      <c r="R22" s="393"/>
      <c r="S22" s="397" t="s">
        <v>540</v>
      </c>
    </row>
    <row r="23" spans="1:19" x14ac:dyDescent="0.25">
      <c r="A23" s="399" t="s">
        <v>1374</v>
      </c>
      <c r="B23" s="389" t="s">
        <v>375</v>
      </c>
      <c r="C23" s="389" t="s">
        <v>1264</v>
      </c>
      <c r="D23" s="389" t="s">
        <v>377</v>
      </c>
      <c r="E23" s="390" t="s">
        <v>366</v>
      </c>
      <c r="F23" s="390" t="s">
        <v>1375</v>
      </c>
      <c r="G23" s="390" t="s">
        <v>1445</v>
      </c>
      <c r="H23" s="390">
        <v>521</v>
      </c>
      <c r="I23" s="390" t="s">
        <v>343</v>
      </c>
      <c r="J23" s="390" t="s">
        <v>1376</v>
      </c>
      <c r="K23" s="390" t="s">
        <v>1319</v>
      </c>
      <c r="L23" s="390" t="s">
        <v>1377</v>
      </c>
      <c r="M23" s="390" t="s">
        <v>1378</v>
      </c>
      <c r="N23" s="390" t="s">
        <v>1379</v>
      </c>
      <c r="O23" s="390" t="s">
        <v>380</v>
      </c>
      <c r="P23" s="391" t="s">
        <v>1380</v>
      </c>
      <c r="Q23" s="390" t="s">
        <v>387</v>
      </c>
      <c r="R23" s="390"/>
      <c r="S23" s="396" t="s">
        <v>540</v>
      </c>
    </row>
    <row r="24" spans="1:19" x14ac:dyDescent="0.25">
      <c r="A24" s="400" t="s">
        <v>28</v>
      </c>
      <c r="B24" s="392" t="s">
        <v>367</v>
      </c>
      <c r="C24" s="392"/>
      <c r="D24" s="392"/>
      <c r="E24" s="393"/>
      <c r="F24" s="393"/>
      <c r="G24" s="393"/>
      <c r="H24" s="393">
        <v>522</v>
      </c>
      <c r="I24" s="393" t="s">
        <v>345</v>
      </c>
      <c r="J24" s="393" t="s">
        <v>1381</v>
      </c>
      <c r="K24" s="393" t="s">
        <v>1382</v>
      </c>
      <c r="L24" s="393" t="s">
        <v>1383</v>
      </c>
      <c r="M24" s="393" t="s">
        <v>1384</v>
      </c>
      <c r="N24" s="393" t="s">
        <v>1385</v>
      </c>
      <c r="O24" s="393" t="s">
        <v>380</v>
      </c>
      <c r="P24" s="394"/>
      <c r="Q24" s="393"/>
      <c r="R24" s="393"/>
      <c r="S24" s="397" t="s">
        <v>540</v>
      </c>
    </row>
    <row r="25" spans="1:19" x14ac:dyDescent="0.25">
      <c r="A25" s="400" t="s">
        <v>28</v>
      </c>
      <c r="B25" s="392" t="s">
        <v>367</v>
      </c>
      <c r="C25" s="392"/>
      <c r="D25" s="392"/>
      <c r="E25" s="393"/>
      <c r="F25" s="393"/>
      <c r="G25" s="393"/>
      <c r="H25" s="393">
        <v>523</v>
      </c>
      <c r="I25" s="393" t="s">
        <v>346</v>
      </c>
      <c r="J25" s="393" t="s">
        <v>1386</v>
      </c>
      <c r="K25" s="393" t="s">
        <v>1387</v>
      </c>
      <c r="L25" s="393" t="s">
        <v>1388</v>
      </c>
      <c r="M25" s="393" t="s">
        <v>1389</v>
      </c>
      <c r="N25" s="393" t="s">
        <v>1390</v>
      </c>
      <c r="O25" s="393" t="s">
        <v>366</v>
      </c>
      <c r="P25" s="394"/>
      <c r="Q25" s="393"/>
      <c r="R25" s="393"/>
      <c r="S25" s="397" t="s">
        <v>1237</v>
      </c>
    </row>
    <row r="26" spans="1:19" x14ac:dyDescent="0.25">
      <c r="A26" s="399" t="s">
        <v>1391</v>
      </c>
      <c r="B26" s="389" t="s">
        <v>1392</v>
      </c>
      <c r="C26" s="389" t="s">
        <v>1264</v>
      </c>
      <c r="D26" s="389" t="s">
        <v>377</v>
      </c>
      <c r="E26" s="390" t="s">
        <v>380</v>
      </c>
      <c r="F26" s="390" t="s">
        <v>1393</v>
      </c>
      <c r="G26" s="390" t="s">
        <v>849</v>
      </c>
      <c r="H26" s="390">
        <v>524</v>
      </c>
      <c r="I26" s="390" t="s">
        <v>344</v>
      </c>
      <c r="J26" s="390" t="s">
        <v>1394</v>
      </c>
      <c r="K26" s="390" t="s">
        <v>1255</v>
      </c>
      <c r="L26" s="390" t="s">
        <v>1395</v>
      </c>
      <c r="M26" s="390" t="s">
        <v>1396</v>
      </c>
      <c r="N26" s="390" t="s">
        <v>1397</v>
      </c>
      <c r="O26" s="390" t="s">
        <v>366</v>
      </c>
      <c r="P26" s="391" t="s">
        <v>1398</v>
      </c>
      <c r="Q26" s="390" t="s">
        <v>387</v>
      </c>
      <c r="R26" s="390"/>
      <c r="S26" s="396" t="s">
        <v>1399</v>
      </c>
    </row>
    <row r="27" spans="1:19" x14ac:dyDescent="0.25">
      <c r="A27" s="400" t="s">
        <v>28</v>
      </c>
      <c r="B27" s="392" t="s">
        <v>367</v>
      </c>
      <c r="C27" s="392"/>
      <c r="D27" s="392"/>
      <c r="E27" s="393"/>
      <c r="F27" s="393"/>
      <c r="G27" s="393"/>
      <c r="H27" s="393">
        <v>525</v>
      </c>
      <c r="I27" s="393" t="s">
        <v>356</v>
      </c>
      <c r="J27" s="393" t="s">
        <v>1400</v>
      </c>
      <c r="K27" s="393" t="s">
        <v>1239</v>
      </c>
      <c r="L27" s="393" t="s">
        <v>1401</v>
      </c>
      <c r="M27" s="393" t="s">
        <v>1402</v>
      </c>
      <c r="N27" s="393" t="s">
        <v>1403</v>
      </c>
      <c r="O27" s="393" t="s">
        <v>380</v>
      </c>
      <c r="P27" s="394"/>
      <c r="Q27" s="393"/>
      <c r="R27" s="393"/>
      <c r="S27" s="397" t="s">
        <v>540</v>
      </c>
    </row>
    <row r="28" spans="1:19" x14ac:dyDescent="0.25">
      <c r="A28" s="400" t="s">
        <v>28</v>
      </c>
      <c r="B28" s="392" t="s">
        <v>367</v>
      </c>
      <c r="C28" s="392"/>
      <c r="D28" s="392"/>
      <c r="E28" s="393"/>
      <c r="F28" s="393"/>
      <c r="G28" s="393"/>
      <c r="H28" s="393">
        <v>526</v>
      </c>
      <c r="I28" s="393" t="s">
        <v>1404</v>
      </c>
      <c r="J28" s="393" t="s">
        <v>1405</v>
      </c>
      <c r="K28" s="393" t="s">
        <v>1406</v>
      </c>
      <c r="L28" s="393" t="s">
        <v>1407</v>
      </c>
      <c r="M28" s="393" t="s">
        <v>1253</v>
      </c>
      <c r="N28" s="393" t="s">
        <v>1408</v>
      </c>
      <c r="O28" s="393" t="s">
        <v>380</v>
      </c>
      <c r="P28" s="394"/>
      <c r="Q28" s="393"/>
      <c r="R28" s="393"/>
      <c r="S28" s="397" t="s">
        <v>540</v>
      </c>
    </row>
    <row r="29" spans="1:19" x14ac:dyDescent="0.25">
      <c r="A29" s="399" t="s">
        <v>28</v>
      </c>
      <c r="B29" s="389" t="s">
        <v>1409</v>
      </c>
      <c r="C29" s="389"/>
      <c r="D29" s="389"/>
      <c r="E29" s="390"/>
      <c r="F29" s="390"/>
      <c r="G29" s="390"/>
      <c r="H29" s="390">
        <v>527</v>
      </c>
      <c r="I29" s="390" t="s">
        <v>1410</v>
      </c>
      <c r="J29" s="390" t="s">
        <v>1411</v>
      </c>
      <c r="K29" s="390" t="s">
        <v>1412</v>
      </c>
      <c r="L29" s="390" t="s">
        <v>1413</v>
      </c>
      <c r="M29" s="390" t="s">
        <v>1414</v>
      </c>
      <c r="N29" s="390" t="s">
        <v>1416</v>
      </c>
      <c r="O29" s="390" t="s">
        <v>380</v>
      </c>
      <c r="P29" s="391" t="s">
        <v>1398</v>
      </c>
      <c r="Q29" s="390"/>
      <c r="R29" s="390" t="s">
        <v>1415</v>
      </c>
      <c r="S29" s="396" t="s">
        <v>1417</v>
      </c>
    </row>
    <row r="30" spans="1:19" x14ac:dyDescent="0.25">
      <c r="A30" s="400" t="s">
        <v>28</v>
      </c>
      <c r="B30" s="392" t="s">
        <v>367</v>
      </c>
      <c r="C30" s="392"/>
      <c r="D30" s="392"/>
      <c r="E30" s="393"/>
      <c r="F30" s="393"/>
      <c r="G30" s="393"/>
      <c r="H30" s="393">
        <v>528</v>
      </c>
      <c r="I30" s="393" t="s">
        <v>242</v>
      </c>
      <c r="J30" s="393" t="s">
        <v>1418</v>
      </c>
      <c r="K30" s="393" t="s">
        <v>1419</v>
      </c>
      <c r="L30" s="393" t="s">
        <v>1420</v>
      </c>
      <c r="M30" s="393" t="s">
        <v>1238</v>
      </c>
      <c r="N30" s="393" t="s">
        <v>1421</v>
      </c>
      <c r="O30" s="393" t="s">
        <v>366</v>
      </c>
      <c r="P30" s="394"/>
      <c r="Q30" s="393"/>
      <c r="R30" s="393"/>
      <c r="S30" s="397" t="s">
        <v>1237</v>
      </c>
    </row>
    <row r="31" spans="1:19" x14ac:dyDescent="0.25">
      <c r="A31" s="400" t="s">
        <v>28</v>
      </c>
      <c r="B31" s="392" t="s">
        <v>367</v>
      </c>
      <c r="C31" s="392"/>
      <c r="D31" s="392"/>
      <c r="E31" s="393"/>
      <c r="F31" s="393"/>
      <c r="G31" s="393"/>
      <c r="H31" s="393">
        <v>529</v>
      </c>
      <c r="I31" s="393" t="s">
        <v>1236</v>
      </c>
      <c r="J31" s="393" t="s">
        <v>1422</v>
      </c>
      <c r="K31" s="393" t="s">
        <v>1423</v>
      </c>
      <c r="L31" s="393" t="s">
        <v>1424</v>
      </c>
      <c r="M31" s="393" t="s">
        <v>1238</v>
      </c>
      <c r="N31" s="393" t="s">
        <v>1425</v>
      </c>
      <c r="O31" s="393" t="s">
        <v>366</v>
      </c>
      <c r="P31" s="394"/>
      <c r="Q31" s="393"/>
      <c r="R31" s="393"/>
      <c r="S31" s="397" t="s">
        <v>1237</v>
      </c>
    </row>
    <row r="32" spans="1:19" x14ac:dyDescent="0.25">
      <c r="A32" s="399" t="s">
        <v>1426</v>
      </c>
      <c r="B32" s="389" t="s">
        <v>302</v>
      </c>
      <c r="C32" s="389" t="s">
        <v>1256</v>
      </c>
      <c r="D32" s="389" t="s">
        <v>377</v>
      </c>
      <c r="E32" s="390" t="s">
        <v>380</v>
      </c>
      <c r="F32" s="390"/>
      <c r="G32" s="390" t="s">
        <v>849</v>
      </c>
      <c r="H32" s="390">
        <v>530</v>
      </c>
      <c r="I32" s="390" t="s">
        <v>343</v>
      </c>
      <c r="J32" s="390" t="s">
        <v>1427</v>
      </c>
      <c r="K32" s="390" t="s">
        <v>1254</v>
      </c>
      <c r="L32" s="390" t="s">
        <v>1428</v>
      </c>
      <c r="M32" s="390" t="s">
        <v>1429</v>
      </c>
      <c r="N32" s="390" t="s">
        <v>1431</v>
      </c>
      <c r="O32" s="390" t="s">
        <v>380</v>
      </c>
      <c r="P32" s="391" t="s">
        <v>1432</v>
      </c>
      <c r="Q32" s="390"/>
      <c r="R32" s="390" t="s">
        <v>1430</v>
      </c>
      <c r="S32" s="396" t="s">
        <v>540</v>
      </c>
    </row>
    <row r="33" spans="1:19" x14ac:dyDescent="0.25">
      <c r="A33" s="400" t="s">
        <v>28</v>
      </c>
      <c r="B33" s="392" t="s">
        <v>367</v>
      </c>
      <c r="C33" s="392"/>
      <c r="D33" s="392"/>
      <c r="E33" s="393"/>
      <c r="F33" s="393"/>
      <c r="G33" s="393"/>
      <c r="H33" s="393">
        <v>531</v>
      </c>
      <c r="I33" s="393" t="s">
        <v>343</v>
      </c>
      <c r="J33" s="393" t="s">
        <v>1433</v>
      </c>
      <c r="K33" s="393" t="s">
        <v>1434</v>
      </c>
      <c r="L33" s="393" t="s">
        <v>1435</v>
      </c>
      <c r="M33" s="393" t="s">
        <v>1436</v>
      </c>
      <c r="N33" s="393" t="s">
        <v>1437</v>
      </c>
      <c r="O33" s="393" t="s">
        <v>380</v>
      </c>
      <c r="P33" s="394"/>
      <c r="Q33" s="393"/>
      <c r="R33" s="393"/>
      <c r="S33" s="397" t="s">
        <v>540</v>
      </c>
    </row>
    <row r="34" spans="1:19" x14ac:dyDescent="0.25">
      <c r="A34" s="400" t="s">
        <v>28</v>
      </c>
      <c r="B34" s="392" t="s">
        <v>367</v>
      </c>
      <c r="C34" s="392"/>
      <c r="D34" s="392"/>
      <c r="E34" s="393"/>
      <c r="F34" s="393"/>
      <c r="G34" s="393"/>
      <c r="H34" s="393">
        <v>532</v>
      </c>
      <c r="I34" s="393" t="s">
        <v>343</v>
      </c>
      <c r="J34" s="393" t="s">
        <v>1438</v>
      </c>
      <c r="K34" s="393" t="s">
        <v>1439</v>
      </c>
      <c r="L34" s="393" t="s">
        <v>1440</v>
      </c>
      <c r="M34" s="393" t="s">
        <v>1441</v>
      </c>
      <c r="N34" s="393" t="s">
        <v>1442</v>
      </c>
      <c r="O34" s="393" t="s">
        <v>380</v>
      </c>
      <c r="P34" s="394"/>
      <c r="Q34" s="393"/>
      <c r="R34" s="393"/>
      <c r="S34" s="397" t="s">
        <v>540</v>
      </c>
    </row>
    <row r="35" spans="1:19" x14ac:dyDescent="0.25">
      <c r="A35" s="399"/>
      <c r="B35" s="389"/>
      <c r="C35" s="389"/>
      <c r="D35" s="389"/>
      <c r="E35" s="390"/>
      <c r="F35" s="390"/>
      <c r="G35" s="390"/>
      <c r="H35" s="390"/>
      <c r="I35" s="390"/>
      <c r="J35" s="390"/>
      <c r="K35" s="390"/>
      <c r="L35" s="390"/>
      <c r="M35" s="390"/>
      <c r="N35" s="390"/>
      <c r="O35" s="390"/>
      <c r="P35" s="391"/>
      <c r="Q35" s="390"/>
      <c r="R35" s="390"/>
      <c r="S35" s="396"/>
    </row>
    <row r="36" spans="1:19" x14ac:dyDescent="0.25">
      <c r="A36" s="400"/>
      <c r="B36" s="392"/>
      <c r="C36" s="392"/>
      <c r="D36" s="392"/>
      <c r="E36" s="393"/>
      <c r="F36" s="393"/>
      <c r="G36" s="393"/>
      <c r="H36" s="393"/>
      <c r="I36" s="393"/>
      <c r="J36" s="393"/>
      <c r="K36" s="393"/>
      <c r="L36" s="393"/>
      <c r="M36" s="393"/>
      <c r="N36" s="393"/>
      <c r="O36" s="393"/>
      <c r="P36" s="394"/>
      <c r="Q36" s="393"/>
      <c r="R36" s="393"/>
      <c r="S36" s="397"/>
    </row>
    <row r="37" spans="1:19" x14ac:dyDescent="0.25">
      <c r="A37" s="400"/>
      <c r="B37" s="392"/>
      <c r="C37" s="392"/>
      <c r="D37" s="392"/>
      <c r="E37" s="393"/>
      <c r="F37" s="393"/>
      <c r="G37" s="393"/>
      <c r="H37" s="393"/>
      <c r="I37" s="393"/>
      <c r="J37" s="393"/>
      <c r="K37" s="393"/>
      <c r="L37" s="393"/>
      <c r="M37" s="393"/>
      <c r="N37" s="393"/>
      <c r="O37" s="393"/>
      <c r="P37" s="394"/>
      <c r="Q37" s="393"/>
      <c r="R37" s="393"/>
      <c r="S37" s="397"/>
    </row>
    <row r="38" spans="1:19" x14ac:dyDescent="0.25">
      <c r="A38" s="399"/>
      <c r="B38" s="389"/>
      <c r="C38" s="389"/>
      <c r="D38" s="389"/>
      <c r="E38" s="390"/>
      <c r="F38" s="390"/>
      <c r="G38" s="390"/>
      <c r="H38" s="390"/>
      <c r="I38" s="390"/>
      <c r="J38" s="390"/>
      <c r="K38" s="390"/>
      <c r="L38" s="390"/>
      <c r="M38" s="390"/>
      <c r="N38" s="390"/>
      <c r="O38" s="390"/>
      <c r="P38" s="391"/>
      <c r="Q38" s="390"/>
      <c r="R38" s="390"/>
      <c r="S38" s="396"/>
    </row>
    <row r="39" spans="1:19" x14ac:dyDescent="0.25">
      <c r="A39" s="400"/>
      <c r="B39" s="392"/>
      <c r="C39" s="392"/>
      <c r="D39" s="392"/>
      <c r="E39" s="393"/>
      <c r="F39" s="393"/>
      <c r="G39" s="393"/>
      <c r="H39" s="393"/>
      <c r="I39" s="393"/>
      <c r="J39" s="393"/>
      <c r="K39" s="393"/>
      <c r="L39" s="393"/>
      <c r="M39" s="393"/>
      <c r="N39" s="393"/>
      <c r="O39" s="393"/>
      <c r="P39" s="394"/>
      <c r="Q39" s="393"/>
      <c r="R39" s="393"/>
      <c r="S39" s="397"/>
    </row>
    <row r="40" spans="1:19" x14ac:dyDescent="0.25">
      <c r="A40" s="400"/>
      <c r="B40" s="392"/>
      <c r="C40" s="392"/>
      <c r="D40" s="392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4"/>
      <c r="Q40" s="393"/>
      <c r="R40" s="393"/>
      <c r="S40" s="397"/>
    </row>
    <row r="41" spans="1:19" x14ac:dyDescent="0.25">
      <c r="A41" s="399"/>
      <c r="B41" s="389"/>
      <c r="C41" s="389"/>
      <c r="D41" s="389"/>
      <c r="E41" s="390"/>
      <c r="F41" s="390"/>
      <c r="G41" s="390"/>
      <c r="H41" s="390"/>
      <c r="I41" s="390"/>
      <c r="J41" s="390"/>
      <c r="K41" s="390"/>
      <c r="L41" s="390"/>
      <c r="M41" s="390"/>
      <c r="N41" s="390"/>
      <c r="O41" s="390"/>
      <c r="P41" s="391"/>
      <c r="Q41" s="390"/>
      <c r="R41" s="390"/>
      <c r="S41" s="396"/>
    </row>
    <row r="42" spans="1:19" x14ac:dyDescent="0.25">
      <c r="A42" s="400"/>
      <c r="B42" s="392"/>
      <c r="C42" s="392"/>
      <c r="D42" s="392"/>
      <c r="E42" s="393"/>
      <c r="F42" s="393"/>
      <c r="G42" s="393"/>
      <c r="H42" s="393"/>
      <c r="I42" s="393"/>
      <c r="J42" s="393"/>
      <c r="K42" s="393"/>
      <c r="L42" s="393"/>
      <c r="M42" s="393"/>
      <c r="N42" s="393"/>
      <c r="O42" s="393"/>
      <c r="P42" s="394"/>
      <c r="Q42" s="393"/>
      <c r="R42" s="393"/>
      <c r="S42" s="397"/>
    </row>
    <row r="43" spans="1:19" x14ac:dyDescent="0.25">
      <c r="A43" s="400"/>
      <c r="B43" s="392"/>
      <c r="C43" s="392"/>
      <c r="D43" s="392"/>
      <c r="E43" s="393"/>
      <c r="F43" s="393"/>
      <c r="G43" s="393"/>
      <c r="H43" s="393"/>
      <c r="I43" s="393"/>
      <c r="J43" s="393"/>
      <c r="K43" s="393"/>
      <c r="L43" s="393"/>
      <c r="M43" s="393"/>
      <c r="N43" s="393"/>
      <c r="O43" s="393"/>
      <c r="P43" s="394"/>
      <c r="Q43" s="393"/>
      <c r="R43" s="393"/>
      <c r="S43" s="397"/>
    </row>
    <row r="44" spans="1:19" x14ac:dyDescent="0.25">
      <c r="A44" s="399"/>
      <c r="B44" s="389"/>
      <c r="C44" s="389"/>
      <c r="D44" s="389"/>
      <c r="E44" s="390"/>
      <c r="F44" s="390"/>
      <c r="G44" s="390"/>
      <c r="H44" s="390"/>
      <c r="I44" s="390"/>
      <c r="J44" s="390"/>
      <c r="K44" s="390"/>
      <c r="L44" s="390"/>
      <c r="M44" s="390"/>
      <c r="N44" s="390"/>
      <c r="O44" s="390"/>
      <c r="P44" s="391"/>
      <c r="Q44" s="390"/>
      <c r="R44" s="390"/>
      <c r="S44" s="396"/>
    </row>
    <row r="45" spans="1:19" x14ac:dyDescent="0.25">
      <c r="A45" s="400"/>
      <c r="B45" s="392"/>
      <c r="C45" s="392"/>
      <c r="D45" s="392"/>
      <c r="E45" s="393"/>
      <c r="F45" s="393"/>
      <c r="G45" s="393"/>
      <c r="H45" s="393"/>
      <c r="I45" s="393"/>
      <c r="J45" s="393"/>
      <c r="K45" s="393"/>
      <c r="L45" s="393"/>
      <c r="M45" s="393"/>
      <c r="N45" s="393"/>
      <c r="O45" s="393"/>
      <c r="P45" s="394"/>
      <c r="Q45" s="393"/>
      <c r="R45" s="393"/>
      <c r="S45" s="397"/>
    </row>
    <row r="46" spans="1:19" x14ac:dyDescent="0.25">
      <c r="A46" s="400"/>
      <c r="B46" s="392"/>
      <c r="C46" s="392"/>
      <c r="D46" s="392"/>
      <c r="E46" s="393"/>
      <c r="F46" s="393"/>
      <c r="G46" s="393"/>
      <c r="H46" s="393"/>
      <c r="I46" s="393"/>
      <c r="J46" s="393"/>
      <c r="K46" s="393"/>
      <c r="L46" s="393"/>
      <c r="M46" s="393"/>
      <c r="N46" s="393"/>
      <c r="O46" s="393"/>
      <c r="P46" s="394"/>
      <c r="Q46" s="393"/>
      <c r="R46" s="393"/>
      <c r="S46" s="397"/>
    </row>
    <row r="47" spans="1:19" x14ac:dyDescent="0.25">
      <c r="A47" s="399"/>
      <c r="B47" s="389"/>
      <c r="C47" s="389"/>
      <c r="D47" s="389"/>
      <c r="E47" s="390"/>
      <c r="F47" s="390"/>
      <c r="G47" s="390"/>
      <c r="H47" s="390"/>
      <c r="I47" s="390"/>
      <c r="J47" s="390"/>
      <c r="K47" s="390"/>
      <c r="L47" s="390"/>
      <c r="M47" s="390"/>
      <c r="N47" s="390"/>
      <c r="O47" s="390"/>
      <c r="P47" s="391"/>
      <c r="Q47" s="390"/>
      <c r="R47" s="390"/>
      <c r="S47" s="396"/>
    </row>
    <row r="48" spans="1:19" x14ac:dyDescent="0.25">
      <c r="A48" s="400"/>
      <c r="B48" s="392"/>
      <c r="C48" s="392"/>
      <c r="D48" s="392"/>
      <c r="E48" s="393"/>
      <c r="F48" s="393"/>
      <c r="G48" s="393"/>
      <c r="H48" s="393"/>
      <c r="I48" s="393"/>
      <c r="J48" s="393"/>
      <c r="K48" s="393"/>
      <c r="L48" s="393"/>
      <c r="M48" s="393"/>
      <c r="N48" s="393"/>
      <c r="O48" s="393"/>
      <c r="P48" s="394"/>
      <c r="Q48" s="393"/>
      <c r="R48" s="393"/>
      <c r="S48" s="397"/>
    </row>
    <row r="49" spans="1:19" x14ac:dyDescent="0.25">
      <c r="A49" s="400"/>
      <c r="B49" s="392"/>
      <c r="C49" s="392"/>
      <c r="D49" s="392"/>
      <c r="E49" s="393"/>
      <c r="F49" s="393"/>
      <c r="G49" s="393"/>
      <c r="H49" s="393"/>
      <c r="I49" s="393"/>
      <c r="J49" s="393"/>
      <c r="K49" s="393"/>
      <c r="L49" s="393"/>
      <c r="M49" s="393"/>
      <c r="N49" s="393"/>
      <c r="O49" s="393"/>
      <c r="P49" s="394"/>
      <c r="Q49" s="393"/>
      <c r="R49" s="393"/>
      <c r="S49" s="397"/>
    </row>
    <row r="50" spans="1:19" x14ac:dyDescent="0.25">
      <c r="A50" s="399"/>
      <c r="B50" s="389"/>
      <c r="C50" s="389"/>
      <c r="D50" s="389"/>
      <c r="E50" s="390"/>
      <c r="F50" s="390"/>
      <c r="G50" s="390"/>
      <c r="H50" s="390"/>
      <c r="I50" s="390"/>
      <c r="J50" s="390"/>
      <c r="K50" s="390"/>
      <c r="L50" s="390"/>
      <c r="M50" s="390"/>
      <c r="N50" s="390"/>
      <c r="O50" s="390"/>
      <c r="P50" s="391"/>
      <c r="Q50" s="390"/>
      <c r="R50" s="390"/>
      <c r="S50" s="396"/>
    </row>
    <row r="51" spans="1:19" x14ac:dyDescent="0.25">
      <c r="A51" s="400"/>
      <c r="B51" s="392"/>
      <c r="C51" s="392"/>
      <c r="D51" s="392"/>
      <c r="E51" s="393"/>
      <c r="F51" s="393"/>
      <c r="G51" s="393"/>
      <c r="H51" s="393"/>
      <c r="I51" s="393"/>
      <c r="J51" s="393"/>
      <c r="K51" s="393"/>
      <c r="L51" s="393"/>
      <c r="M51" s="393"/>
      <c r="N51" s="393"/>
      <c r="O51" s="393"/>
      <c r="P51" s="394"/>
      <c r="Q51" s="393"/>
      <c r="R51" s="393"/>
      <c r="S51" s="397"/>
    </row>
    <row r="52" spans="1:19" x14ac:dyDescent="0.25">
      <c r="A52" s="400"/>
      <c r="B52" s="392"/>
      <c r="C52" s="392"/>
      <c r="D52" s="392"/>
      <c r="E52" s="393"/>
      <c r="F52" s="393"/>
      <c r="G52" s="393"/>
      <c r="H52" s="393"/>
      <c r="I52" s="393"/>
      <c r="J52" s="393"/>
      <c r="K52" s="393"/>
      <c r="L52" s="393"/>
      <c r="M52" s="393"/>
      <c r="N52" s="393"/>
      <c r="O52" s="393"/>
      <c r="P52" s="394"/>
      <c r="Q52" s="393"/>
      <c r="R52" s="393"/>
      <c r="S52" s="397"/>
    </row>
    <row r="53" spans="1:19" x14ac:dyDescent="0.25">
      <c r="A53" s="399"/>
      <c r="B53" s="389"/>
      <c r="C53" s="389"/>
      <c r="D53" s="389"/>
      <c r="E53" s="390"/>
      <c r="F53" s="390"/>
      <c r="G53" s="390"/>
      <c r="H53" s="390"/>
      <c r="I53" s="390"/>
      <c r="J53" s="390"/>
      <c r="K53" s="390"/>
      <c r="L53" s="390"/>
      <c r="M53" s="390"/>
      <c r="N53" s="390"/>
      <c r="O53" s="390"/>
      <c r="P53" s="391"/>
      <c r="Q53" s="390"/>
      <c r="R53" s="390"/>
      <c r="S53" s="396"/>
    </row>
    <row r="54" spans="1:19" x14ac:dyDescent="0.25">
      <c r="A54" s="400"/>
      <c r="B54" s="392"/>
      <c r="C54" s="392"/>
      <c r="D54" s="392"/>
      <c r="E54" s="393"/>
      <c r="F54" s="393"/>
      <c r="G54" s="393"/>
      <c r="H54" s="393"/>
      <c r="I54" s="393"/>
      <c r="J54" s="393"/>
      <c r="K54" s="393"/>
      <c r="L54" s="393"/>
      <c r="M54" s="393"/>
      <c r="N54" s="393"/>
      <c r="O54" s="393"/>
      <c r="P54" s="394"/>
      <c r="Q54" s="393"/>
      <c r="R54" s="393"/>
      <c r="S54" s="397"/>
    </row>
    <row r="55" spans="1:19" x14ac:dyDescent="0.25">
      <c r="A55" s="400"/>
      <c r="B55" s="392"/>
      <c r="C55" s="392"/>
      <c r="D55" s="392"/>
      <c r="E55" s="393"/>
      <c r="F55" s="393"/>
      <c r="G55" s="393"/>
      <c r="H55" s="393"/>
      <c r="I55" s="393"/>
      <c r="J55" s="393"/>
      <c r="K55" s="393"/>
      <c r="L55" s="393"/>
      <c r="M55" s="393"/>
      <c r="N55" s="393"/>
      <c r="O55" s="393"/>
      <c r="P55" s="394"/>
      <c r="Q55" s="393"/>
      <c r="R55" s="393"/>
      <c r="S55" s="397"/>
    </row>
    <row r="56" spans="1:19" x14ac:dyDescent="0.25">
      <c r="A56" s="399"/>
      <c r="B56" s="389"/>
      <c r="C56" s="389"/>
      <c r="D56" s="389"/>
      <c r="E56" s="390"/>
      <c r="F56" s="390"/>
      <c r="G56" s="390"/>
      <c r="H56" s="390"/>
      <c r="I56" s="390"/>
      <c r="J56" s="390"/>
      <c r="K56" s="390"/>
      <c r="L56" s="390"/>
      <c r="M56" s="390"/>
      <c r="N56" s="390"/>
      <c r="O56" s="390"/>
      <c r="P56" s="391"/>
      <c r="Q56" s="390"/>
      <c r="R56" s="390"/>
      <c r="S56" s="396"/>
    </row>
    <row r="57" spans="1:19" x14ac:dyDescent="0.25">
      <c r="A57" s="400"/>
      <c r="B57" s="392"/>
      <c r="C57" s="392"/>
      <c r="D57" s="392"/>
      <c r="E57" s="393"/>
      <c r="F57" s="393"/>
      <c r="G57" s="393"/>
      <c r="H57" s="393"/>
      <c r="I57" s="393"/>
      <c r="J57" s="393"/>
      <c r="K57" s="393"/>
      <c r="L57" s="393"/>
      <c r="M57" s="393"/>
      <c r="N57" s="393"/>
      <c r="O57" s="393"/>
      <c r="P57" s="394"/>
      <c r="Q57" s="393"/>
      <c r="R57" s="393"/>
      <c r="S57" s="397"/>
    </row>
    <row r="58" spans="1:19" x14ac:dyDescent="0.25">
      <c r="A58" s="400"/>
      <c r="B58" s="392"/>
      <c r="C58" s="392"/>
      <c r="D58" s="392"/>
      <c r="E58" s="393"/>
      <c r="F58" s="393"/>
      <c r="G58" s="393"/>
      <c r="H58" s="393"/>
      <c r="I58" s="393"/>
      <c r="J58" s="393"/>
      <c r="K58" s="393"/>
      <c r="L58" s="393"/>
      <c r="M58" s="393"/>
      <c r="N58" s="393"/>
      <c r="O58" s="393"/>
      <c r="P58" s="394"/>
      <c r="Q58" s="393"/>
      <c r="R58" s="393"/>
      <c r="S58" s="397"/>
    </row>
    <row r="59" spans="1:19" x14ac:dyDescent="0.25">
      <c r="A59" s="399"/>
      <c r="B59" s="389"/>
      <c r="C59" s="389"/>
      <c r="D59" s="389"/>
      <c r="E59" s="390"/>
      <c r="F59" s="390"/>
      <c r="G59" s="390"/>
      <c r="H59" s="390"/>
      <c r="I59" s="390"/>
      <c r="J59" s="390"/>
      <c r="K59" s="390"/>
      <c r="L59" s="390"/>
      <c r="M59" s="390"/>
      <c r="N59" s="390"/>
      <c r="O59" s="390"/>
      <c r="P59" s="391"/>
      <c r="Q59" s="390"/>
      <c r="R59" s="390"/>
      <c r="S59" s="396"/>
    </row>
    <row r="60" spans="1:19" x14ac:dyDescent="0.25">
      <c r="A60" s="400"/>
      <c r="B60" s="392"/>
      <c r="C60" s="392"/>
      <c r="D60" s="392"/>
      <c r="E60" s="393"/>
      <c r="F60" s="393"/>
      <c r="G60" s="393"/>
      <c r="H60" s="393"/>
      <c r="I60" s="393"/>
      <c r="J60" s="393"/>
      <c r="K60" s="393"/>
      <c r="L60" s="393"/>
      <c r="M60" s="393"/>
      <c r="N60" s="393"/>
      <c r="O60" s="393"/>
      <c r="P60" s="394"/>
      <c r="Q60" s="393"/>
      <c r="R60" s="393"/>
      <c r="S60" s="397"/>
    </row>
    <row r="61" spans="1:19" x14ac:dyDescent="0.25">
      <c r="A61" s="400"/>
      <c r="B61" s="392"/>
      <c r="C61" s="392"/>
      <c r="D61" s="392"/>
      <c r="E61" s="393"/>
      <c r="F61" s="393"/>
      <c r="G61" s="393"/>
      <c r="H61" s="393"/>
      <c r="I61" s="393"/>
      <c r="J61" s="393"/>
      <c r="K61" s="393"/>
      <c r="L61" s="393"/>
      <c r="M61" s="393"/>
      <c r="N61" s="393"/>
      <c r="O61" s="393"/>
      <c r="P61" s="394"/>
      <c r="Q61" s="393"/>
      <c r="R61" s="393"/>
      <c r="S61" s="397"/>
    </row>
    <row r="62" spans="1:19" x14ac:dyDescent="0.25">
      <c r="A62" s="399"/>
      <c r="B62" s="389"/>
      <c r="C62" s="389"/>
      <c r="D62" s="389"/>
      <c r="E62" s="390"/>
      <c r="F62" s="390"/>
      <c r="G62" s="390"/>
      <c r="H62" s="390"/>
      <c r="I62" s="390"/>
      <c r="J62" s="390"/>
      <c r="K62" s="390"/>
      <c r="L62" s="390"/>
      <c r="M62" s="390"/>
      <c r="N62" s="390"/>
      <c r="O62" s="390"/>
      <c r="P62" s="391"/>
      <c r="Q62" s="390"/>
      <c r="R62" s="390"/>
      <c r="S62" s="396"/>
    </row>
    <row r="63" spans="1:19" x14ac:dyDescent="0.25">
      <c r="A63" s="400"/>
      <c r="B63" s="392"/>
      <c r="C63" s="392"/>
      <c r="D63" s="392"/>
      <c r="E63" s="393"/>
      <c r="F63" s="393"/>
      <c r="G63" s="393"/>
      <c r="H63" s="393"/>
      <c r="I63" s="393"/>
      <c r="J63" s="393"/>
      <c r="K63" s="393"/>
      <c r="L63" s="393"/>
      <c r="M63" s="393"/>
      <c r="N63" s="393"/>
      <c r="O63" s="393"/>
      <c r="P63" s="394"/>
      <c r="Q63" s="393"/>
      <c r="R63" s="393"/>
      <c r="S63" s="397"/>
    </row>
    <row r="64" spans="1:19" x14ac:dyDescent="0.25">
      <c r="A64" s="400"/>
      <c r="B64" s="392"/>
      <c r="C64" s="392"/>
      <c r="D64" s="392"/>
      <c r="E64" s="393"/>
      <c r="F64" s="393"/>
      <c r="G64" s="393"/>
      <c r="H64" s="393"/>
      <c r="I64" s="393"/>
      <c r="J64" s="393"/>
      <c r="K64" s="393"/>
      <c r="L64" s="393"/>
      <c r="M64" s="393"/>
      <c r="N64" s="393"/>
      <c r="O64" s="393"/>
      <c r="P64" s="394"/>
      <c r="Q64" s="393"/>
      <c r="R64" s="393"/>
      <c r="S64" s="397"/>
    </row>
    <row r="65" spans="1:19" x14ac:dyDescent="0.25">
      <c r="A65" s="399"/>
      <c r="B65" s="389"/>
      <c r="C65" s="389"/>
      <c r="D65" s="389"/>
      <c r="E65" s="390"/>
      <c r="F65" s="390"/>
      <c r="G65" s="390"/>
      <c r="H65" s="390"/>
      <c r="I65" s="390"/>
      <c r="J65" s="390"/>
      <c r="K65" s="390"/>
      <c r="L65" s="390"/>
      <c r="M65" s="390"/>
      <c r="N65" s="390"/>
      <c r="O65" s="390"/>
      <c r="P65" s="391"/>
      <c r="Q65" s="390"/>
      <c r="R65" s="390"/>
      <c r="S65" s="396"/>
    </row>
    <row r="66" spans="1:19" x14ac:dyDescent="0.25">
      <c r="A66" s="400"/>
      <c r="B66" s="392"/>
      <c r="C66" s="392"/>
      <c r="D66" s="392"/>
      <c r="E66" s="393"/>
      <c r="F66" s="393"/>
      <c r="G66" s="393"/>
      <c r="H66" s="393"/>
      <c r="I66" s="393"/>
      <c r="J66" s="393"/>
      <c r="K66" s="393"/>
      <c r="L66" s="393"/>
      <c r="M66" s="393"/>
      <c r="N66" s="393"/>
      <c r="O66" s="393"/>
      <c r="P66" s="394"/>
      <c r="Q66" s="393"/>
      <c r="R66" s="393"/>
      <c r="S66" s="397"/>
    </row>
    <row r="67" spans="1:19" x14ac:dyDescent="0.25">
      <c r="A67" s="400"/>
      <c r="B67" s="392"/>
      <c r="C67" s="392"/>
      <c r="D67" s="392"/>
      <c r="E67" s="393"/>
      <c r="F67" s="393"/>
      <c r="G67" s="393"/>
      <c r="H67" s="393"/>
      <c r="I67" s="393"/>
      <c r="J67" s="393"/>
      <c r="K67" s="393"/>
      <c r="L67" s="393"/>
      <c r="M67" s="393"/>
      <c r="N67" s="393"/>
      <c r="O67" s="393"/>
      <c r="P67" s="394"/>
      <c r="Q67" s="393"/>
      <c r="R67" s="393"/>
      <c r="S67" s="397"/>
    </row>
    <row r="68" spans="1:19" x14ac:dyDescent="0.25">
      <c r="A68" s="399"/>
      <c r="B68" s="389"/>
      <c r="C68" s="389"/>
      <c r="D68" s="389"/>
      <c r="E68" s="390"/>
      <c r="F68" s="390"/>
      <c r="G68" s="390"/>
      <c r="H68" s="390"/>
      <c r="I68" s="390"/>
      <c r="J68" s="390"/>
      <c r="K68" s="390"/>
      <c r="L68" s="390"/>
      <c r="M68" s="390"/>
      <c r="N68" s="390"/>
      <c r="O68" s="390"/>
      <c r="P68" s="391"/>
      <c r="Q68" s="390"/>
      <c r="R68" s="390"/>
      <c r="S68" s="396"/>
    </row>
    <row r="69" spans="1:19" x14ac:dyDescent="0.25">
      <c r="A69" s="400"/>
      <c r="B69" s="392"/>
      <c r="C69" s="392"/>
      <c r="D69" s="392"/>
      <c r="E69" s="393"/>
      <c r="F69" s="393"/>
      <c r="G69" s="393"/>
      <c r="H69" s="393"/>
      <c r="I69" s="393"/>
      <c r="J69" s="393"/>
      <c r="K69" s="393"/>
      <c r="L69" s="393"/>
      <c r="M69" s="393"/>
      <c r="N69" s="393"/>
      <c r="O69" s="393"/>
      <c r="P69" s="394"/>
      <c r="Q69" s="393"/>
      <c r="R69" s="393"/>
      <c r="S69" s="397"/>
    </row>
    <row r="70" spans="1:19" x14ac:dyDescent="0.25">
      <c r="A70" s="400"/>
      <c r="B70" s="392"/>
      <c r="C70" s="392"/>
      <c r="D70" s="392"/>
      <c r="E70" s="393"/>
      <c r="F70" s="393"/>
      <c r="G70" s="393"/>
      <c r="H70" s="393"/>
      <c r="I70" s="393"/>
      <c r="J70" s="393"/>
      <c r="K70" s="393"/>
      <c r="L70" s="393"/>
      <c r="M70" s="393"/>
      <c r="N70" s="393"/>
      <c r="O70" s="393"/>
      <c r="P70" s="394"/>
      <c r="Q70" s="393"/>
      <c r="R70" s="393"/>
      <c r="S70" s="397"/>
    </row>
    <row r="71" spans="1:19" x14ac:dyDescent="0.25">
      <c r="A71" s="399"/>
      <c r="B71" s="389"/>
      <c r="C71" s="389"/>
      <c r="D71" s="389"/>
      <c r="E71" s="390"/>
      <c r="F71" s="390"/>
      <c r="G71" s="390"/>
      <c r="H71" s="390"/>
      <c r="I71" s="390"/>
      <c r="J71" s="390"/>
      <c r="K71" s="390"/>
      <c r="L71" s="390"/>
      <c r="M71" s="390"/>
      <c r="N71" s="390"/>
      <c r="O71" s="390"/>
      <c r="P71" s="391"/>
      <c r="Q71" s="390"/>
      <c r="R71" s="390"/>
      <c r="S71" s="396"/>
    </row>
    <row r="72" spans="1:19" x14ac:dyDescent="0.25">
      <c r="A72" s="400"/>
      <c r="B72" s="392"/>
      <c r="C72" s="392"/>
      <c r="D72" s="392"/>
      <c r="E72" s="393"/>
      <c r="F72" s="393"/>
      <c r="G72" s="393"/>
      <c r="H72" s="393"/>
      <c r="I72" s="393"/>
      <c r="J72" s="393"/>
      <c r="K72" s="393"/>
      <c r="L72" s="393"/>
      <c r="M72" s="393"/>
      <c r="N72" s="393"/>
      <c r="O72" s="393"/>
      <c r="P72" s="394"/>
      <c r="Q72" s="393"/>
      <c r="R72" s="393"/>
      <c r="S72" s="397"/>
    </row>
    <row r="73" spans="1:19" x14ac:dyDescent="0.25">
      <c r="A73" s="400"/>
      <c r="B73" s="392"/>
      <c r="C73" s="392"/>
      <c r="D73" s="392"/>
      <c r="E73" s="393"/>
      <c r="F73" s="393"/>
      <c r="G73" s="393"/>
      <c r="H73" s="393"/>
      <c r="I73" s="393"/>
      <c r="J73" s="393"/>
      <c r="K73" s="393"/>
      <c r="L73" s="393"/>
      <c r="M73" s="393"/>
      <c r="N73" s="393"/>
      <c r="O73" s="393"/>
      <c r="P73" s="394"/>
      <c r="Q73" s="393"/>
      <c r="R73" s="393"/>
      <c r="S73" s="397"/>
    </row>
    <row r="74" spans="1:19" x14ac:dyDescent="0.25">
      <c r="A74" s="399"/>
      <c r="B74" s="389"/>
      <c r="C74" s="389"/>
      <c r="D74" s="389"/>
      <c r="E74" s="390"/>
      <c r="F74" s="390"/>
      <c r="G74" s="390"/>
      <c r="H74" s="390"/>
      <c r="I74" s="390"/>
      <c r="J74" s="390"/>
      <c r="K74" s="390"/>
      <c r="L74" s="390"/>
      <c r="M74" s="390"/>
      <c r="N74" s="390"/>
      <c r="O74" s="390"/>
      <c r="P74" s="391"/>
      <c r="Q74" s="390"/>
      <c r="R74" s="390"/>
      <c r="S74" s="396"/>
    </row>
    <row r="75" spans="1:19" x14ac:dyDescent="0.25">
      <c r="A75" s="400"/>
      <c r="B75" s="392"/>
      <c r="C75" s="392"/>
      <c r="D75" s="392"/>
      <c r="E75" s="393"/>
      <c r="F75" s="393"/>
      <c r="G75" s="393"/>
      <c r="H75" s="393"/>
      <c r="I75" s="393"/>
      <c r="J75" s="393"/>
      <c r="K75" s="393"/>
      <c r="L75" s="393"/>
      <c r="M75" s="393"/>
      <c r="N75" s="393"/>
      <c r="O75" s="393"/>
      <c r="P75" s="394"/>
      <c r="Q75" s="393"/>
      <c r="R75" s="393"/>
      <c r="S75" s="397"/>
    </row>
    <row r="76" spans="1:19" x14ac:dyDescent="0.25">
      <c r="A76" s="400"/>
      <c r="B76" s="392"/>
      <c r="C76" s="392"/>
      <c r="D76" s="392"/>
      <c r="E76" s="393"/>
      <c r="F76" s="393"/>
      <c r="G76" s="393"/>
      <c r="H76" s="393"/>
      <c r="I76" s="393"/>
      <c r="J76" s="393"/>
      <c r="K76" s="393"/>
      <c r="L76" s="393"/>
      <c r="M76" s="393"/>
      <c r="N76" s="393"/>
      <c r="O76" s="393"/>
      <c r="P76" s="394"/>
      <c r="Q76" s="393"/>
      <c r="R76" s="393"/>
      <c r="S76" s="397"/>
    </row>
    <row r="77" spans="1:19" x14ac:dyDescent="0.25">
      <c r="A77" s="399"/>
      <c r="B77" s="389"/>
      <c r="C77" s="389"/>
      <c r="D77" s="389"/>
      <c r="E77" s="390"/>
      <c r="F77" s="390"/>
      <c r="G77" s="390"/>
      <c r="H77" s="390"/>
      <c r="I77" s="390"/>
      <c r="J77" s="390"/>
      <c r="K77" s="390"/>
      <c r="L77" s="390"/>
      <c r="M77" s="390"/>
      <c r="N77" s="390"/>
      <c r="O77" s="390"/>
      <c r="P77" s="391"/>
      <c r="Q77" s="390"/>
      <c r="R77" s="390"/>
      <c r="S77" s="396"/>
    </row>
    <row r="78" spans="1:19" x14ac:dyDescent="0.25">
      <c r="A78" s="400"/>
      <c r="B78" s="392"/>
      <c r="C78" s="392"/>
      <c r="D78" s="392"/>
      <c r="E78" s="393"/>
      <c r="F78" s="393"/>
      <c r="G78" s="393"/>
      <c r="H78" s="393"/>
      <c r="I78" s="393"/>
      <c r="J78" s="393"/>
      <c r="K78" s="393"/>
      <c r="L78" s="393"/>
      <c r="M78" s="393"/>
      <c r="N78" s="393"/>
      <c r="O78" s="393"/>
      <c r="P78" s="394"/>
      <c r="Q78" s="393"/>
      <c r="R78" s="393"/>
      <c r="S78" s="397"/>
    </row>
    <row r="79" spans="1:19" x14ac:dyDescent="0.25">
      <c r="A79" s="400"/>
      <c r="B79" s="392"/>
      <c r="C79" s="392"/>
      <c r="D79" s="392"/>
      <c r="E79" s="393"/>
      <c r="F79" s="393"/>
      <c r="G79" s="393"/>
      <c r="H79" s="393"/>
      <c r="I79" s="393"/>
      <c r="J79" s="393"/>
      <c r="K79" s="393"/>
      <c r="L79" s="393"/>
      <c r="M79" s="393"/>
      <c r="N79" s="393"/>
      <c r="O79" s="393"/>
      <c r="P79" s="394"/>
      <c r="Q79" s="393"/>
      <c r="R79" s="393"/>
      <c r="S79" s="397"/>
    </row>
    <row r="80" spans="1:19" x14ac:dyDescent="0.25">
      <c r="A80" s="399"/>
      <c r="B80" s="389"/>
      <c r="C80" s="389"/>
      <c r="D80" s="389"/>
      <c r="E80" s="390"/>
      <c r="F80" s="390"/>
      <c r="G80" s="390"/>
      <c r="H80" s="390"/>
      <c r="I80" s="390"/>
      <c r="J80" s="390"/>
      <c r="K80" s="390"/>
      <c r="L80" s="390"/>
      <c r="M80" s="390"/>
      <c r="N80" s="390"/>
      <c r="O80" s="390"/>
      <c r="P80" s="391"/>
      <c r="Q80" s="390"/>
      <c r="R80" s="390"/>
      <c r="S80" s="396"/>
    </row>
    <row r="81" spans="1:19" x14ac:dyDescent="0.25">
      <c r="A81" s="400"/>
      <c r="B81" s="392"/>
      <c r="C81" s="392"/>
      <c r="D81" s="392"/>
      <c r="E81" s="393"/>
      <c r="F81" s="393"/>
      <c r="G81" s="393"/>
      <c r="H81" s="393"/>
      <c r="I81" s="393"/>
      <c r="J81" s="393"/>
      <c r="K81" s="393"/>
      <c r="L81" s="393"/>
      <c r="M81" s="393"/>
      <c r="N81" s="393"/>
      <c r="O81" s="393"/>
      <c r="P81" s="394"/>
      <c r="Q81" s="393"/>
      <c r="R81" s="393"/>
      <c r="S81" s="397"/>
    </row>
    <row r="82" spans="1:19" x14ac:dyDescent="0.25">
      <c r="A82" s="400"/>
      <c r="B82" s="392"/>
      <c r="C82" s="392"/>
      <c r="D82" s="392"/>
      <c r="E82" s="393"/>
      <c r="F82" s="393"/>
      <c r="G82" s="393"/>
      <c r="H82" s="393"/>
      <c r="I82" s="393"/>
      <c r="J82" s="393"/>
      <c r="K82" s="393"/>
      <c r="L82" s="393"/>
      <c r="M82" s="393"/>
      <c r="N82" s="393"/>
      <c r="O82" s="393"/>
      <c r="P82" s="394"/>
      <c r="Q82" s="393"/>
      <c r="R82" s="393"/>
      <c r="S82" s="397"/>
    </row>
    <row r="83" spans="1:19" x14ac:dyDescent="0.25">
      <c r="A83" s="399"/>
      <c r="B83" s="389"/>
      <c r="C83" s="389"/>
      <c r="D83" s="389"/>
      <c r="E83" s="390"/>
      <c r="F83" s="390"/>
      <c r="G83" s="390"/>
      <c r="H83" s="390"/>
      <c r="I83" s="390"/>
      <c r="J83" s="390"/>
      <c r="K83" s="390"/>
      <c r="L83" s="390"/>
      <c r="M83" s="390"/>
      <c r="N83" s="390"/>
      <c r="O83" s="390"/>
      <c r="P83" s="391"/>
      <c r="Q83" s="390"/>
      <c r="R83" s="390"/>
      <c r="S83" s="396"/>
    </row>
    <row r="84" spans="1:19" x14ac:dyDescent="0.25">
      <c r="A84" s="400"/>
      <c r="B84" s="392"/>
      <c r="C84" s="392"/>
      <c r="D84" s="392"/>
      <c r="E84" s="393"/>
      <c r="F84" s="393"/>
      <c r="G84" s="393"/>
      <c r="H84" s="393"/>
      <c r="I84" s="393"/>
      <c r="J84" s="393"/>
      <c r="K84" s="393"/>
      <c r="L84" s="393"/>
      <c r="M84" s="393"/>
      <c r="N84" s="393"/>
      <c r="O84" s="393"/>
      <c r="P84" s="394"/>
      <c r="Q84" s="393"/>
      <c r="R84" s="393"/>
      <c r="S84" s="397"/>
    </row>
    <row r="85" spans="1:19" x14ac:dyDescent="0.25">
      <c r="A85" s="400"/>
      <c r="B85" s="392"/>
      <c r="C85" s="392"/>
      <c r="D85" s="392"/>
      <c r="E85" s="393"/>
      <c r="F85" s="393"/>
      <c r="G85" s="393"/>
      <c r="H85" s="393"/>
      <c r="I85" s="393"/>
      <c r="J85" s="393"/>
      <c r="K85" s="393"/>
      <c r="L85" s="393"/>
      <c r="M85" s="393"/>
      <c r="N85" s="393"/>
      <c r="O85" s="393"/>
      <c r="P85" s="394"/>
      <c r="Q85" s="393"/>
      <c r="R85" s="393"/>
      <c r="S85" s="397"/>
    </row>
    <row r="86" spans="1:19" x14ac:dyDescent="0.25">
      <c r="A86" s="399"/>
      <c r="B86" s="389"/>
      <c r="C86" s="389"/>
      <c r="D86" s="389"/>
      <c r="E86" s="390"/>
      <c r="F86" s="390"/>
      <c r="G86" s="390"/>
      <c r="H86" s="390"/>
      <c r="I86" s="390"/>
      <c r="J86" s="390"/>
      <c r="K86" s="390"/>
      <c r="L86" s="390"/>
      <c r="M86" s="390"/>
      <c r="N86" s="390"/>
      <c r="O86" s="390"/>
      <c r="P86" s="391"/>
      <c r="Q86" s="390"/>
      <c r="R86" s="390"/>
      <c r="S86" s="396"/>
    </row>
    <row r="87" spans="1:19" x14ac:dyDescent="0.25">
      <c r="A87" s="400"/>
      <c r="B87" s="392"/>
      <c r="C87" s="392"/>
      <c r="D87" s="392"/>
      <c r="E87" s="393"/>
      <c r="F87" s="393"/>
      <c r="G87" s="393"/>
      <c r="H87" s="393"/>
      <c r="I87" s="393"/>
      <c r="J87" s="393"/>
      <c r="K87" s="393"/>
      <c r="L87" s="393"/>
      <c r="M87" s="393"/>
      <c r="N87" s="393"/>
      <c r="O87" s="393"/>
      <c r="P87" s="394"/>
      <c r="Q87" s="393"/>
      <c r="R87" s="393"/>
      <c r="S87" s="397"/>
    </row>
    <row r="88" spans="1:19" x14ac:dyDescent="0.25">
      <c r="A88" s="400"/>
      <c r="B88" s="392"/>
      <c r="C88" s="392"/>
      <c r="D88" s="392"/>
      <c r="E88" s="393"/>
      <c r="F88" s="393"/>
      <c r="G88" s="393"/>
      <c r="H88" s="393"/>
      <c r="I88" s="393"/>
      <c r="J88" s="393"/>
      <c r="K88" s="393"/>
      <c r="L88" s="393"/>
      <c r="M88" s="393"/>
      <c r="N88" s="393"/>
      <c r="O88" s="393"/>
      <c r="P88" s="394"/>
      <c r="Q88" s="393"/>
      <c r="R88" s="393"/>
      <c r="S88" s="397"/>
    </row>
    <row r="89" spans="1:19" x14ac:dyDescent="0.25">
      <c r="A89" s="399"/>
      <c r="B89" s="389"/>
      <c r="C89" s="389"/>
      <c r="D89" s="389"/>
      <c r="E89" s="390"/>
      <c r="F89" s="390"/>
      <c r="G89" s="390"/>
      <c r="H89" s="390"/>
      <c r="I89" s="390"/>
      <c r="J89" s="390"/>
      <c r="K89" s="390"/>
      <c r="L89" s="390"/>
      <c r="M89" s="390"/>
      <c r="N89" s="390"/>
      <c r="O89" s="390"/>
      <c r="P89" s="391"/>
      <c r="Q89" s="390"/>
      <c r="R89" s="390"/>
      <c r="S89" s="396"/>
    </row>
    <row r="90" spans="1:19" x14ac:dyDescent="0.25">
      <c r="A90" s="400"/>
      <c r="B90" s="392"/>
      <c r="C90" s="392"/>
      <c r="D90" s="392"/>
      <c r="E90" s="393"/>
      <c r="F90" s="393"/>
      <c r="G90" s="393"/>
      <c r="H90" s="393"/>
      <c r="I90" s="393"/>
      <c r="J90" s="393"/>
      <c r="K90" s="393"/>
      <c r="L90" s="393"/>
      <c r="M90" s="393"/>
      <c r="N90" s="393"/>
      <c r="O90" s="393"/>
      <c r="P90" s="394"/>
      <c r="Q90" s="393"/>
      <c r="R90" s="393"/>
      <c r="S90" s="397"/>
    </row>
    <row r="91" spans="1:19" x14ac:dyDescent="0.25">
      <c r="A91" s="400"/>
      <c r="B91" s="392"/>
      <c r="C91" s="392"/>
      <c r="D91" s="392"/>
      <c r="E91" s="393"/>
      <c r="F91" s="393"/>
      <c r="G91" s="393"/>
      <c r="H91" s="393"/>
      <c r="I91" s="393"/>
      <c r="J91" s="393"/>
      <c r="K91" s="393"/>
      <c r="L91" s="393"/>
      <c r="M91" s="393"/>
      <c r="N91" s="393"/>
      <c r="O91" s="393"/>
      <c r="P91" s="394"/>
      <c r="Q91" s="393"/>
      <c r="R91" s="393"/>
      <c r="S91" s="397"/>
    </row>
    <row r="92" spans="1:19" x14ac:dyDescent="0.25">
      <c r="A92" s="399"/>
      <c r="B92" s="389"/>
      <c r="C92" s="389"/>
      <c r="D92" s="389"/>
      <c r="E92" s="390"/>
      <c r="F92" s="390"/>
      <c r="G92" s="390"/>
      <c r="H92" s="390"/>
      <c r="I92" s="390"/>
      <c r="J92" s="390"/>
      <c r="K92" s="390"/>
      <c r="L92" s="390"/>
      <c r="M92" s="390"/>
      <c r="N92" s="390"/>
      <c r="O92" s="390"/>
      <c r="P92" s="391"/>
      <c r="Q92" s="390"/>
      <c r="R92" s="390"/>
      <c r="S92" s="396"/>
    </row>
    <row r="93" spans="1:19" x14ac:dyDescent="0.25">
      <c r="A93" s="400"/>
      <c r="B93" s="392"/>
      <c r="C93" s="392"/>
      <c r="D93" s="392"/>
      <c r="E93" s="393"/>
      <c r="F93" s="393"/>
      <c r="G93" s="393"/>
      <c r="H93" s="393"/>
      <c r="I93" s="393"/>
      <c r="J93" s="393"/>
      <c r="K93" s="393"/>
      <c r="L93" s="393"/>
      <c r="M93" s="393"/>
      <c r="N93" s="393"/>
      <c r="O93" s="393"/>
      <c r="P93" s="394"/>
      <c r="Q93" s="393"/>
      <c r="R93" s="393"/>
      <c r="S93" s="397"/>
    </row>
    <row r="94" spans="1:19" x14ac:dyDescent="0.25">
      <c r="A94" s="400"/>
      <c r="B94" s="392"/>
      <c r="C94" s="392"/>
      <c r="D94" s="392"/>
      <c r="E94" s="393"/>
      <c r="F94" s="393"/>
      <c r="G94" s="393"/>
      <c r="H94" s="393"/>
      <c r="I94" s="393"/>
      <c r="J94" s="393"/>
      <c r="K94" s="393"/>
      <c r="L94" s="393"/>
      <c r="M94" s="393"/>
      <c r="N94" s="393"/>
      <c r="O94" s="393"/>
      <c r="P94" s="394"/>
      <c r="Q94" s="393"/>
      <c r="R94" s="393"/>
      <c r="S94" s="397"/>
    </row>
    <row r="95" spans="1:19" x14ac:dyDescent="0.25">
      <c r="A95" s="399"/>
      <c r="B95" s="389"/>
      <c r="C95" s="389"/>
      <c r="D95" s="389"/>
      <c r="E95" s="390"/>
      <c r="F95" s="390"/>
      <c r="G95" s="390"/>
      <c r="H95" s="390"/>
      <c r="I95" s="390"/>
      <c r="J95" s="390"/>
      <c r="K95" s="390"/>
      <c r="L95" s="390"/>
      <c r="M95" s="390"/>
      <c r="N95" s="390"/>
      <c r="O95" s="390"/>
      <c r="P95" s="391"/>
      <c r="Q95" s="390"/>
      <c r="R95" s="390"/>
      <c r="S95" s="396"/>
    </row>
    <row r="96" spans="1:19" x14ac:dyDescent="0.25">
      <c r="A96" s="400"/>
      <c r="B96" s="392"/>
      <c r="C96" s="392"/>
      <c r="D96" s="392"/>
      <c r="E96" s="393"/>
      <c r="F96" s="393"/>
      <c r="G96" s="393"/>
      <c r="H96" s="393"/>
      <c r="I96" s="393"/>
      <c r="J96" s="393"/>
      <c r="K96" s="393"/>
      <c r="L96" s="393"/>
      <c r="M96" s="393"/>
      <c r="N96" s="393"/>
      <c r="O96" s="393"/>
      <c r="P96" s="394"/>
      <c r="Q96" s="393"/>
      <c r="R96" s="393"/>
      <c r="S96" s="397"/>
    </row>
    <row r="97" spans="1:19" x14ac:dyDescent="0.25">
      <c r="A97" s="400"/>
      <c r="B97" s="392"/>
      <c r="C97" s="392"/>
      <c r="D97" s="392"/>
      <c r="E97" s="393"/>
      <c r="F97" s="393"/>
      <c r="G97" s="393"/>
      <c r="H97" s="393"/>
      <c r="I97" s="393"/>
      <c r="J97" s="393"/>
      <c r="K97" s="393"/>
      <c r="L97" s="393"/>
      <c r="M97" s="393"/>
      <c r="N97" s="393"/>
      <c r="O97" s="393"/>
      <c r="P97" s="394"/>
      <c r="Q97" s="393"/>
      <c r="R97" s="393"/>
      <c r="S97" s="397"/>
    </row>
    <row r="98" spans="1:19" x14ac:dyDescent="0.25">
      <c r="A98" s="399"/>
      <c r="B98" s="389"/>
      <c r="C98" s="389"/>
      <c r="D98" s="389"/>
      <c r="E98" s="390"/>
      <c r="F98" s="390"/>
      <c r="G98" s="390"/>
      <c r="H98" s="390"/>
      <c r="I98" s="390"/>
      <c r="J98" s="390"/>
      <c r="K98" s="390"/>
      <c r="L98" s="390"/>
      <c r="M98" s="390"/>
      <c r="N98" s="390"/>
      <c r="O98" s="390"/>
      <c r="P98" s="391"/>
      <c r="Q98" s="390"/>
      <c r="R98" s="390"/>
      <c r="S98" s="396"/>
    </row>
    <row r="99" spans="1:19" x14ac:dyDescent="0.25">
      <c r="A99" s="400"/>
      <c r="B99" s="392"/>
      <c r="C99" s="392"/>
      <c r="D99" s="392"/>
      <c r="E99" s="393"/>
      <c r="F99" s="393"/>
      <c r="G99" s="393"/>
      <c r="H99" s="393"/>
      <c r="I99" s="393"/>
      <c r="J99" s="393"/>
      <c r="K99" s="393"/>
      <c r="L99" s="393"/>
      <c r="M99" s="393"/>
      <c r="N99" s="393"/>
      <c r="O99" s="393"/>
      <c r="P99" s="394"/>
      <c r="Q99" s="393"/>
      <c r="R99" s="393"/>
      <c r="S99" s="397"/>
    </row>
    <row r="100" spans="1:19" x14ac:dyDescent="0.25">
      <c r="A100" s="400"/>
      <c r="B100" s="392"/>
      <c r="C100" s="392"/>
      <c r="D100" s="392"/>
      <c r="E100" s="393"/>
      <c r="F100" s="393"/>
      <c r="G100" s="393"/>
      <c r="H100" s="393"/>
      <c r="I100" s="393"/>
      <c r="J100" s="393"/>
      <c r="K100" s="393"/>
      <c r="L100" s="393"/>
      <c r="M100" s="393"/>
      <c r="N100" s="393"/>
      <c r="O100" s="393"/>
      <c r="P100" s="394"/>
      <c r="Q100" s="393"/>
      <c r="R100" s="393"/>
      <c r="S100" s="397"/>
    </row>
    <row r="101" spans="1:19" x14ac:dyDescent="0.25">
      <c r="A101" s="399"/>
      <c r="B101" s="389"/>
      <c r="C101" s="389"/>
      <c r="D101" s="389"/>
      <c r="E101" s="390"/>
      <c r="F101" s="390"/>
      <c r="G101" s="390"/>
      <c r="H101" s="390"/>
      <c r="I101" s="390"/>
      <c r="J101" s="390"/>
      <c r="K101" s="390"/>
      <c r="L101" s="390"/>
      <c r="M101" s="390"/>
      <c r="N101" s="390"/>
      <c r="O101" s="390"/>
      <c r="P101" s="391"/>
      <c r="Q101" s="390"/>
      <c r="R101" s="390"/>
      <c r="S101" s="396"/>
    </row>
    <row r="102" spans="1:19" x14ac:dyDescent="0.25">
      <c r="A102" s="400"/>
      <c r="B102" s="392"/>
      <c r="C102" s="392"/>
      <c r="D102" s="392"/>
      <c r="E102" s="393"/>
      <c r="F102" s="393"/>
      <c r="G102" s="393"/>
      <c r="H102" s="393"/>
      <c r="I102" s="393"/>
      <c r="J102" s="393"/>
      <c r="K102" s="393"/>
      <c r="L102" s="393"/>
      <c r="M102" s="393"/>
      <c r="N102" s="393"/>
      <c r="O102" s="393"/>
      <c r="P102" s="394"/>
      <c r="Q102" s="393"/>
      <c r="R102" s="393"/>
      <c r="S102" s="397"/>
    </row>
    <row r="103" spans="1:19" x14ac:dyDescent="0.25">
      <c r="A103" s="400"/>
      <c r="B103" s="392"/>
      <c r="C103" s="392"/>
      <c r="D103" s="392"/>
      <c r="E103" s="393"/>
      <c r="F103" s="393"/>
      <c r="G103" s="393"/>
      <c r="H103" s="393"/>
      <c r="I103" s="393"/>
      <c r="J103" s="393"/>
      <c r="K103" s="393"/>
      <c r="L103" s="393"/>
      <c r="M103" s="393"/>
      <c r="N103" s="393"/>
      <c r="O103" s="393"/>
      <c r="P103" s="394"/>
      <c r="Q103" s="393"/>
      <c r="R103" s="393"/>
      <c r="S103" s="397"/>
    </row>
    <row r="104" spans="1:19" x14ac:dyDescent="0.25">
      <c r="A104" s="399"/>
      <c r="B104" s="389"/>
      <c r="C104" s="389"/>
      <c r="D104" s="389"/>
      <c r="E104" s="390"/>
      <c r="F104" s="390"/>
      <c r="G104" s="390"/>
      <c r="H104" s="390"/>
      <c r="I104" s="390"/>
      <c r="J104" s="390"/>
      <c r="K104" s="390"/>
      <c r="L104" s="390"/>
      <c r="M104" s="390"/>
      <c r="N104" s="390"/>
      <c r="O104" s="390"/>
      <c r="P104" s="391"/>
      <c r="Q104" s="390"/>
      <c r="R104" s="390"/>
      <c r="S104" s="396"/>
    </row>
    <row r="105" spans="1:19" x14ac:dyDescent="0.25">
      <c r="A105" s="400"/>
      <c r="B105" s="392"/>
      <c r="C105" s="392"/>
      <c r="D105" s="392"/>
      <c r="E105" s="393"/>
      <c r="F105" s="393"/>
      <c r="G105" s="393"/>
      <c r="H105" s="393"/>
      <c r="I105" s="393"/>
      <c r="J105" s="393"/>
      <c r="K105" s="393"/>
      <c r="L105" s="393"/>
      <c r="M105" s="393"/>
      <c r="N105" s="393"/>
      <c r="O105" s="393"/>
      <c r="P105" s="394"/>
      <c r="Q105" s="393"/>
      <c r="R105" s="393"/>
      <c r="S105" s="397"/>
    </row>
    <row r="106" spans="1:19" x14ac:dyDescent="0.25">
      <c r="A106" s="400"/>
      <c r="B106" s="392"/>
      <c r="C106" s="392"/>
      <c r="D106" s="392"/>
      <c r="E106" s="393"/>
      <c r="F106" s="393"/>
      <c r="G106" s="393"/>
      <c r="H106" s="393"/>
      <c r="I106" s="393"/>
      <c r="J106" s="393"/>
      <c r="K106" s="393"/>
      <c r="L106" s="393"/>
      <c r="M106" s="393"/>
      <c r="N106" s="393"/>
      <c r="O106" s="393"/>
      <c r="P106" s="394"/>
      <c r="Q106" s="393"/>
      <c r="R106" s="393"/>
      <c r="S106" s="397"/>
    </row>
    <row r="107" spans="1:19" x14ac:dyDescent="0.25">
      <c r="A107" s="399"/>
      <c r="B107" s="389"/>
      <c r="C107" s="389"/>
      <c r="D107" s="389"/>
      <c r="E107" s="390"/>
      <c r="F107" s="390"/>
      <c r="G107" s="390"/>
      <c r="H107" s="390"/>
      <c r="I107" s="390"/>
      <c r="J107" s="390"/>
      <c r="K107" s="390"/>
      <c r="L107" s="390"/>
      <c r="M107" s="390"/>
      <c r="N107" s="390"/>
      <c r="O107" s="390"/>
      <c r="P107" s="391"/>
      <c r="Q107" s="390"/>
      <c r="R107" s="390"/>
      <c r="S107" s="396"/>
    </row>
    <row r="108" spans="1:19" x14ac:dyDescent="0.25">
      <c r="A108" s="400"/>
      <c r="B108" s="392"/>
      <c r="C108" s="392"/>
      <c r="D108" s="392"/>
      <c r="E108" s="393"/>
      <c r="F108" s="393"/>
      <c r="G108" s="393"/>
      <c r="H108" s="393"/>
      <c r="I108" s="393"/>
      <c r="J108" s="393"/>
      <c r="K108" s="393"/>
      <c r="L108" s="393"/>
      <c r="M108" s="393"/>
      <c r="N108" s="393"/>
      <c r="O108" s="393"/>
      <c r="P108" s="394"/>
      <c r="Q108" s="393"/>
      <c r="R108" s="393"/>
      <c r="S108" s="397"/>
    </row>
    <row r="109" spans="1:19" x14ac:dyDescent="0.25">
      <c r="A109" s="400"/>
      <c r="B109" s="392"/>
      <c r="C109" s="392"/>
      <c r="D109" s="392"/>
      <c r="E109" s="393"/>
      <c r="F109" s="393"/>
      <c r="G109" s="393"/>
      <c r="H109" s="393"/>
      <c r="I109" s="393"/>
      <c r="J109" s="393"/>
      <c r="K109" s="393"/>
      <c r="L109" s="393"/>
      <c r="M109" s="393"/>
      <c r="N109" s="393"/>
      <c r="O109" s="393"/>
      <c r="P109" s="394"/>
      <c r="Q109" s="393"/>
      <c r="R109" s="393"/>
      <c r="S109" s="397"/>
    </row>
    <row r="110" spans="1:19" x14ac:dyDescent="0.25">
      <c r="A110" s="399"/>
      <c r="B110" s="389"/>
      <c r="C110" s="389"/>
      <c r="D110" s="389"/>
      <c r="E110" s="390"/>
      <c r="F110" s="390"/>
      <c r="G110" s="390"/>
      <c r="H110" s="390"/>
      <c r="I110" s="390"/>
      <c r="J110" s="390"/>
      <c r="K110" s="390"/>
      <c r="L110" s="390"/>
      <c r="M110" s="390"/>
      <c r="N110" s="390"/>
      <c r="O110" s="390"/>
      <c r="P110" s="391"/>
      <c r="Q110" s="390"/>
      <c r="R110" s="390"/>
      <c r="S110" s="396"/>
    </row>
    <row r="111" spans="1:19" x14ac:dyDescent="0.25">
      <c r="A111" s="400"/>
      <c r="B111" s="392"/>
      <c r="C111" s="392"/>
      <c r="D111" s="392"/>
      <c r="E111" s="393"/>
      <c r="F111" s="393"/>
      <c r="G111" s="393"/>
      <c r="H111" s="393"/>
      <c r="I111" s="393"/>
      <c r="J111" s="393"/>
      <c r="K111" s="393"/>
      <c r="L111" s="393"/>
      <c r="M111" s="393"/>
      <c r="N111" s="393"/>
      <c r="O111" s="393"/>
      <c r="P111" s="394"/>
      <c r="Q111" s="393"/>
      <c r="R111" s="393"/>
      <c r="S111" s="397"/>
    </row>
    <row r="112" spans="1:19" x14ac:dyDescent="0.25">
      <c r="A112" s="400"/>
      <c r="B112" s="392"/>
      <c r="C112" s="392"/>
      <c r="D112" s="392"/>
      <c r="E112" s="393"/>
      <c r="F112" s="393"/>
      <c r="G112" s="393"/>
      <c r="H112" s="393"/>
      <c r="I112" s="393"/>
      <c r="J112" s="393"/>
      <c r="K112" s="393"/>
      <c r="L112" s="393"/>
      <c r="M112" s="393"/>
      <c r="N112" s="393"/>
      <c r="O112" s="393"/>
      <c r="P112" s="394"/>
      <c r="Q112" s="393"/>
      <c r="R112" s="393"/>
      <c r="S112" s="397"/>
    </row>
    <row r="113" spans="1:19" x14ac:dyDescent="0.25">
      <c r="A113" s="399"/>
      <c r="B113" s="389"/>
      <c r="C113" s="389"/>
      <c r="D113" s="389"/>
      <c r="E113" s="390"/>
      <c r="F113" s="390"/>
      <c r="G113" s="390"/>
      <c r="H113" s="390"/>
      <c r="I113" s="390"/>
      <c r="J113" s="390"/>
      <c r="K113" s="390"/>
      <c r="L113" s="390"/>
      <c r="M113" s="390"/>
      <c r="N113" s="390"/>
      <c r="O113" s="390"/>
      <c r="P113" s="391"/>
      <c r="Q113" s="390"/>
      <c r="R113" s="390"/>
      <c r="S113" s="396"/>
    </row>
    <row r="114" spans="1:19" x14ac:dyDescent="0.25">
      <c r="A114" s="400"/>
      <c r="B114" s="392"/>
      <c r="C114" s="392"/>
      <c r="D114" s="392"/>
      <c r="E114" s="393"/>
      <c r="F114" s="393"/>
      <c r="G114" s="393"/>
      <c r="H114" s="393"/>
      <c r="I114" s="393"/>
      <c r="J114" s="393"/>
      <c r="K114" s="393"/>
      <c r="L114" s="393"/>
      <c r="M114" s="393"/>
      <c r="N114" s="393"/>
      <c r="O114" s="393"/>
      <c r="P114" s="394"/>
      <c r="Q114" s="393"/>
      <c r="R114" s="393"/>
      <c r="S114" s="397"/>
    </row>
    <row r="115" spans="1:19" x14ac:dyDescent="0.25">
      <c r="A115" s="400"/>
      <c r="B115" s="392"/>
      <c r="C115" s="392"/>
      <c r="D115" s="392"/>
      <c r="E115" s="393"/>
      <c r="F115" s="393"/>
      <c r="G115" s="393"/>
      <c r="H115" s="393"/>
      <c r="I115" s="393"/>
      <c r="J115" s="393"/>
      <c r="K115" s="393"/>
      <c r="L115" s="393"/>
      <c r="M115" s="393"/>
      <c r="N115" s="393"/>
      <c r="O115" s="393"/>
      <c r="P115" s="394"/>
      <c r="Q115" s="393"/>
      <c r="R115" s="393"/>
      <c r="S115" s="397"/>
    </row>
    <row r="116" spans="1:19" x14ac:dyDescent="0.25">
      <c r="A116" s="399"/>
      <c r="B116" s="389"/>
      <c r="C116" s="389"/>
      <c r="D116" s="389"/>
      <c r="E116" s="390"/>
      <c r="F116" s="390"/>
      <c r="G116" s="390"/>
      <c r="H116" s="390"/>
      <c r="I116" s="390"/>
      <c r="J116" s="390"/>
      <c r="K116" s="390"/>
      <c r="L116" s="390"/>
      <c r="M116" s="390"/>
      <c r="N116" s="390"/>
      <c r="O116" s="390"/>
      <c r="P116" s="391"/>
      <c r="Q116" s="390"/>
      <c r="R116" s="390"/>
      <c r="S116" s="396"/>
    </row>
    <row r="117" spans="1:19" x14ac:dyDescent="0.25">
      <c r="A117" s="400"/>
      <c r="B117" s="392"/>
      <c r="C117" s="392"/>
      <c r="D117" s="392"/>
      <c r="E117" s="393"/>
      <c r="F117" s="393"/>
      <c r="G117" s="393"/>
      <c r="H117" s="393"/>
      <c r="I117" s="393"/>
      <c r="J117" s="393"/>
      <c r="K117" s="393"/>
      <c r="L117" s="393"/>
      <c r="M117" s="393"/>
      <c r="N117" s="393"/>
      <c r="O117" s="393"/>
      <c r="P117" s="394"/>
      <c r="Q117" s="393"/>
      <c r="R117" s="393"/>
      <c r="S117" s="397"/>
    </row>
    <row r="118" spans="1:19" x14ac:dyDescent="0.25">
      <c r="A118" s="400"/>
      <c r="B118" s="392"/>
      <c r="C118" s="392"/>
      <c r="D118" s="392"/>
      <c r="E118" s="393"/>
      <c r="F118" s="393"/>
      <c r="G118" s="393"/>
      <c r="H118" s="393"/>
      <c r="I118" s="393"/>
      <c r="J118" s="393"/>
      <c r="K118" s="393"/>
      <c r="L118" s="393"/>
      <c r="M118" s="393"/>
      <c r="N118" s="393"/>
      <c r="O118" s="393"/>
      <c r="P118" s="394"/>
      <c r="Q118" s="393"/>
      <c r="R118" s="393"/>
      <c r="S118" s="397"/>
    </row>
    <row r="119" spans="1:19" x14ac:dyDescent="0.25">
      <c r="A119" s="399"/>
      <c r="B119" s="389"/>
      <c r="C119" s="389"/>
      <c r="D119" s="389"/>
      <c r="E119" s="390"/>
      <c r="F119" s="390"/>
      <c r="G119" s="390"/>
      <c r="H119" s="390"/>
      <c r="I119" s="390"/>
      <c r="J119" s="390"/>
      <c r="K119" s="390"/>
      <c r="L119" s="390"/>
      <c r="M119" s="390"/>
      <c r="N119" s="390"/>
      <c r="O119" s="390"/>
      <c r="P119" s="391"/>
      <c r="Q119" s="390"/>
      <c r="R119" s="390"/>
      <c r="S119" s="396"/>
    </row>
    <row r="120" spans="1:19" x14ac:dyDescent="0.25">
      <c r="A120" s="400"/>
      <c r="B120" s="392"/>
      <c r="C120" s="392"/>
      <c r="D120" s="392"/>
      <c r="E120" s="393"/>
      <c r="F120" s="393"/>
      <c r="G120" s="393"/>
      <c r="H120" s="393"/>
      <c r="I120" s="393"/>
      <c r="J120" s="393"/>
      <c r="K120" s="393"/>
      <c r="L120" s="393"/>
      <c r="M120" s="393"/>
      <c r="N120" s="393"/>
      <c r="O120" s="393"/>
      <c r="P120" s="394"/>
      <c r="Q120" s="393"/>
      <c r="R120" s="393"/>
      <c r="S120" s="397"/>
    </row>
    <row r="121" spans="1:19" x14ac:dyDescent="0.25">
      <c r="A121" s="400"/>
      <c r="B121" s="392"/>
      <c r="C121" s="392"/>
      <c r="D121" s="392"/>
      <c r="E121" s="393"/>
      <c r="F121" s="393"/>
      <c r="G121" s="393"/>
      <c r="H121" s="393"/>
      <c r="I121" s="393"/>
      <c r="J121" s="393"/>
      <c r="K121" s="393"/>
      <c r="L121" s="393"/>
      <c r="M121" s="393"/>
      <c r="N121" s="393"/>
      <c r="O121" s="393"/>
      <c r="P121" s="394"/>
      <c r="Q121" s="393"/>
      <c r="R121" s="393"/>
      <c r="S121" s="397"/>
    </row>
    <row r="122" spans="1:19" x14ac:dyDescent="0.25">
      <c r="A122" s="399"/>
      <c r="B122" s="389"/>
      <c r="C122" s="389"/>
      <c r="D122" s="389"/>
      <c r="E122" s="390"/>
      <c r="F122" s="390"/>
      <c r="G122" s="390"/>
      <c r="H122" s="390"/>
      <c r="I122" s="390"/>
      <c r="J122" s="390"/>
      <c r="K122" s="390"/>
      <c r="L122" s="390"/>
      <c r="M122" s="390"/>
      <c r="N122" s="390"/>
      <c r="O122" s="390"/>
      <c r="P122" s="391"/>
      <c r="Q122" s="390"/>
      <c r="R122" s="390"/>
      <c r="S122" s="396"/>
    </row>
    <row r="123" spans="1:19" x14ac:dyDescent="0.25">
      <c r="A123" s="400"/>
      <c r="B123" s="392"/>
      <c r="C123" s="392"/>
      <c r="D123" s="392"/>
      <c r="E123" s="393"/>
      <c r="F123" s="393"/>
      <c r="G123" s="393"/>
      <c r="H123" s="393"/>
      <c r="I123" s="393"/>
      <c r="J123" s="393"/>
      <c r="K123" s="393"/>
      <c r="L123" s="393"/>
      <c r="M123" s="393"/>
      <c r="N123" s="393"/>
      <c r="O123" s="393"/>
      <c r="P123" s="394"/>
      <c r="Q123" s="393"/>
      <c r="R123" s="393"/>
      <c r="S123" s="397"/>
    </row>
    <row r="124" spans="1:19" x14ac:dyDescent="0.25">
      <c r="A124" s="400"/>
      <c r="B124" s="392"/>
      <c r="C124" s="392"/>
      <c r="D124" s="392"/>
      <c r="E124" s="393"/>
      <c r="F124" s="393"/>
      <c r="G124" s="393"/>
      <c r="H124" s="393"/>
      <c r="I124" s="393"/>
      <c r="J124" s="393"/>
      <c r="K124" s="393"/>
      <c r="L124" s="393"/>
      <c r="M124" s="393"/>
      <c r="N124" s="393"/>
      <c r="O124" s="393"/>
      <c r="P124" s="394"/>
      <c r="Q124" s="393"/>
      <c r="R124" s="393"/>
      <c r="S124" s="397"/>
    </row>
    <row r="125" spans="1:19" x14ac:dyDescent="0.25">
      <c r="A125" s="399"/>
      <c r="B125" s="389"/>
      <c r="C125" s="389"/>
      <c r="D125" s="389"/>
      <c r="E125" s="390"/>
      <c r="F125" s="390"/>
      <c r="G125" s="390"/>
      <c r="H125" s="390"/>
      <c r="I125" s="390"/>
      <c r="J125" s="390"/>
      <c r="K125" s="390"/>
      <c r="L125" s="390"/>
      <c r="M125" s="390"/>
      <c r="N125" s="390"/>
      <c r="O125" s="390"/>
      <c r="P125" s="391"/>
      <c r="Q125" s="390"/>
      <c r="R125" s="390"/>
      <c r="S125" s="396"/>
    </row>
    <row r="126" spans="1:19" x14ac:dyDescent="0.25">
      <c r="A126" s="400"/>
      <c r="B126" s="392"/>
      <c r="C126" s="392"/>
      <c r="D126" s="392"/>
      <c r="E126" s="393"/>
      <c r="F126" s="393"/>
      <c r="G126" s="393"/>
      <c r="H126" s="393"/>
      <c r="I126" s="393"/>
      <c r="J126" s="393"/>
      <c r="K126" s="393"/>
      <c r="L126" s="393"/>
      <c r="M126" s="393"/>
      <c r="N126" s="393"/>
      <c r="O126" s="393"/>
      <c r="P126" s="394"/>
      <c r="Q126" s="393"/>
      <c r="R126" s="393"/>
      <c r="S126" s="397"/>
    </row>
    <row r="127" spans="1:19" x14ac:dyDescent="0.25">
      <c r="A127" s="400"/>
      <c r="B127" s="392"/>
      <c r="C127" s="392"/>
      <c r="D127" s="392"/>
      <c r="E127" s="393"/>
      <c r="F127" s="393"/>
      <c r="G127" s="393"/>
      <c r="H127" s="393"/>
      <c r="I127" s="393"/>
      <c r="J127" s="393"/>
      <c r="K127" s="393"/>
      <c r="L127" s="393"/>
      <c r="M127" s="393"/>
      <c r="N127" s="393"/>
      <c r="O127" s="393"/>
      <c r="P127" s="394"/>
      <c r="Q127" s="393"/>
      <c r="R127" s="393"/>
      <c r="S127" s="397"/>
    </row>
    <row r="128" spans="1:19" x14ac:dyDescent="0.25">
      <c r="A128" s="399"/>
      <c r="B128" s="389"/>
      <c r="C128" s="389"/>
      <c r="D128" s="389"/>
      <c r="E128" s="390"/>
      <c r="F128" s="390"/>
      <c r="G128" s="390"/>
      <c r="H128" s="390"/>
      <c r="I128" s="390"/>
      <c r="J128" s="390"/>
      <c r="K128" s="390"/>
      <c r="L128" s="390"/>
      <c r="M128" s="390"/>
      <c r="N128" s="390"/>
      <c r="O128" s="390"/>
      <c r="P128" s="391"/>
      <c r="Q128" s="390"/>
      <c r="R128" s="390"/>
      <c r="S128" s="396"/>
    </row>
    <row r="129" spans="1:19" x14ac:dyDescent="0.25">
      <c r="A129" s="400"/>
      <c r="B129" s="392"/>
      <c r="C129" s="392"/>
      <c r="D129" s="392"/>
      <c r="E129" s="393"/>
      <c r="F129" s="393"/>
      <c r="G129" s="393"/>
      <c r="H129" s="393"/>
      <c r="I129" s="393"/>
      <c r="J129" s="393"/>
      <c r="K129" s="393"/>
      <c r="L129" s="393"/>
      <c r="M129" s="393"/>
      <c r="N129" s="393"/>
      <c r="O129" s="393"/>
      <c r="P129" s="394"/>
      <c r="Q129" s="393"/>
      <c r="R129" s="393"/>
      <c r="S129" s="397"/>
    </row>
    <row r="130" spans="1:19" x14ac:dyDescent="0.25">
      <c r="A130" s="400"/>
      <c r="B130" s="392"/>
      <c r="C130" s="392"/>
      <c r="D130" s="392"/>
      <c r="E130" s="393"/>
      <c r="F130" s="393"/>
      <c r="G130" s="393"/>
      <c r="H130" s="393"/>
      <c r="I130" s="393"/>
      <c r="J130" s="393"/>
      <c r="K130" s="393"/>
      <c r="L130" s="393"/>
      <c r="M130" s="393"/>
      <c r="N130" s="393"/>
      <c r="O130" s="393"/>
      <c r="P130" s="394"/>
      <c r="Q130" s="393"/>
      <c r="R130" s="393"/>
      <c r="S130" s="397"/>
    </row>
    <row r="131" spans="1:19" x14ac:dyDescent="0.25">
      <c r="A131" s="399"/>
      <c r="B131" s="389"/>
      <c r="C131" s="389"/>
      <c r="D131" s="389"/>
      <c r="E131" s="390"/>
      <c r="F131" s="390"/>
      <c r="G131" s="390"/>
      <c r="H131" s="390"/>
      <c r="I131" s="390"/>
      <c r="J131" s="390"/>
      <c r="K131" s="390"/>
      <c r="L131" s="390"/>
      <c r="M131" s="390"/>
      <c r="N131" s="390"/>
      <c r="O131" s="390"/>
      <c r="P131" s="391"/>
      <c r="Q131" s="390"/>
      <c r="R131" s="390"/>
      <c r="S131" s="396"/>
    </row>
    <row r="132" spans="1:19" x14ac:dyDescent="0.25">
      <c r="A132" s="400"/>
      <c r="B132" s="392"/>
      <c r="C132" s="392"/>
      <c r="D132" s="392"/>
      <c r="E132" s="393"/>
      <c r="F132" s="393"/>
      <c r="G132" s="393"/>
      <c r="H132" s="393"/>
      <c r="I132" s="393"/>
      <c r="J132" s="393"/>
      <c r="K132" s="393"/>
      <c r="L132" s="393"/>
      <c r="M132" s="393"/>
      <c r="N132" s="393"/>
      <c r="O132" s="393"/>
      <c r="P132" s="394"/>
      <c r="Q132" s="393"/>
      <c r="R132" s="393"/>
      <c r="S132" s="397"/>
    </row>
    <row r="133" spans="1:19" x14ac:dyDescent="0.25">
      <c r="A133" s="400"/>
      <c r="B133" s="392"/>
      <c r="C133" s="392"/>
      <c r="D133" s="392"/>
      <c r="E133" s="393"/>
      <c r="F133" s="393"/>
      <c r="G133" s="393"/>
      <c r="H133" s="393"/>
      <c r="I133" s="393"/>
      <c r="J133" s="393"/>
      <c r="K133" s="393"/>
      <c r="L133" s="393"/>
      <c r="M133" s="393"/>
      <c r="N133" s="393"/>
      <c r="O133" s="393"/>
      <c r="P133" s="394"/>
      <c r="Q133" s="393"/>
      <c r="R133" s="393"/>
      <c r="S133" s="397"/>
    </row>
    <row r="134" spans="1:19" x14ac:dyDescent="0.25">
      <c r="A134" s="399"/>
      <c r="B134" s="389"/>
      <c r="C134" s="389"/>
      <c r="D134" s="389"/>
      <c r="E134" s="390"/>
      <c r="F134" s="390"/>
      <c r="G134" s="390"/>
      <c r="H134" s="390"/>
      <c r="I134" s="390"/>
      <c r="J134" s="390"/>
      <c r="K134" s="390"/>
      <c r="L134" s="390"/>
      <c r="M134" s="390"/>
      <c r="N134" s="390"/>
      <c r="O134" s="390"/>
      <c r="P134" s="391"/>
      <c r="Q134" s="390"/>
      <c r="R134" s="390"/>
      <c r="S134" s="396"/>
    </row>
    <row r="135" spans="1:19" x14ac:dyDescent="0.25">
      <c r="A135" s="400"/>
      <c r="B135" s="392"/>
      <c r="C135" s="392"/>
      <c r="D135" s="392"/>
      <c r="E135" s="393"/>
      <c r="F135" s="393"/>
      <c r="G135" s="393"/>
      <c r="H135" s="393"/>
      <c r="I135" s="393"/>
      <c r="J135" s="393"/>
      <c r="K135" s="393"/>
      <c r="L135" s="393"/>
      <c r="M135" s="393"/>
      <c r="N135" s="393"/>
      <c r="O135" s="393"/>
      <c r="P135" s="394"/>
      <c r="Q135" s="393"/>
      <c r="R135" s="393"/>
      <c r="S135" s="397"/>
    </row>
    <row r="136" spans="1:19" x14ac:dyDescent="0.25">
      <c r="A136" s="400"/>
      <c r="B136" s="392"/>
      <c r="C136" s="392"/>
      <c r="D136" s="392"/>
      <c r="E136" s="393"/>
      <c r="F136" s="393"/>
      <c r="G136" s="393"/>
      <c r="H136" s="393"/>
      <c r="I136" s="393"/>
      <c r="J136" s="393"/>
      <c r="K136" s="393"/>
      <c r="L136" s="393"/>
      <c r="M136" s="393"/>
      <c r="N136" s="393"/>
      <c r="O136" s="393"/>
      <c r="P136" s="394"/>
      <c r="Q136" s="393"/>
      <c r="R136" s="393"/>
      <c r="S136" s="397"/>
    </row>
    <row r="137" spans="1:19" x14ac:dyDescent="0.25">
      <c r="A137" s="399"/>
      <c r="B137" s="389"/>
      <c r="C137" s="389"/>
      <c r="D137" s="389"/>
      <c r="E137" s="390"/>
      <c r="F137" s="390"/>
      <c r="G137" s="390"/>
      <c r="H137" s="390"/>
      <c r="I137" s="390"/>
      <c r="J137" s="390"/>
      <c r="K137" s="390"/>
      <c r="L137" s="390"/>
      <c r="M137" s="390"/>
      <c r="N137" s="390"/>
      <c r="O137" s="390"/>
      <c r="P137" s="391"/>
      <c r="Q137" s="390"/>
      <c r="R137" s="390"/>
      <c r="S137" s="396"/>
    </row>
    <row r="138" spans="1:19" x14ac:dyDescent="0.25">
      <c r="A138" s="400"/>
      <c r="B138" s="392"/>
      <c r="C138" s="392"/>
      <c r="D138" s="392"/>
      <c r="E138" s="393"/>
      <c r="F138" s="393"/>
      <c r="G138" s="393"/>
      <c r="H138" s="393"/>
      <c r="I138" s="393"/>
      <c r="J138" s="393"/>
      <c r="K138" s="393"/>
      <c r="L138" s="393"/>
      <c r="M138" s="393"/>
      <c r="N138" s="393"/>
      <c r="O138" s="393"/>
      <c r="P138" s="394"/>
      <c r="Q138" s="393"/>
      <c r="R138" s="393"/>
      <c r="S138" s="397"/>
    </row>
    <row r="139" spans="1:19" x14ac:dyDescent="0.25">
      <c r="A139" s="400"/>
      <c r="B139" s="392"/>
      <c r="C139" s="392"/>
      <c r="D139" s="392"/>
      <c r="E139" s="393"/>
      <c r="F139" s="393"/>
      <c r="G139" s="393"/>
      <c r="H139" s="393"/>
      <c r="I139" s="393"/>
      <c r="J139" s="393"/>
      <c r="K139" s="393"/>
      <c r="L139" s="393"/>
      <c r="M139" s="393"/>
      <c r="N139" s="393"/>
      <c r="O139" s="393"/>
      <c r="P139" s="394"/>
      <c r="Q139" s="393"/>
      <c r="R139" s="393"/>
      <c r="S139" s="397"/>
    </row>
    <row r="140" spans="1:19" x14ac:dyDescent="0.25">
      <c r="A140" s="399"/>
      <c r="B140" s="389"/>
      <c r="C140" s="389"/>
      <c r="D140" s="389"/>
      <c r="E140" s="390"/>
      <c r="F140" s="390"/>
      <c r="G140" s="390"/>
      <c r="H140" s="390"/>
      <c r="I140" s="390"/>
      <c r="J140" s="390"/>
      <c r="K140" s="390"/>
      <c r="L140" s="390"/>
      <c r="M140" s="390"/>
      <c r="N140" s="390"/>
      <c r="O140" s="390"/>
      <c r="P140" s="391"/>
      <c r="Q140" s="390"/>
      <c r="R140" s="390"/>
      <c r="S140" s="396"/>
    </row>
    <row r="141" spans="1:19" x14ac:dyDescent="0.25">
      <c r="A141" s="400"/>
      <c r="B141" s="392"/>
      <c r="C141" s="392"/>
      <c r="D141" s="392"/>
      <c r="E141" s="393"/>
      <c r="F141" s="393"/>
      <c r="G141" s="393"/>
      <c r="H141" s="393"/>
      <c r="I141" s="393"/>
      <c r="J141" s="393"/>
      <c r="K141" s="393"/>
      <c r="L141" s="393"/>
      <c r="M141" s="393"/>
      <c r="N141" s="393"/>
      <c r="O141" s="393"/>
      <c r="P141" s="394"/>
      <c r="Q141" s="393"/>
      <c r="R141" s="393"/>
      <c r="S141" s="397"/>
    </row>
    <row r="142" spans="1:19" x14ac:dyDescent="0.25">
      <c r="A142" s="400"/>
      <c r="B142" s="392"/>
      <c r="C142" s="392"/>
      <c r="D142" s="392"/>
      <c r="E142" s="393"/>
      <c r="F142" s="393"/>
      <c r="G142" s="393"/>
      <c r="H142" s="393"/>
      <c r="I142" s="393"/>
      <c r="J142" s="393"/>
      <c r="K142" s="393"/>
      <c r="L142" s="393"/>
      <c r="M142" s="393"/>
      <c r="N142" s="393"/>
      <c r="O142" s="393"/>
      <c r="P142" s="394"/>
      <c r="Q142" s="393"/>
      <c r="R142" s="393"/>
      <c r="S142" s="397"/>
    </row>
    <row r="143" spans="1:19" x14ac:dyDescent="0.25">
      <c r="A143" s="399"/>
      <c r="B143" s="389"/>
      <c r="C143" s="389"/>
      <c r="D143" s="389"/>
      <c r="E143" s="390"/>
      <c r="F143" s="390"/>
      <c r="G143" s="390"/>
      <c r="H143" s="390"/>
      <c r="I143" s="390"/>
      <c r="J143" s="390"/>
      <c r="K143" s="390"/>
      <c r="L143" s="390"/>
      <c r="M143" s="390"/>
      <c r="N143" s="390"/>
      <c r="O143" s="390"/>
      <c r="P143" s="391"/>
      <c r="Q143" s="390"/>
      <c r="R143" s="390"/>
      <c r="S143" s="396"/>
    </row>
    <row r="144" spans="1:19" x14ac:dyDescent="0.25">
      <c r="A144" s="400"/>
      <c r="B144" s="392"/>
      <c r="C144" s="392"/>
      <c r="D144" s="392"/>
      <c r="E144" s="393"/>
      <c r="F144" s="393"/>
      <c r="G144" s="393"/>
      <c r="H144" s="393"/>
      <c r="I144" s="393"/>
      <c r="J144" s="393"/>
      <c r="K144" s="393"/>
      <c r="L144" s="393"/>
      <c r="M144" s="393"/>
      <c r="N144" s="393"/>
      <c r="O144" s="393"/>
      <c r="P144" s="394"/>
      <c r="Q144" s="393"/>
      <c r="R144" s="393"/>
      <c r="S144" s="397"/>
    </row>
    <row r="145" spans="1:19" x14ac:dyDescent="0.25">
      <c r="A145" s="400"/>
      <c r="B145" s="392"/>
      <c r="C145" s="392"/>
      <c r="D145" s="392"/>
      <c r="E145" s="393"/>
      <c r="F145" s="393"/>
      <c r="G145" s="393"/>
      <c r="H145" s="393"/>
      <c r="I145" s="393"/>
      <c r="J145" s="393"/>
      <c r="K145" s="393"/>
      <c r="L145" s="393"/>
      <c r="M145" s="393"/>
      <c r="N145" s="393"/>
      <c r="O145" s="393"/>
      <c r="P145" s="394"/>
      <c r="Q145" s="393"/>
      <c r="R145" s="393"/>
      <c r="S145" s="397"/>
    </row>
    <row r="146" spans="1:19" x14ac:dyDescent="0.25">
      <c r="A146" s="399"/>
      <c r="B146" s="389"/>
      <c r="C146" s="389"/>
      <c r="D146" s="389"/>
      <c r="E146" s="390"/>
      <c r="F146" s="390"/>
      <c r="G146" s="390"/>
      <c r="H146" s="390"/>
      <c r="I146" s="390"/>
      <c r="J146" s="390"/>
      <c r="K146" s="390"/>
      <c r="L146" s="390"/>
      <c r="M146" s="390"/>
      <c r="N146" s="390"/>
      <c r="O146" s="390"/>
      <c r="P146" s="391"/>
      <c r="Q146" s="390"/>
      <c r="R146" s="390"/>
      <c r="S146" s="396"/>
    </row>
    <row r="147" spans="1:19" x14ac:dyDescent="0.25">
      <c r="A147" s="400"/>
      <c r="B147" s="392"/>
      <c r="C147" s="392"/>
      <c r="D147" s="392"/>
      <c r="E147" s="393"/>
      <c r="F147" s="393"/>
      <c r="G147" s="393"/>
      <c r="H147" s="393"/>
      <c r="I147" s="393"/>
      <c r="J147" s="393"/>
      <c r="K147" s="393"/>
      <c r="L147" s="393"/>
      <c r="M147" s="393"/>
      <c r="N147" s="393"/>
      <c r="O147" s="393"/>
      <c r="P147" s="394"/>
      <c r="Q147" s="393"/>
      <c r="R147" s="393"/>
      <c r="S147" s="397"/>
    </row>
    <row r="148" spans="1:19" x14ac:dyDescent="0.25">
      <c r="A148" s="400"/>
      <c r="B148" s="392"/>
      <c r="C148" s="392"/>
      <c r="D148" s="392"/>
      <c r="E148" s="393"/>
      <c r="F148" s="393"/>
      <c r="G148" s="393"/>
      <c r="H148" s="393"/>
      <c r="I148" s="393"/>
      <c r="J148" s="393"/>
      <c r="K148" s="393"/>
      <c r="L148" s="393"/>
      <c r="M148" s="393"/>
      <c r="N148" s="393"/>
      <c r="O148" s="393"/>
      <c r="P148" s="394"/>
      <c r="Q148" s="393"/>
      <c r="R148" s="393"/>
      <c r="S148" s="397"/>
    </row>
    <row r="149" spans="1:19" x14ac:dyDescent="0.25">
      <c r="A149" s="399"/>
      <c r="B149" s="389"/>
      <c r="C149" s="389"/>
      <c r="D149" s="389"/>
      <c r="E149" s="390"/>
      <c r="F149" s="390"/>
      <c r="G149" s="390"/>
      <c r="H149" s="390"/>
      <c r="I149" s="390"/>
      <c r="J149" s="390"/>
      <c r="K149" s="390"/>
      <c r="L149" s="390"/>
      <c r="M149" s="390"/>
      <c r="N149" s="390"/>
      <c r="O149" s="390"/>
      <c r="P149" s="391"/>
      <c r="Q149" s="390"/>
      <c r="R149" s="390"/>
      <c r="S149" s="396"/>
    </row>
  </sheetData>
  <pageMargins left="0.25" right="0.25" top="0.75" bottom="0.75" header="0.3" footer="0.3"/>
  <pageSetup scale="65" orientation="landscape" r:id="rId1"/>
  <headerFooter>
    <oddHeader>&amp;C&amp;"Century Gothic,Bold"&amp;18B I O C H E M I C A L   O X Y G E N   D E M A N D
&amp;12&amp;ESM 5210B</oddHeader>
    <oddFooter>&amp;C&amp;D&amp;RA.E&amp;LNovus.xlsm</oddFooter>
  </headerFooter>
  <rowBreaks count="2" manualBreakCount="2">
    <brk id="49" max="18" man="1"/>
    <brk id="99" max="18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9A0F-CEBE-43DF-A4E9-25A3023A875A}">
  <sheetPr codeName="Sheet23"/>
  <dimension ref="B3:M40"/>
  <sheetViews>
    <sheetView zoomScaleNormal="100" workbookViewId="0">
      <selection activeCell="K9" sqref="K9"/>
    </sheetView>
  </sheetViews>
  <sheetFormatPr defaultRowHeight="15" x14ac:dyDescent="0.25"/>
  <cols>
    <col min="1" max="1" width="9.42578125" bestFit="1" customWidth="1"/>
    <col min="2" max="2" width="15" customWidth="1"/>
    <col min="3" max="3" width="19.42578125" customWidth="1"/>
    <col min="4" max="4" width="12.42578125" customWidth="1"/>
    <col min="5" max="5" width="15.28515625" customWidth="1"/>
    <col min="6" max="6" width="9.7109375" customWidth="1"/>
    <col min="7" max="7" width="12.7109375" customWidth="1"/>
    <col min="8" max="8" width="10.42578125" customWidth="1"/>
    <col min="9" max="9" width="17.85546875" customWidth="1"/>
    <col min="10" max="10" width="25.28515625" customWidth="1"/>
    <col min="11" max="11" width="14" customWidth="1"/>
    <col min="12" max="13" width="12.140625" bestFit="1" customWidth="1"/>
    <col min="14" max="14" width="7.85546875" bestFit="1" customWidth="1"/>
  </cols>
  <sheetData>
    <row r="3" spans="2:13" ht="24" customHeight="1" thickBot="1" x14ac:dyDescent="0.35">
      <c r="B3" s="330" t="s">
        <v>460</v>
      </c>
      <c r="C3" s="435" t="str">
        <f>IF('NH3'!V2="","",'NH3'!V2)</f>
        <v>B220866</v>
      </c>
      <c r="D3" s="364"/>
      <c r="E3" s="364"/>
      <c r="F3" s="364"/>
      <c r="G3" s="364"/>
      <c r="H3" s="364"/>
      <c r="I3" s="364"/>
      <c r="J3" s="364"/>
      <c r="K3" s="364"/>
      <c r="L3" s="365"/>
      <c r="M3" s="365"/>
    </row>
    <row r="4" spans="2:13" ht="17.25" thickTop="1" x14ac:dyDescent="0.3">
      <c r="B4" s="355"/>
      <c r="C4" s="355"/>
      <c r="D4" s="355"/>
      <c r="E4" s="355"/>
      <c r="F4" s="355"/>
      <c r="G4" s="355"/>
      <c r="H4" s="355"/>
      <c r="I4" s="355"/>
      <c r="J4" s="355"/>
      <c r="K4" s="355"/>
    </row>
    <row r="5" spans="2:13" ht="26.25" customHeight="1" x14ac:dyDescent="0.3">
      <c r="B5" s="261" t="s">
        <v>73</v>
      </c>
      <c r="C5" s="436" t="str">
        <f>IF('NH3'!T2="","",'NH3'!T2)</f>
        <v>GKH</v>
      </c>
      <c r="E5" s="29" t="s">
        <v>441</v>
      </c>
      <c r="F5" s="382"/>
      <c r="G5" s="303"/>
      <c r="I5" s="87" t="s">
        <v>440</v>
      </c>
      <c r="J5" s="430"/>
      <c r="K5" s="29" t="s">
        <v>75</v>
      </c>
      <c r="L5" s="382"/>
    </row>
    <row r="6" spans="2:13" ht="27" customHeight="1" x14ac:dyDescent="0.3">
      <c r="B6" s="261" t="s">
        <v>2</v>
      </c>
      <c r="C6" s="138" t="str">
        <f>IF('NH3'!U2="","",'NH3'!U2)</f>
        <v>3/9/2022</v>
      </c>
      <c r="E6" s="29" t="s">
        <v>2</v>
      </c>
      <c r="F6" s="383"/>
      <c r="I6" s="87" t="s">
        <v>2</v>
      </c>
      <c r="J6" s="431"/>
      <c r="K6" s="29" t="s">
        <v>2</v>
      </c>
      <c r="L6" s="383"/>
    </row>
    <row r="7" spans="2:13" ht="16.5" x14ac:dyDescent="0.3">
      <c r="B7" s="355"/>
      <c r="C7" s="355"/>
      <c r="D7" s="355"/>
      <c r="E7" s="355"/>
      <c r="F7" s="355"/>
      <c r="G7" s="355"/>
      <c r="H7" s="355"/>
      <c r="I7" s="431"/>
    </row>
    <row r="8" spans="2:13" ht="17.25" thickBot="1" x14ac:dyDescent="0.35">
      <c r="B8" s="412" t="s">
        <v>62</v>
      </c>
      <c r="C8" s="366"/>
      <c r="D8" s="367"/>
      <c r="E8" s="367"/>
      <c r="F8" s="367"/>
      <c r="G8" s="367"/>
      <c r="H8" s="366"/>
      <c r="I8" s="433"/>
      <c r="J8" s="432" t="s">
        <v>442</v>
      </c>
      <c r="K8" s="404" t="s">
        <v>448</v>
      </c>
      <c r="L8" s="404" t="s">
        <v>443</v>
      </c>
      <c r="M8" s="405" t="s">
        <v>444</v>
      </c>
    </row>
    <row r="9" spans="2:13" ht="17.25" thickTop="1" x14ac:dyDescent="0.3">
      <c r="B9" s="368"/>
      <c r="C9" s="362"/>
      <c r="D9" s="363"/>
      <c r="E9" s="363"/>
      <c r="F9" s="363"/>
      <c r="G9" s="363"/>
      <c r="H9" s="362"/>
      <c r="I9" s="369"/>
      <c r="J9" s="437" t="s">
        <v>445</v>
      </c>
      <c r="K9" s="86" t="str">
        <f>IFERROR(INDEX('NH3'!$Y$2:$Y$100,MATCH("*",'NH3'!$Y$2:$Y$100,0),1),"")</f>
        <v>2141001</v>
      </c>
      <c r="L9" s="86" t="str">
        <f>IFERROR(INDEX('NH3'!$Z$2:$Z$100,MATCH("*",'NH3'!$Z$2:$Z$100,0),1),"")</f>
        <v>10/05/2021</v>
      </c>
      <c r="M9" s="440">
        <f t="shared" ref="M9:M11" si="0">IFERROR(IF(L9="","",DATE(YEAR(L9),MONTH(L9)+6,DAY(L9))),"")</f>
        <v>44656</v>
      </c>
    </row>
    <row r="10" spans="2:13" ht="16.5" x14ac:dyDescent="0.3">
      <c r="B10" s="368"/>
      <c r="C10" s="362"/>
      <c r="D10" s="363"/>
      <c r="E10" s="363"/>
      <c r="F10" s="363"/>
      <c r="G10" s="363"/>
      <c r="H10" s="362"/>
      <c r="I10" s="369"/>
      <c r="J10" s="438" t="s">
        <v>446</v>
      </c>
      <c r="K10" s="86" t="str">
        <f>IFERROR(INDEX('NH3'!$AD$2:$AD$100,MATCH("*",'NH3'!$AD$2:$AD$100,0),1),"")</f>
        <v/>
      </c>
      <c r="L10" s="86" t="str">
        <f>IFERROR(INDEX('NH3'!$AE$2:$AE$100,MATCH("*",'NH3'!$AE$2:$AE$100,0),1),"")</f>
        <v/>
      </c>
      <c r="M10" s="440" t="str">
        <f t="shared" si="0"/>
        <v/>
      </c>
    </row>
    <row r="11" spans="2:13" ht="16.5" x14ac:dyDescent="0.3">
      <c r="B11" s="368"/>
      <c r="C11" s="362"/>
      <c r="D11" s="363"/>
      <c r="E11" s="363"/>
      <c r="F11" s="363"/>
      <c r="G11" s="363"/>
      <c r="H11" s="362"/>
      <c r="I11" s="369"/>
      <c r="J11" s="438" t="s">
        <v>462</v>
      </c>
      <c r="K11" s="86" t="s">
        <v>28</v>
      </c>
      <c r="L11" s="86" t="str">
        <f>IFERROR(INDEX('NH3'!$AA$2:$AA$100,MATCH("*",'NH3'!$AA$2:$AA$100,0),1),"")</f>
        <v>12/01/2021</v>
      </c>
      <c r="M11" s="440">
        <f t="shared" si="0"/>
        <v>44713</v>
      </c>
    </row>
    <row r="12" spans="2:13" ht="16.5" x14ac:dyDescent="0.3">
      <c r="B12" s="368"/>
      <c r="C12" s="362"/>
      <c r="D12" s="363"/>
      <c r="E12" s="363"/>
      <c r="F12" s="363"/>
      <c r="G12" s="363"/>
      <c r="H12" s="362"/>
      <c r="I12" s="369"/>
      <c r="J12" s="438" t="s">
        <v>461</v>
      </c>
      <c r="K12" s="86" t="s">
        <v>28</v>
      </c>
      <c r="L12" s="86" t="s">
        <v>28</v>
      </c>
      <c r="M12" s="440" t="str">
        <f>IFERROR(INDEX('NH3'!$AL$2:$AL$100,MATCH("*",'NH3'!$AL$2:$AL$100,0),1),"")</f>
        <v/>
      </c>
    </row>
    <row r="13" spans="2:13" ht="16.5" x14ac:dyDescent="0.3">
      <c r="B13" s="370"/>
      <c r="C13" s="371"/>
      <c r="D13" s="372"/>
      <c r="E13" s="372"/>
      <c r="F13" s="372"/>
      <c r="G13" s="372"/>
      <c r="H13" s="371"/>
      <c r="I13" s="373"/>
      <c r="J13" s="439" t="s">
        <v>447</v>
      </c>
      <c r="K13" s="441" t="str">
        <f>IFERROR(INDEX('NH3'!$AB$2:$AB$100,MATCH("*",'NH3'!$AB$2:$AB$100,0),1),"")</f>
        <v>2210001</v>
      </c>
      <c r="L13" s="441" t="str">
        <f>IFERROR(INDEX('NH3'!$AC$2:$AC$100,MATCH("*",'NH3'!$AC$2:$AC$100,0),1),"")</f>
        <v>02/20/2022</v>
      </c>
      <c r="M13" s="442" t="str">
        <f>IFERROR(INDEX('NH3'!$AG$2:$AG$100,MATCH("*",'NH3'!$AG$2:$AG$100,0),1),"")</f>
        <v>03/20/2022</v>
      </c>
    </row>
    <row r="14" spans="2:13" ht="16.5" x14ac:dyDescent="0.3">
      <c r="B14" s="355"/>
      <c r="C14" s="355"/>
      <c r="D14" s="355"/>
      <c r="E14" s="355"/>
      <c r="F14" s="355"/>
      <c r="G14" s="355"/>
      <c r="H14" s="355"/>
      <c r="I14" s="355"/>
      <c r="J14" s="355"/>
      <c r="K14" s="355"/>
      <c r="M14" s="443"/>
    </row>
    <row r="15" spans="2:13" ht="17.25" thickBot="1" x14ac:dyDescent="0.35">
      <c r="B15" s="355"/>
      <c r="C15" s="355"/>
      <c r="D15" s="355"/>
      <c r="E15" s="355"/>
      <c r="F15" s="355"/>
      <c r="G15" s="355"/>
      <c r="H15" s="355"/>
      <c r="I15" s="355"/>
      <c r="J15" s="355"/>
      <c r="K15" s="355"/>
    </row>
    <row r="16" spans="2:13" ht="29.25" thickBot="1" x14ac:dyDescent="0.3">
      <c r="B16" s="374" t="s">
        <v>454</v>
      </c>
      <c r="C16" s="384" t="s">
        <v>453</v>
      </c>
      <c r="D16" s="384" t="s">
        <v>455</v>
      </c>
      <c r="E16" s="384" t="s">
        <v>456</v>
      </c>
      <c r="F16" s="384" t="s">
        <v>449</v>
      </c>
      <c r="G16" s="384" t="s">
        <v>476</v>
      </c>
      <c r="H16" s="384" t="s">
        <v>450</v>
      </c>
      <c r="I16" s="384" t="s">
        <v>457</v>
      </c>
      <c r="J16" s="403" t="s">
        <v>452</v>
      </c>
      <c r="K16" s="384" t="s">
        <v>451</v>
      </c>
      <c r="L16" s="384" t="s">
        <v>458</v>
      </c>
      <c r="M16" s="375" t="s">
        <v>459</v>
      </c>
    </row>
    <row r="17" spans="2:13" ht="17.25" thickTop="1" x14ac:dyDescent="0.25">
      <c r="B17" s="356">
        <f>IF(LEN(C17)=0,"-",IF(LEN(C21)=0,1,B21+1))</f>
        <v>1</v>
      </c>
      <c r="C17" s="385" t="s">
        <v>1154</v>
      </c>
      <c r="D17" s="385" t="s">
        <v>474</v>
      </c>
      <c r="E17" s="385" t="s">
        <v>539</v>
      </c>
      <c r="F17" s="385" t="s">
        <v>1164</v>
      </c>
      <c r="G17" s="385"/>
      <c r="H17" s="385"/>
      <c r="I17" s="385" t="s">
        <v>1130</v>
      </c>
      <c r="J17" s="491">
        <v>44523.411111111112</v>
      </c>
      <c r="K17" s="385" t="s">
        <v>475</v>
      </c>
      <c r="L17" s="385" t="s">
        <v>529</v>
      </c>
      <c r="M17" s="357" t="s">
        <v>1153</v>
      </c>
    </row>
    <row r="18" spans="2:13" ht="16.5" x14ac:dyDescent="0.25">
      <c r="B18" s="358" t="s">
        <v>28</v>
      </c>
      <c r="C18" s="386" t="s">
        <v>1154</v>
      </c>
      <c r="D18" s="386" t="s">
        <v>342</v>
      </c>
      <c r="E18" s="386" t="s">
        <v>538</v>
      </c>
      <c r="F18" s="386" t="s">
        <v>1165</v>
      </c>
      <c r="G18" s="386" t="s">
        <v>1166</v>
      </c>
      <c r="H18" s="386" t="s">
        <v>1167</v>
      </c>
      <c r="I18" s="386" t="s">
        <v>1130</v>
      </c>
      <c r="J18" s="492">
        <v>44523.411111111112</v>
      </c>
      <c r="K18" s="386" t="s">
        <v>475</v>
      </c>
      <c r="L18" s="386" t="s">
        <v>529</v>
      </c>
      <c r="M18" s="359" t="s">
        <v>1153</v>
      </c>
    </row>
    <row r="19" spans="2:13" ht="16.5" x14ac:dyDescent="0.25">
      <c r="B19" s="358" t="s">
        <v>28</v>
      </c>
      <c r="C19" s="386" t="s">
        <v>1154</v>
      </c>
      <c r="D19" s="386" t="s">
        <v>161</v>
      </c>
      <c r="E19" s="386" t="s">
        <v>1090</v>
      </c>
      <c r="F19" s="386" t="s">
        <v>1168</v>
      </c>
      <c r="G19" s="386" t="s">
        <v>1169</v>
      </c>
      <c r="H19" s="386" t="s">
        <v>1170</v>
      </c>
      <c r="I19" s="386" t="s">
        <v>1130</v>
      </c>
      <c r="J19" s="492">
        <v>44523.411111111112</v>
      </c>
      <c r="K19" s="386" t="s">
        <v>475</v>
      </c>
      <c r="L19" s="386" t="s">
        <v>529</v>
      </c>
      <c r="M19" s="359" t="s">
        <v>1153</v>
      </c>
    </row>
    <row r="20" spans="2:13" ht="16.5" x14ac:dyDescent="0.25">
      <c r="B20" s="358" t="s">
        <v>28</v>
      </c>
      <c r="C20" s="386" t="s">
        <v>1154</v>
      </c>
      <c r="D20" s="386" t="s">
        <v>242</v>
      </c>
      <c r="E20" s="386" t="s">
        <v>1171</v>
      </c>
      <c r="F20" s="386" t="s">
        <v>1172</v>
      </c>
      <c r="G20" s="386" t="s">
        <v>1173</v>
      </c>
      <c r="H20" s="386" t="s">
        <v>1174</v>
      </c>
      <c r="I20" s="386" t="s">
        <v>1130</v>
      </c>
      <c r="J20" s="492">
        <v>44523.411111111112</v>
      </c>
      <c r="K20" s="386" t="s">
        <v>475</v>
      </c>
      <c r="L20" s="386" t="s">
        <v>529</v>
      </c>
      <c r="M20" s="359" t="s">
        <v>1153</v>
      </c>
    </row>
    <row r="21" spans="2:13" ht="16.5" x14ac:dyDescent="0.25">
      <c r="B21" s="356" t="str">
        <f>IF(LEN(C21)=0,"-",IF(LEN(C25)=0,1,B25+1))</f>
        <v>-</v>
      </c>
      <c r="C21" s="385"/>
      <c r="D21" s="385"/>
      <c r="E21" s="385"/>
      <c r="F21" s="385"/>
      <c r="G21" s="385"/>
      <c r="H21" s="385"/>
      <c r="I21" s="385"/>
      <c r="J21" s="460"/>
      <c r="K21" s="385"/>
      <c r="L21" s="385"/>
      <c r="M21" s="357"/>
    </row>
    <row r="22" spans="2:13" ht="16.5" x14ac:dyDescent="0.25">
      <c r="B22" s="358" t="s">
        <v>28</v>
      </c>
      <c r="C22" s="386"/>
      <c r="D22" s="386"/>
      <c r="E22" s="386"/>
      <c r="F22" s="386"/>
      <c r="G22" s="386"/>
      <c r="H22" s="386"/>
      <c r="I22" s="386"/>
      <c r="J22" s="461"/>
      <c r="K22" s="386"/>
      <c r="L22" s="386"/>
      <c r="M22" s="359"/>
    </row>
    <row r="23" spans="2:13" ht="16.5" x14ac:dyDescent="0.25">
      <c r="B23" s="358" t="s">
        <v>28</v>
      </c>
      <c r="C23" s="386"/>
      <c r="D23" s="386"/>
      <c r="E23" s="386"/>
      <c r="F23" s="386"/>
      <c r="G23" s="386"/>
      <c r="H23" s="386"/>
      <c r="I23" s="386"/>
      <c r="J23" s="461"/>
      <c r="K23" s="386"/>
      <c r="L23" s="386"/>
      <c r="M23" s="359"/>
    </row>
    <row r="24" spans="2:13" ht="16.5" x14ac:dyDescent="0.25">
      <c r="B24" s="358" t="s">
        <v>28</v>
      </c>
      <c r="C24" s="386"/>
      <c r="D24" s="386"/>
      <c r="E24" s="386"/>
      <c r="F24" s="386"/>
      <c r="G24" s="386"/>
      <c r="H24" s="386"/>
      <c r="I24" s="386"/>
      <c r="J24" s="461"/>
      <c r="K24" s="386"/>
      <c r="L24" s="386"/>
      <c r="M24" s="359"/>
    </row>
    <row r="25" spans="2:13" ht="16.5" x14ac:dyDescent="0.25">
      <c r="B25" s="356" t="str">
        <f>IF(LEN(C25)=0,"-",IF(LEN(C29)=0,1,B29+1))</f>
        <v>-</v>
      </c>
      <c r="C25" s="385"/>
      <c r="D25" s="385"/>
      <c r="E25" s="385"/>
      <c r="F25" s="385"/>
      <c r="G25" s="385"/>
      <c r="H25" s="385"/>
      <c r="I25" s="385"/>
      <c r="J25" s="460"/>
      <c r="K25" s="385"/>
      <c r="L25" s="385"/>
      <c r="M25" s="357"/>
    </row>
    <row r="26" spans="2:13" ht="16.5" x14ac:dyDescent="0.25">
      <c r="B26" s="358" t="s">
        <v>28</v>
      </c>
      <c r="C26" s="386"/>
      <c r="D26" s="386"/>
      <c r="E26" s="386"/>
      <c r="F26" s="386"/>
      <c r="G26" s="386"/>
      <c r="H26" s="386"/>
      <c r="I26" s="386"/>
      <c r="J26" s="461"/>
      <c r="K26" s="386"/>
      <c r="L26" s="386"/>
      <c r="M26" s="359"/>
    </row>
    <row r="27" spans="2:13" ht="16.5" x14ac:dyDescent="0.25">
      <c r="B27" s="358" t="s">
        <v>28</v>
      </c>
      <c r="C27" s="386"/>
      <c r="D27" s="386"/>
      <c r="E27" s="386"/>
      <c r="F27" s="386"/>
      <c r="G27" s="386"/>
      <c r="H27" s="386"/>
      <c r="I27" s="386"/>
      <c r="J27" s="461"/>
      <c r="K27" s="386"/>
      <c r="L27" s="386"/>
      <c r="M27" s="359"/>
    </row>
    <row r="28" spans="2:13" ht="16.5" x14ac:dyDescent="0.25">
      <c r="B28" s="358" t="s">
        <v>28</v>
      </c>
      <c r="C28" s="386"/>
      <c r="D28" s="386"/>
      <c r="E28" s="386"/>
      <c r="F28" s="386"/>
      <c r="G28" s="386"/>
      <c r="H28" s="386"/>
      <c r="I28" s="386"/>
      <c r="J28" s="461"/>
      <c r="K28" s="386"/>
      <c r="L28" s="386"/>
      <c r="M28" s="359"/>
    </row>
    <row r="29" spans="2:13" ht="16.5" x14ac:dyDescent="0.25">
      <c r="B29" s="356" t="str">
        <f>IF(LEN(C29)=0,"-",IF(LEN(C33)=0,1,B33+1))</f>
        <v>-</v>
      </c>
      <c r="C29" s="385"/>
      <c r="D29" s="385"/>
      <c r="E29" s="385"/>
      <c r="F29" s="385"/>
      <c r="G29" s="385"/>
      <c r="H29" s="385"/>
      <c r="I29" s="385"/>
      <c r="J29" s="460"/>
      <c r="K29" s="385"/>
      <c r="L29" s="385"/>
      <c r="M29" s="357"/>
    </row>
    <row r="30" spans="2:13" ht="16.5" x14ac:dyDescent="0.25">
      <c r="B30" s="358" t="s">
        <v>28</v>
      </c>
      <c r="C30" s="386"/>
      <c r="D30" s="386"/>
      <c r="E30" s="386"/>
      <c r="F30" s="386"/>
      <c r="G30" s="386"/>
      <c r="H30" s="386"/>
      <c r="I30" s="386"/>
      <c r="J30" s="461"/>
      <c r="K30" s="386"/>
      <c r="L30" s="386"/>
      <c r="M30" s="359"/>
    </row>
    <row r="31" spans="2:13" ht="16.5" x14ac:dyDescent="0.25">
      <c r="B31" s="358" t="s">
        <v>28</v>
      </c>
      <c r="C31" s="386"/>
      <c r="D31" s="386"/>
      <c r="E31" s="386"/>
      <c r="F31" s="386"/>
      <c r="G31" s="386"/>
      <c r="H31" s="386"/>
      <c r="I31" s="386"/>
      <c r="J31" s="461"/>
      <c r="K31" s="386"/>
      <c r="L31" s="386"/>
      <c r="M31" s="359"/>
    </row>
    <row r="32" spans="2:13" ht="16.5" x14ac:dyDescent="0.25">
      <c r="B32" s="358" t="s">
        <v>28</v>
      </c>
      <c r="C32" s="386"/>
      <c r="D32" s="386"/>
      <c r="E32" s="386"/>
      <c r="F32" s="386"/>
      <c r="G32" s="386"/>
      <c r="H32" s="386"/>
      <c r="I32" s="386"/>
      <c r="J32" s="461"/>
      <c r="K32" s="386"/>
      <c r="L32" s="386"/>
      <c r="M32" s="359"/>
    </row>
    <row r="33" spans="2:13" ht="16.5" x14ac:dyDescent="0.25">
      <c r="B33" s="356" t="str">
        <f>IF(LEN(C33)=0,"-",IF(LEN(C37)=0,1,B37+1))</f>
        <v>-</v>
      </c>
      <c r="C33" s="385"/>
      <c r="D33" s="385"/>
      <c r="E33" s="385"/>
      <c r="F33" s="385"/>
      <c r="G33" s="385"/>
      <c r="H33" s="385"/>
      <c r="I33" s="385"/>
      <c r="J33" s="460"/>
      <c r="K33" s="385"/>
      <c r="L33" s="385"/>
      <c r="M33" s="357"/>
    </row>
    <row r="34" spans="2:13" ht="16.5" x14ac:dyDescent="0.25">
      <c r="B34" s="358" t="s">
        <v>28</v>
      </c>
      <c r="C34" s="386"/>
      <c r="D34" s="386"/>
      <c r="E34" s="386"/>
      <c r="F34" s="386"/>
      <c r="G34" s="386"/>
      <c r="H34" s="386"/>
      <c r="I34" s="386"/>
      <c r="J34" s="461"/>
      <c r="K34" s="386"/>
      <c r="L34" s="386"/>
      <c r="M34" s="359"/>
    </row>
    <row r="35" spans="2:13" ht="16.5" x14ac:dyDescent="0.25">
      <c r="B35" s="358" t="s">
        <v>28</v>
      </c>
      <c r="C35" s="386"/>
      <c r="D35" s="386"/>
      <c r="E35" s="386"/>
      <c r="F35" s="386"/>
      <c r="G35" s="386"/>
      <c r="H35" s="386"/>
      <c r="I35" s="386"/>
      <c r="J35" s="461"/>
      <c r="K35" s="386"/>
      <c r="L35" s="386"/>
      <c r="M35" s="359"/>
    </row>
    <row r="36" spans="2:13" ht="16.5" x14ac:dyDescent="0.25">
      <c r="B36" s="358" t="s">
        <v>28</v>
      </c>
      <c r="C36" s="386"/>
      <c r="D36" s="386"/>
      <c r="E36" s="386"/>
      <c r="F36" s="386"/>
      <c r="G36" s="386"/>
      <c r="H36" s="386"/>
      <c r="I36" s="386"/>
      <c r="J36" s="461"/>
      <c r="K36" s="386"/>
      <c r="L36" s="386"/>
      <c r="M36" s="359"/>
    </row>
    <row r="37" spans="2:13" ht="16.5" x14ac:dyDescent="0.25">
      <c r="B37" s="356" t="str">
        <f>IF(LEN(C37)=0,"-",1)</f>
        <v>-</v>
      </c>
      <c r="C37" s="385"/>
      <c r="D37" s="385"/>
      <c r="E37" s="385"/>
      <c r="F37" s="385"/>
      <c r="G37" s="385"/>
      <c r="H37" s="385"/>
      <c r="I37" s="385"/>
      <c r="J37" s="460"/>
      <c r="K37" s="385"/>
      <c r="L37" s="385"/>
      <c r="M37" s="357"/>
    </row>
    <row r="38" spans="2:13" ht="16.5" x14ac:dyDescent="0.25">
      <c r="B38" s="358" t="s">
        <v>28</v>
      </c>
      <c r="C38" s="386"/>
      <c r="D38" s="386"/>
      <c r="E38" s="386"/>
      <c r="F38" s="386"/>
      <c r="G38" s="386"/>
      <c r="H38" s="386"/>
      <c r="I38" s="386"/>
      <c r="J38" s="461"/>
      <c r="K38" s="386"/>
      <c r="L38" s="386"/>
      <c r="M38" s="359"/>
    </row>
    <row r="39" spans="2:13" ht="16.5" x14ac:dyDescent="0.25">
      <c r="B39" s="358" t="s">
        <v>28</v>
      </c>
      <c r="C39" s="386"/>
      <c r="D39" s="386"/>
      <c r="E39" s="386"/>
      <c r="F39" s="386"/>
      <c r="G39" s="386"/>
      <c r="H39" s="386"/>
      <c r="I39" s="386"/>
      <c r="J39" s="461"/>
      <c r="K39" s="386"/>
      <c r="L39" s="386"/>
      <c r="M39" s="359"/>
    </row>
    <row r="40" spans="2:13" ht="17.25" thickBot="1" x14ac:dyDescent="0.3">
      <c r="B40" s="360" t="s">
        <v>28</v>
      </c>
      <c r="C40" s="58"/>
      <c r="D40" s="58"/>
      <c r="E40" s="58"/>
      <c r="F40" s="58"/>
      <c r="G40" s="58"/>
      <c r="H40" s="58"/>
      <c r="I40" s="58"/>
      <c r="J40" s="163"/>
      <c r="K40" s="58"/>
      <c r="L40" s="58"/>
      <c r="M40" s="361"/>
    </row>
  </sheetData>
  <pageMargins left="0.25" right="0.25" top="0.75" bottom="0.75" header="0.3" footer="0.3"/>
  <pageSetup scale="75" orientation="landscape" r:id="rId1"/>
  <headerFooter>
    <oddHeader>&amp;C&amp;"Century Gothic,Bold"&amp;18A M M O N I A - N I T R O G E N   BY   I O N   S E L E C T I V E   E L E C T R O D E
&amp;12&amp;ESM 4500-NH3 (D)</oddHeader>
    <oddFooter>&amp;RA.E&amp;LNovus.xlsm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28FC8-756A-4A6E-95E0-E5EBD9F140D4}">
  <sheetPr codeName="Sheet24"/>
  <dimension ref="A1:P100"/>
  <sheetViews>
    <sheetView zoomScaleNormal="100" workbookViewId="0">
      <selection activeCell="O15" sqref="O15"/>
    </sheetView>
  </sheetViews>
  <sheetFormatPr defaultRowHeight="15" x14ac:dyDescent="0.25"/>
  <cols>
    <col min="1" max="1" width="15.7109375" customWidth="1"/>
    <col min="2" max="2" width="18.28515625" customWidth="1"/>
    <col min="3" max="3" width="9.85546875" customWidth="1"/>
    <col min="4" max="4" width="7.140625" customWidth="1"/>
    <col min="5" max="6" width="7" customWidth="1"/>
    <col min="7" max="7" width="8.28515625" customWidth="1"/>
    <col min="8" max="8" width="10.7109375" customWidth="1"/>
    <col min="9" max="9" width="16.5703125" customWidth="1"/>
    <col min="10" max="10" width="11.85546875" customWidth="1"/>
    <col min="11" max="11" width="11" customWidth="1"/>
    <col min="12" max="12" width="9.5703125" customWidth="1"/>
    <col min="13" max="13" width="5.7109375" bestFit="1" customWidth="1"/>
    <col min="14" max="14" width="12" customWidth="1"/>
    <col min="15" max="15" width="15.140625" customWidth="1"/>
    <col min="16" max="16" width="36.5703125" customWidth="1"/>
  </cols>
  <sheetData>
    <row r="1" spans="1:16" ht="39" thickBot="1" x14ac:dyDescent="0.3">
      <c r="A1" s="378" t="s">
        <v>70</v>
      </c>
      <c r="B1" s="379" t="s">
        <v>67</v>
      </c>
      <c r="C1" s="379" t="s">
        <v>66</v>
      </c>
      <c r="D1" s="379" t="s">
        <v>434</v>
      </c>
      <c r="E1" s="379" t="s">
        <v>435</v>
      </c>
      <c r="F1" s="379" t="s">
        <v>436</v>
      </c>
      <c r="G1" s="379" t="s">
        <v>466</v>
      </c>
      <c r="H1" s="380" t="s">
        <v>464</v>
      </c>
      <c r="I1" s="380" t="s">
        <v>437</v>
      </c>
      <c r="J1" s="379" t="s">
        <v>465</v>
      </c>
      <c r="K1" s="379" t="s">
        <v>438</v>
      </c>
      <c r="L1" s="379" t="s">
        <v>482</v>
      </c>
      <c r="M1" s="379" t="s">
        <v>273</v>
      </c>
      <c r="N1" s="379" t="s">
        <v>439</v>
      </c>
      <c r="O1" s="379" t="s">
        <v>463</v>
      </c>
      <c r="P1" s="379" t="s">
        <v>253</v>
      </c>
    </row>
    <row r="2" spans="1:16" ht="18" x14ac:dyDescent="0.25">
      <c r="A2" s="417" t="s">
        <v>1148</v>
      </c>
      <c r="B2" s="418" t="s">
        <v>470</v>
      </c>
      <c r="C2" s="418" t="s">
        <v>1131</v>
      </c>
      <c r="D2" s="406" t="s">
        <v>242</v>
      </c>
      <c r="E2" s="406" t="s">
        <v>242</v>
      </c>
      <c r="F2" s="406" t="s">
        <v>342</v>
      </c>
      <c r="G2" s="406" t="s">
        <v>1152</v>
      </c>
      <c r="H2" s="407" t="s">
        <v>1175</v>
      </c>
      <c r="I2" s="428" t="s">
        <v>1176</v>
      </c>
      <c r="J2" s="406"/>
      <c r="K2" s="406"/>
      <c r="L2" s="421"/>
      <c r="M2" s="415" t="s">
        <v>433</v>
      </c>
      <c r="N2" s="406" t="s">
        <v>1130</v>
      </c>
      <c r="O2" s="406" t="s">
        <v>1154</v>
      </c>
      <c r="P2" s="376"/>
    </row>
    <row r="3" spans="1:16" ht="18" x14ac:dyDescent="0.25">
      <c r="A3" s="419" t="s">
        <v>1147</v>
      </c>
      <c r="B3" s="420" t="s">
        <v>478</v>
      </c>
      <c r="C3" s="420" t="s">
        <v>1131</v>
      </c>
      <c r="D3" s="408" t="s">
        <v>242</v>
      </c>
      <c r="E3" s="408" t="s">
        <v>242</v>
      </c>
      <c r="F3" s="408" t="s">
        <v>342</v>
      </c>
      <c r="G3" s="408" t="s">
        <v>538</v>
      </c>
      <c r="H3" s="409" t="s">
        <v>1177</v>
      </c>
      <c r="I3" s="429" t="s">
        <v>1178</v>
      </c>
      <c r="J3" s="408" t="s">
        <v>361</v>
      </c>
      <c r="K3" s="408" t="s">
        <v>411</v>
      </c>
      <c r="L3" s="422"/>
      <c r="M3" s="416" t="s">
        <v>433</v>
      </c>
      <c r="N3" s="408" t="s">
        <v>1130</v>
      </c>
      <c r="O3" s="408" t="s">
        <v>1154</v>
      </c>
      <c r="P3" s="377"/>
    </row>
    <row r="4" spans="1:16" ht="18" x14ac:dyDescent="0.25">
      <c r="A4" s="417" t="s">
        <v>471</v>
      </c>
      <c r="B4" s="418" t="s">
        <v>471</v>
      </c>
      <c r="C4" s="418" t="s">
        <v>1131</v>
      </c>
      <c r="D4" s="406" t="s">
        <v>242</v>
      </c>
      <c r="E4" s="406" t="s">
        <v>242</v>
      </c>
      <c r="F4" s="406" t="s">
        <v>342</v>
      </c>
      <c r="G4" s="406" t="s">
        <v>538</v>
      </c>
      <c r="H4" s="407" t="s">
        <v>1179</v>
      </c>
      <c r="I4" s="428" t="s">
        <v>1180</v>
      </c>
      <c r="J4" s="406"/>
      <c r="K4" s="406"/>
      <c r="L4" s="421" t="s">
        <v>1181</v>
      </c>
      <c r="M4" s="415" t="s">
        <v>433</v>
      </c>
      <c r="N4" s="406" t="s">
        <v>1130</v>
      </c>
      <c r="O4" s="406" t="s">
        <v>1154</v>
      </c>
      <c r="P4" s="376"/>
    </row>
    <row r="5" spans="1:16" ht="18" x14ac:dyDescent="0.25">
      <c r="A5" s="419" t="s">
        <v>1146</v>
      </c>
      <c r="B5" s="420" t="s">
        <v>472</v>
      </c>
      <c r="C5" s="420" t="s">
        <v>1131</v>
      </c>
      <c r="D5" s="408" t="s">
        <v>242</v>
      </c>
      <c r="E5" s="408" t="s">
        <v>242</v>
      </c>
      <c r="F5" s="408" t="s">
        <v>342</v>
      </c>
      <c r="G5" s="408" t="s">
        <v>1130</v>
      </c>
      <c r="H5" s="409" t="s">
        <v>1182</v>
      </c>
      <c r="I5" s="429" t="s">
        <v>1183</v>
      </c>
      <c r="J5" s="408" t="s">
        <v>161</v>
      </c>
      <c r="K5" s="408" t="s">
        <v>411</v>
      </c>
      <c r="L5" s="422"/>
      <c r="M5" s="416" t="s">
        <v>433</v>
      </c>
      <c r="N5" s="408" t="s">
        <v>1130</v>
      </c>
      <c r="O5" s="408" t="s">
        <v>1154</v>
      </c>
      <c r="P5" s="377"/>
    </row>
    <row r="6" spans="1:16" ht="18" x14ac:dyDescent="0.25">
      <c r="A6" s="417" t="s">
        <v>1141</v>
      </c>
      <c r="B6" s="418" t="s">
        <v>1120</v>
      </c>
      <c r="C6" s="418" t="s">
        <v>1129</v>
      </c>
      <c r="D6" s="406" t="s">
        <v>242</v>
      </c>
      <c r="E6" s="406" t="s">
        <v>242</v>
      </c>
      <c r="F6" s="406" t="s">
        <v>342</v>
      </c>
      <c r="G6" s="406" t="s">
        <v>1090</v>
      </c>
      <c r="H6" s="407" t="s">
        <v>1184</v>
      </c>
      <c r="I6" s="428" t="s">
        <v>1185</v>
      </c>
      <c r="J6" s="406"/>
      <c r="K6" s="406"/>
      <c r="L6" s="421"/>
      <c r="M6" s="415" t="s">
        <v>433</v>
      </c>
      <c r="N6" s="406" t="s">
        <v>1130</v>
      </c>
      <c r="O6" s="406" t="s">
        <v>1154</v>
      </c>
      <c r="P6" s="376"/>
    </row>
    <row r="7" spans="1:16" ht="18" x14ac:dyDescent="0.25">
      <c r="A7" s="419" t="s">
        <v>1150</v>
      </c>
      <c r="B7" s="420" t="s">
        <v>1155</v>
      </c>
      <c r="C7" s="420" t="s">
        <v>1131</v>
      </c>
      <c r="D7" s="408" t="s">
        <v>242</v>
      </c>
      <c r="E7" s="408" t="s">
        <v>242</v>
      </c>
      <c r="F7" s="408" t="s">
        <v>342</v>
      </c>
      <c r="G7" s="408" t="s">
        <v>1130</v>
      </c>
      <c r="H7" s="409" t="s">
        <v>1186</v>
      </c>
      <c r="I7" s="429" t="s">
        <v>1187</v>
      </c>
      <c r="J7" s="408" t="s">
        <v>361</v>
      </c>
      <c r="K7" s="408" t="s">
        <v>411</v>
      </c>
      <c r="L7" s="422"/>
      <c r="M7" s="416" t="s">
        <v>433</v>
      </c>
      <c r="N7" s="408" t="s">
        <v>1130</v>
      </c>
      <c r="O7" s="408" t="s">
        <v>1154</v>
      </c>
      <c r="P7" s="377"/>
    </row>
    <row r="8" spans="1:16" ht="18" x14ac:dyDescent="0.25">
      <c r="A8" s="417" t="s">
        <v>1151</v>
      </c>
      <c r="B8" s="418" t="s">
        <v>1156</v>
      </c>
      <c r="C8" s="418" t="s">
        <v>1131</v>
      </c>
      <c r="D8" s="406" t="s">
        <v>242</v>
      </c>
      <c r="E8" s="406" t="s">
        <v>242</v>
      </c>
      <c r="F8" s="406" t="s">
        <v>342</v>
      </c>
      <c r="G8" s="406" t="s">
        <v>1093</v>
      </c>
      <c r="H8" s="407" t="s">
        <v>1188</v>
      </c>
      <c r="I8" s="428" t="s">
        <v>1189</v>
      </c>
      <c r="J8" s="406"/>
      <c r="K8" s="406"/>
      <c r="L8" s="421"/>
      <c r="M8" s="415" t="s">
        <v>433</v>
      </c>
      <c r="N8" s="406" t="s">
        <v>1130</v>
      </c>
      <c r="O8" s="406" t="s">
        <v>1154</v>
      </c>
      <c r="P8" s="376"/>
    </row>
    <row r="9" spans="1:16" ht="18" x14ac:dyDescent="0.25">
      <c r="A9" s="419" t="s">
        <v>1149</v>
      </c>
      <c r="B9" s="420" t="s">
        <v>1157</v>
      </c>
      <c r="C9" s="420" t="s">
        <v>1131</v>
      </c>
      <c r="D9" s="408" t="s">
        <v>242</v>
      </c>
      <c r="E9" s="408" t="s">
        <v>242</v>
      </c>
      <c r="F9" s="408" t="s">
        <v>342</v>
      </c>
      <c r="G9" s="408" t="s">
        <v>1093</v>
      </c>
      <c r="H9" s="409" t="s">
        <v>1190</v>
      </c>
      <c r="I9" s="429" t="s">
        <v>1191</v>
      </c>
      <c r="J9" s="408" t="s">
        <v>361</v>
      </c>
      <c r="K9" s="408" t="s">
        <v>411</v>
      </c>
      <c r="L9" s="422"/>
      <c r="M9" s="416" t="s">
        <v>433</v>
      </c>
      <c r="N9" s="408" t="s">
        <v>1130</v>
      </c>
      <c r="O9" s="408" t="s">
        <v>1154</v>
      </c>
      <c r="P9" s="377"/>
    </row>
    <row r="10" spans="1:16" ht="18" x14ac:dyDescent="0.25">
      <c r="A10" s="417" t="s">
        <v>1139</v>
      </c>
      <c r="B10" s="418" t="s">
        <v>1118</v>
      </c>
      <c r="C10" s="418" t="s">
        <v>1129</v>
      </c>
      <c r="D10" s="406" t="s">
        <v>242</v>
      </c>
      <c r="E10" s="406" t="s">
        <v>242</v>
      </c>
      <c r="F10" s="406" t="s">
        <v>342</v>
      </c>
      <c r="G10" s="406" t="s">
        <v>538</v>
      </c>
      <c r="H10" s="407" t="s">
        <v>1192</v>
      </c>
      <c r="I10" s="428" t="s">
        <v>1193</v>
      </c>
      <c r="J10" s="406"/>
      <c r="K10" s="406"/>
      <c r="L10" s="421"/>
      <c r="M10" s="415" t="s">
        <v>433</v>
      </c>
      <c r="N10" s="406" t="s">
        <v>1130</v>
      </c>
      <c r="O10" s="406" t="s">
        <v>1154</v>
      </c>
      <c r="P10" s="376"/>
    </row>
    <row r="11" spans="1:16" ht="18" x14ac:dyDescent="0.25">
      <c r="A11" s="419" t="s">
        <v>1143</v>
      </c>
      <c r="B11" s="420" t="s">
        <v>376</v>
      </c>
      <c r="C11" s="420" t="s">
        <v>1129</v>
      </c>
      <c r="D11" s="408" t="s">
        <v>242</v>
      </c>
      <c r="E11" s="408" t="s">
        <v>242</v>
      </c>
      <c r="F11" s="408" t="s">
        <v>342</v>
      </c>
      <c r="G11" s="408" t="s">
        <v>1158</v>
      </c>
      <c r="H11" s="409" t="s">
        <v>1194</v>
      </c>
      <c r="I11" s="429" t="s">
        <v>1195</v>
      </c>
      <c r="J11" s="408"/>
      <c r="K11" s="408"/>
      <c r="L11" s="422"/>
      <c r="M11" s="416" t="s">
        <v>433</v>
      </c>
      <c r="N11" s="408" t="s">
        <v>1130</v>
      </c>
      <c r="O11" s="408" t="s">
        <v>1154</v>
      </c>
      <c r="P11" s="377"/>
    </row>
    <row r="12" spans="1:16" ht="18" x14ac:dyDescent="0.25">
      <c r="A12" s="417" t="s">
        <v>1137</v>
      </c>
      <c r="B12" s="418" t="s">
        <v>1116</v>
      </c>
      <c r="C12" s="418" t="s">
        <v>1129</v>
      </c>
      <c r="D12" s="406" t="s">
        <v>242</v>
      </c>
      <c r="E12" s="406" t="s">
        <v>242</v>
      </c>
      <c r="F12" s="406" t="s">
        <v>342</v>
      </c>
      <c r="G12" s="406" t="s">
        <v>1090</v>
      </c>
      <c r="H12" s="407" t="s">
        <v>1196</v>
      </c>
      <c r="I12" s="428" t="s">
        <v>1197</v>
      </c>
      <c r="J12" s="406"/>
      <c r="K12" s="406"/>
      <c r="L12" s="421"/>
      <c r="M12" s="415" t="s">
        <v>433</v>
      </c>
      <c r="N12" s="406" t="s">
        <v>1130</v>
      </c>
      <c r="O12" s="406" t="s">
        <v>1154</v>
      </c>
      <c r="P12" s="376"/>
    </row>
    <row r="13" spans="1:16" ht="18" x14ac:dyDescent="0.25">
      <c r="A13" s="419" t="s">
        <v>1140</v>
      </c>
      <c r="B13" s="420" t="s">
        <v>1119</v>
      </c>
      <c r="C13" s="420" t="s">
        <v>1129</v>
      </c>
      <c r="D13" s="408" t="s">
        <v>242</v>
      </c>
      <c r="E13" s="408" t="s">
        <v>242</v>
      </c>
      <c r="F13" s="408" t="s">
        <v>342</v>
      </c>
      <c r="G13" s="408" t="s">
        <v>1090</v>
      </c>
      <c r="H13" s="409" t="s">
        <v>1198</v>
      </c>
      <c r="I13" s="429" t="s">
        <v>1199</v>
      </c>
      <c r="J13" s="408"/>
      <c r="K13" s="408"/>
      <c r="L13" s="422"/>
      <c r="M13" s="416" t="s">
        <v>433</v>
      </c>
      <c r="N13" s="408" t="s">
        <v>1130</v>
      </c>
      <c r="O13" s="408" t="s">
        <v>1154</v>
      </c>
      <c r="P13" s="377"/>
    </row>
    <row r="14" spans="1:16" ht="18" x14ac:dyDescent="0.25">
      <c r="A14" s="417" t="s">
        <v>1138</v>
      </c>
      <c r="B14" s="418" t="s">
        <v>1117</v>
      </c>
      <c r="C14" s="418" t="s">
        <v>1129</v>
      </c>
      <c r="D14" s="406" t="s">
        <v>242</v>
      </c>
      <c r="E14" s="406" t="s">
        <v>242</v>
      </c>
      <c r="F14" s="406" t="s">
        <v>342</v>
      </c>
      <c r="G14" s="406" t="s">
        <v>1092</v>
      </c>
      <c r="H14" s="407" t="s">
        <v>1200</v>
      </c>
      <c r="I14" s="428" t="s">
        <v>1201</v>
      </c>
      <c r="J14" s="406"/>
      <c r="K14" s="406"/>
      <c r="L14" s="421"/>
      <c r="M14" s="415" t="s">
        <v>433</v>
      </c>
      <c r="N14" s="406" t="s">
        <v>1130</v>
      </c>
      <c r="O14" s="406" t="s">
        <v>1154</v>
      </c>
      <c r="P14" s="376"/>
    </row>
    <row r="15" spans="1:16" ht="18" x14ac:dyDescent="0.25">
      <c r="A15" s="419" t="s">
        <v>1142</v>
      </c>
      <c r="B15" s="420" t="s">
        <v>604</v>
      </c>
      <c r="C15" s="420" t="s">
        <v>1129</v>
      </c>
      <c r="D15" s="408" t="s">
        <v>242</v>
      </c>
      <c r="E15" s="408" t="s">
        <v>242</v>
      </c>
      <c r="F15" s="408" t="s">
        <v>342</v>
      </c>
      <c r="G15" s="408" t="s">
        <v>1130</v>
      </c>
      <c r="H15" s="409" t="s">
        <v>1202</v>
      </c>
      <c r="I15" s="429" t="s">
        <v>1203</v>
      </c>
      <c r="J15" s="408"/>
      <c r="K15" s="408"/>
      <c r="L15" s="422"/>
      <c r="M15" s="416" t="s">
        <v>433</v>
      </c>
      <c r="N15" s="408" t="s">
        <v>1130</v>
      </c>
      <c r="O15" s="408" t="s">
        <v>1154</v>
      </c>
      <c r="P15" s="377"/>
    </row>
    <row r="16" spans="1:16" ht="18" x14ac:dyDescent="0.25">
      <c r="A16" s="417" t="s">
        <v>1145</v>
      </c>
      <c r="B16" s="418" t="s">
        <v>375</v>
      </c>
      <c r="C16" s="418" t="s">
        <v>1129</v>
      </c>
      <c r="D16" s="406" t="s">
        <v>242</v>
      </c>
      <c r="E16" s="406" t="s">
        <v>242</v>
      </c>
      <c r="F16" s="406" t="s">
        <v>342</v>
      </c>
      <c r="G16" s="406" t="s">
        <v>1159</v>
      </c>
      <c r="H16" s="407" t="s">
        <v>1204</v>
      </c>
      <c r="I16" s="428" t="s">
        <v>1205</v>
      </c>
      <c r="J16" s="406"/>
      <c r="K16" s="406"/>
      <c r="L16" s="421"/>
      <c r="M16" s="415" t="s">
        <v>433</v>
      </c>
      <c r="N16" s="406" t="s">
        <v>1130</v>
      </c>
      <c r="O16" s="406" t="s">
        <v>1154</v>
      </c>
      <c r="P16" s="376"/>
    </row>
    <row r="17" spans="1:16" ht="18" x14ac:dyDescent="0.25">
      <c r="A17" s="419" t="s">
        <v>1144</v>
      </c>
      <c r="B17" s="420" t="s">
        <v>1103</v>
      </c>
      <c r="C17" s="420" t="s">
        <v>1129</v>
      </c>
      <c r="D17" s="408" t="s">
        <v>242</v>
      </c>
      <c r="E17" s="408" t="s">
        <v>242</v>
      </c>
      <c r="F17" s="408" t="s">
        <v>342</v>
      </c>
      <c r="G17" s="408" t="s">
        <v>1152</v>
      </c>
      <c r="H17" s="409" t="s">
        <v>1206</v>
      </c>
      <c r="I17" s="429" t="s">
        <v>1207</v>
      </c>
      <c r="J17" s="408"/>
      <c r="K17" s="408"/>
      <c r="L17" s="422"/>
      <c r="M17" s="416" t="s">
        <v>433</v>
      </c>
      <c r="N17" s="408" t="s">
        <v>1130</v>
      </c>
      <c r="O17" s="408" t="s">
        <v>1154</v>
      </c>
      <c r="P17" s="377"/>
    </row>
    <row r="18" spans="1:16" ht="18" x14ac:dyDescent="0.25">
      <c r="A18" s="417" t="s">
        <v>1135</v>
      </c>
      <c r="B18" s="418" t="s">
        <v>1136</v>
      </c>
      <c r="C18" s="418" t="s">
        <v>1129</v>
      </c>
      <c r="D18" s="406" t="s">
        <v>342</v>
      </c>
      <c r="E18" s="406" t="s">
        <v>242</v>
      </c>
      <c r="F18" s="406" t="s">
        <v>242</v>
      </c>
      <c r="G18" s="406" t="s">
        <v>1160</v>
      </c>
      <c r="H18" s="407" t="s">
        <v>1208</v>
      </c>
      <c r="I18" s="428" t="s">
        <v>1209</v>
      </c>
      <c r="J18" s="406"/>
      <c r="K18" s="406"/>
      <c r="L18" s="421"/>
      <c r="M18" s="415" t="s">
        <v>433</v>
      </c>
      <c r="N18" s="406" t="s">
        <v>1130</v>
      </c>
      <c r="O18" s="406" t="s">
        <v>1154</v>
      </c>
      <c r="P18" s="376"/>
    </row>
    <row r="19" spans="1:16" ht="18" x14ac:dyDescent="0.25">
      <c r="A19" s="419" t="s">
        <v>480</v>
      </c>
      <c r="B19" s="420" t="s">
        <v>480</v>
      </c>
      <c r="C19" s="420" t="s">
        <v>1131</v>
      </c>
      <c r="D19" s="408" t="s">
        <v>242</v>
      </c>
      <c r="E19" s="408" t="s">
        <v>242</v>
      </c>
      <c r="F19" s="408" t="s">
        <v>342</v>
      </c>
      <c r="G19" s="408" t="s">
        <v>1090</v>
      </c>
      <c r="H19" s="409" t="s">
        <v>1210</v>
      </c>
      <c r="I19" s="429" t="s">
        <v>1211</v>
      </c>
      <c r="J19" s="408"/>
      <c r="K19" s="408"/>
      <c r="L19" s="422"/>
      <c r="M19" s="416" t="s">
        <v>433</v>
      </c>
      <c r="N19" s="408" t="s">
        <v>1130</v>
      </c>
      <c r="O19" s="408" t="s">
        <v>1154</v>
      </c>
      <c r="P19" s="377"/>
    </row>
    <row r="20" spans="1:16" ht="18" x14ac:dyDescent="0.25">
      <c r="A20" s="417" t="s">
        <v>481</v>
      </c>
      <c r="B20" s="418" t="s">
        <v>481</v>
      </c>
      <c r="C20" s="418" t="s">
        <v>1131</v>
      </c>
      <c r="D20" s="406" t="s">
        <v>242</v>
      </c>
      <c r="E20" s="406" t="s">
        <v>242</v>
      </c>
      <c r="F20" s="406" t="s">
        <v>342</v>
      </c>
      <c r="G20" s="406" t="s">
        <v>1161</v>
      </c>
      <c r="H20" s="407" t="s">
        <v>1212</v>
      </c>
      <c r="I20" s="428" t="s">
        <v>1213</v>
      </c>
      <c r="J20" s="406"/>
      <c r="K20" s="406"/>
      <c r="L20" s="421" t="s">
        <v>1214</v>
      </c>
      <c r="M20" s="415"/>
      <c r="N20" s="406" t="s">
        <v>1130</v>
      </c>
      <c r="O20" s="406" t="s">
        <v>1154</v>
      </c>
      <c r="P20" s="376"/>
    </row>
    <row r="21" spans="1:16" ht="18" x14ac:dyDescent="0.25">
      <c r="A21" s="419" t="s">
        <v>1112</v>
      </c>
      <c r="B21" s="420" t="s">
        <v>1113</v>
      </c>
      <c r="C21" s="420" t="s">
        <v>1129</v>
      </c>
      <c r="D21" s="408" t="s">
        <v>342</v>
      </c>
      <c r="E21" s="408" t="s">
        <v>242</v>
      </c>
      <c r="F21" s="408" t="s">
        <v>242</v>
      </c>
      <c r="G21" s="408" t="s">
        <v>1162</v>
      </c>
      <c r="H21" s="409" t="s">
        <v>1215</v>
      </c>
      <c r="I21" s="429" t="s">
        <v>1216</v>
      </c>
      <c r="J21" s="408"/>
      <c r="K21" s="408"/>
      <c r="L21" s="422"/>
      <c r="M21" s="416" t="s">
        <v>433</v>
      </c>
      <c r="N21" s="408" t="s">
        <v>1130</v>
      </c>
      <c r="O21" s="408" t="s">
        <v>1154</v>
      </c>
      <c r="P21" s="377"/>
    </row>
    <row r="22" spans="1:16" ht="18" x14ac:dyDescent="0.25">
      <c r="A22" s="417" t="s">
        <v>1115</v>
      </c>
      <c r="B22" s="418" t="s">
        <v>530</v>
      </c>
      <c r="C22" s="418" t="s">
        <v>1129</v>
      </c>
      <c r="D22" s="406" t="s">
        <v>242</v>
      </c>
      <c r="E22" s="406" t="s">
        <v>242</v>
      </c>
      <c r="F22" s="406" t="s">
        <v>342</v>
      </c>
      <c r="G22" s="406" t="s">
        <v>1130</v>
      </c>
      <c r="H22" s="407" t="s">
        <v>1217</v>
      </c>
      <c r="I22" s="428" t="s">
        <v>1218</v>
      </c>
      <c r="J22" s="406"/>
      <c r="K22" s="406"/>
      <c r="L22" s="421"/>
      <c r="M22" s="415" t="s">
        <v>433</v>
      </c>
      <c r="N22" s="406" t="s">
        <v>1130</v>
      </c>
      <c r="O22" s="406" t="s">
        <v>1154</v>
      </c>
      <c r="P22" s="376"/>
    </row>
    <row r="23" spans="1:16" ht="18" x14ac:dyDescent="0.25">
      <c r="A23" s="419" t="s">
        <v>1112</v>
      </c>
      <c r="B23" s="420" t="s">
        <v>1113</v>
      </c>
      <c r="C23" s="420" t="s">
        <v>1129</v>
      </c>
      <c r="D23" s="408" t="s">
        <v>242</v>
      </c>
      <c r="E23" s="408" t="s">
        <v>242</v>
      </c>
      <c r="F23" s="408" t="s">
        <v>342</v>
      </c>
      <c r="G23" s="408" t="s">
        <v>1162</v>
      </c>
      <c r="H23" s="409" t="s">
        <v>1215</v>
      </c>
      <c r="I23" s="429" t="s">
        <v>1219</v>
      </c>
      <c r="J23" s="408"/>
      <c r="K23" s="408"/>
      <c r="L23" s="422"/>
      <c r="M23" s="416" t="s">
        <v>433</v>
      </c>
      <c r="N23" s="408" t="s">
        <v>1130</v>
      </c>
      <c r="O23" s="408" t="s">
        <v>1154</v>
      </c>
      <c r="P23" s="377"/>
    </row>
    <row r="24" spans="1:16" ht="18" x14ac:dyDescent="0.25">
      <c r="A24" s="417" t="s">
        <v>1114</v>
      </c>
      <c r="B24" s="418" t="s">
        <v>240</v>
      </c>
      <c r="C24" s="418" t="s">
        <v>1163</v>
      </c>
      <c r="D24" s="406" t="s">
        <v>242</v>
      </c>
      <c r="E24" s="406" t="s">
        <v>242</v>
      </c>
      <c r="F24" s="406" t="s">
        <v>342</v>
      </c>
      <c r="G24" s="406" t="s">
        <v>1092</v>
      </c>
      <c r="H24" s="407" t="s">
        <v>1220</v>
      </c>
      <c r="I24" s="428" t="s">
        <v>1221</v>
      </c>
      <c r="J24" s="406"/>
      <c r="K24" s="406"/>
      <c r="L24" s="421"/>
      <c r="M24" s="415"/>
      <c r="N24" s="406" t="s">
        <v>1130</v>
      </c>
      <c r="O24" s="406" t="s">
        <v>1154</v>
      </c>
      <c r="P24" s="376"/>
    </row>
    <row r="25" spans="1:16" ht="18" x14ac:dyDescent="0.25">
      <c r="A25" s="419" t="s">
        <v>1125</v>
      </c>
      <c r="B25" s="420" t="s">
        <v>1132</v>
      </c>
      <c r="C25" s="420" t="s">
        <v>1131</v>
      </c>
      <c r="D25" s="408" t="s">
        <v>242</v>
      </c>
      <c r="E25" s="408" t="s">
        <v>242</v>
      </c>
      <c r="F25" s="408" t="s">
        <v>342</v>
      </c>
      <c r="G25" s="408" t="s">
        <v>1159</v>
      </c>
      <c r="H25" s="409" t="s">
        <v>1222</v>
      </c>
      <c r="I25" s="429" t="s">
        <v>1221</v>
      </c>
      <c r="J25" s="408"/>
      <c r="K25" s="408"/>
      <c r="L25" s="422"/>
      <c r="M25" s="416" t="s">
        <v>433</v>
      </c>
      <c r="N25" s="408" t="s">
        <v>1130</v>
      </c>
      <c r="O25" s="408" t="s">
        <v>1154</v>
      </c>
      <c r="P25" s="377"/>
    </row>
    <row r="26" spans="1:16" ht="18" x14ac:dyDescent="0.25">
      <c r="A26" s="417" t="s">
        <v>1126</v>
      </c>
      <c r="B26" s="418" t="s">
        <v>1133</v>
      </c>
      <c r="C26" s="418" t="s">
        <v>1131</v>
      </c>
      <c r="D26" s="406" t="s">
        <v>242</v>
      </c>
      <c r="E26" s="406" t="s">
        <v>242</v>
      </c>
      <c r="F26" s="406" t="s">
        <v>342</v>
      </c>
      <c r="G26" s="406" t="s">
        <v>1091</v>
      </c>
      <c r="H26" s="407" t="s">
        <v>1223</v>
      </c>
      <c r="I26" s="428" t="s">
        <v>1224</v>
      </c>
      <c r="J26" s="406"/>
      <c r="K26" s="406"/>
      <c r="L26" s="421"/>
      <c r="M26" s="415" t="s">
        <v>433</v>
      </c>
      <c r="N26" s="406" t="s">
        <v>1130</v>
      </c>
      <c r="O26" s="406" t="s">
        <v>1154</v>
      </c>
      <c r="P26" s="376"/>
    </row>
    <row r="27" spans="1:16" ht="18" x14ac:dyDescent="0.25">
      <c r="A27" s="419" t="s">
        <v>1124</v>
      </c>
      <c r="B27" s="420" t="s">
        <v>1134</v>
      </c>
      <c r="C27" s="420" t="s">
        <v>1131</v>
      </c>
      <c r="D27" s="408" t="s">
        <v>242</v>
      </c>
      <c r="E27" s="408" t="s">
        <v>242</v>
      </c>
      <c r="F27" s="408" t="s">
        <v>342</v>
      </c>
      <c r="G27" s="408" t="s">
        <v>1091</v>
      </c>
      <c r="H27" s="409" t="s">
        <v>1225</v>
      </c>
      <c r="I27" s="429" t="s">
        <v>1226</v>
      </c>
      <c r="J27" s="408" t="s">
        <v>361</v>
      </c>
      <c r="K27" s="408" t="s">
        <v>411</v>
      </c>
      <c r="L27" s="422"/>
      <c r="M27" s="416" t="s">
        <v>433</v>
      </c>
      <c r="N27" s="408" t="s">
        <v>1130</v>
      </c>
      <c r="O27" s="408" t="s">
        <v>1154</v>
      </c>
      <c r="P27" s="377"/>
    </row>
    <row r="28" spans="1:16" ht="18" x14ac:dyDescent="0.25">
      <c r="A28" s="417" t="s">
        <v>1111</v>
      </c>
      <c r="B28" s="418" t="s">
        <v>341</v>
      </c>
      <c r="C28" s="418" t="s">
        <v>1163</v>
      </c>
      <c r="D28" s="406" t="s">
        <v>242</v>
      </c>
      <c r="E28" s="406" t="s">
        <v>242</v>
      </c>
      <c r="F28" s="406" t="s">
        <v>342</v>
      </c>
      <c r="G28" s="406" t="s">
        <v>1090</v>
      </c>
      <c r="H28" s="407" t="s">
        <v>1227</v>
      </c>
      <c r="I28" s="428" t="s">
        <v>1228</v>
      </c>
      <c r="J28" s="406"/>
      <c r="K28" s="406"/>
      <c r="L28" s="421"/>
      <c r="M28" s="415" t="s">
        <v>433</v>
      </c>
      <c r="N28" s="406" t="s">
        <v>1130</v>
      </c>
      <c r="O28" s="406" t="s">
        <v>1154</v>
      </c>
      <c r="P28" s="376"/>
    </row>
    <row r="29" spans="1:16" ht="18" x14ac:dyDescent="0.25">
      <c r="A29" s="419" t="s">
        <v>1121</v>
      </c>
      <c r="B29" s="420" t="s">
        <v>531</v>
      </c>
      <c r="C29" s="420" t="s">
        <v>1163</v>
      </c>
      <c r="D29" s="408" t="s">
        <v>242</v>
      </c>
      <c r="E29" s="408" t="s">
        <v>242</v>
      </c>
      <c r="F29" s="408" t="s">
        <v>342</v>
      </c>
      <c r="G29" s="408" t="s">
        <v>1090</v>
      </c>
      <c r="H29" s="409" t="s">
        <v>1229</v>
      </c>
      <c r="I29" s="429" t="s">
        <v>1230</v>
      </c>
      <c r="J29" s="408"/>
      <c r="K29" s="408"/>
      <c r="L29" s="422"/>
      <c r="M29" s="416" t="s">
        <v>433</v>
      </c>
      <c r="N29" s="408" t="s">
        <v>1130</v>
      </c>
      <c r="O29" s="408" t="s">
        <v>1154</v>
      </c>
      <c r="P29" s="377"/>
    </row>
    <row r="30" spans="1:16" ht="18" x14ac:dyDescent="0.25">
      <c r="A30" s="417" t="s">
        <v>1122</v>
      </c>
      <c r="B30" s="418" t="s">
        <v>360</v>
      </c>
      <c r="C30" s="418" t="s">
        <v>1163</v>
      </c>
      <c r="D30" s="406" t="s">
        <v>242</v>
      </c>
      <c r="E30" s="406" t="s">
        <v>242</v>
      </c>
      <c r="F30" s="406" t="s">
        <v>342</v>
      </c>
      <c r="G30" s="406" t="s">
        <v>1092</v>
      </c>
      <c r="H30" s="407" t="s">
        <v>1231</v>
      </c>
      <c r="I30" s="428" t="s">
        <v>1232</v>
      </c>
      <c r="J30" s="406"/>
      <c r="K30" s="406"/>
      <c r="L30" s="421"/>
      <c r="M30" s="415" t="s">
        <v>433</v>
      </c>
      <c r="N30" s="406" t="s">
        <v>1130</v>
      </c>
      <c r="O30" s="406" t="s">
        <v>1154</v>
      </c>
      <c r="P30" s="376"/>
    </row>
    <row r="31" spans="1:16" ht="18" x14ac:dyDescent="0.25">
      <c r="A31" s="419" t="s">
        <v>1123</v>
      </c>
      <c r="B31" s="420" t="s">
        <v>1108</v>
      </c>
      <c r="C31" s="420" t="s">
        <v>1163</v>
      </c>
      <c r="D31" s="408" t="s">
        <v>242</v>
      </c>
      <c r="E31" s="408" t="s">
        <v>242</v>
      </c>
      <c r="F31" s="408" t="s">
        <v>342</v>
      </c>
      <c r="G31" s="408" t="s">
        <v>1161</v>
      </c>
      <c r="H31" s="409" t="s">
        <v>1233</v>
      </c>
      <c r="I31" s="429" t="s">
        <v>1234</v>
      </c>
      <c r="J31" s="408"/>
      <c r="K31" s="408"/>
      <c r="L31" s="422"/>
      <c r="M31" s="416" t="s">
        <v>433</v>
      </c>
      <c r="N31" s="408" t="s">
        <v>1130</v>
      </c>
      <c r="O31" s="408" t="s">
        <v>1154</v>
      </c>
      <c r="P31" s="377"/>
    </row>
    <row r="32" spans="1:16" ht="18" x14ac:dyDescent="0.25">
      <c r="A32" s="417"/>
      <c r="B32" s="418"/>
      <c r="C32" s="418"/>
      <c r="D32" s="406"/>
      <c r="E32" s="406"/>
      <c r="F32" s="406"/>
      <c r="G32" s="406"/>
      <c r="H32" s="407"/>
      <c r="I32" s="428"/>
      <c r="J32" s="406"/>
      <c r="K32" s="406"/>
      <c r="L32" s="421"/>
      <c r="M32" s="415"/>
      <c r="N32" s="406"/>
      <c r="O32" s="406"/>
      <c r="P32" s="376"/>
    </row>
    <row r="33" spans="1:16" ht="18" x14ac:dyDescent="0.25">
      <c r="A33" s="419"/>
      <c r="B33" s="420"/>
      <c r="C33" s="420"/>
      <c r="D33" s="408"/>
      <c r="E33" s="408"/>
      <c r="F33" s="408"/>
      <c r="G33" s="408"/>
      <c r="H33" s="409"/>
      <c r="I33" s="429"/>
      <c r="J33" s="408"/>
      <c r="K33" s="408"/>
      <c r="L33" s="422"/>
      <c r="M33" s="416"/>
      <c r="N33" s="408"/>
      <c r="O33" s="408"/>
      <c r="P33" s="377"/>
    </row>
    <row r="34" spans="1:16" ht="18" x14ac:dyDescent="0.25">
      <c r="A34" s="417"/>
      <c r="B34" s="418"/>
      <c r="C34" s="418"/>
      <c r="D34" s="406"/>
      <c r="E34" s="406"/>
      <c r="F34" s="406"/>
      <c r="G34" s="406"/>
      <c r="H34" s="407"/>
      <c r="I34" s="428"/>
      <c r="J34" s="406"/>
      <c r="K34" s="406"/>
      <c r="L34" s="421"/>
      <c r="M34" s="415"/>
      <c r="N34" s="406"/>
      <c r="O34" s="406"/>
      <c r="P34" s="376"/>
    </row>
    <row r="35" spans="1:16" ht="18" x14ac:dyDescent="0.25">
      <c r="A35" s="419"/>
      <c r="B35" s="420"/>
      <c r="C35" s="420"/>
      <c r="D35" s="408"/>
      <c r="E35" s="408"/>
      <c r="F35" s="408"/>
      <c r="G35" s="408"/>
      <c r="H35" s="409"/>
      <c r="I35" s="429"/>
      <c r="J35" s="408"/>
      <c r="K35" s="408"/>
      <c r="L35" s="422"/>
      <c r="M35" s="416"/>
      <c r="N35" s="408"/>
      <c r="O35" s="408"/>
      <c r="P35" s="377"/>
    </row>
    <row r="36" spans="1:16" ht="18" x14ac:dyDescent="0.25">
      <c r="A36" s="417"/>
      <c r="B36" s="418"/>
      <c r="C36" s="418"/>
      <c r="D36" s="406"/>
      <c r="E36" s="406"/>
      <c r="F36" s="406"/>
      <c r="G36" s="406"/>
      <c r="H36" s="407"/>
      <c r="I36" s="410"/>
      <c r="J36" s="406"/>
      <c r="K36" s="406"/>
      <c r="L36" s="421"/>
      <c r="M36" s="415"/>
      <c r="N36" s="406"/>
      <c r="O36" s="406"/>
      <c r="P36" s="376"/>
    </row>
    <row r="37" spans="1:16" ht="18" x14ac:dyDescent="0.25">
      <c r="A37" s="419"/>
      <c r="B37" s="420"/>
      <c r="C37" s="420"/>
      <c r="D37" s="408"/>
      <c r="E37" s="408"/>
      <c r="F37" s="408"/>
      <c r="G37" s="408"/>
      <c r="H37" s="409"/>
      <c r="I37" s="411"/>
      <c r="J37" s="408"/>
      <c r="K37" s="408"/>
      <c r="L37" s="422"/>
      <c r="M37" s="416"/>
      <c r="N37" s="408"/>
      <c r="O37" s="408"/>
      <c r="P37" s="377"/>
    </row>
    <row r="38" spans="1:16" ht="18" x14ac:dyDescent="0.25">
      <c r="A38" s="417"/>
      <c r="B38" s="418"/>
      <c r="C38" s="418"/>
      <c r="D38" s="406"/>
      <c r="E38" s="406"/>
      <c r="F38" s="406"/>
      <c r="G38" s="406"/>
      <c r="H38" s="407"/>
      <c r="I38" s="410"/>
      <c r="J38" s="406"/>
      <c r="K38" s="406"/>
      <c r="L38" s="421"/>
      <c r="M38" s="415"/>
      <c r="N38" s="406"/>
      <c r="O38" s="406"/>
      <c r="P38" s="376"/>
    </row>
    <row r="39" spans="1:16" ht="18" x14ac:dyDescent="0.25">
      <c r="A39" s="419"/>
      <c r="B39" s="420"/>
      <c r="C39" s="420"/>
      <c r="D39" s="408"/>
      <c r="E39" s="408"/>
      <c r="F39" s="408"/>
      <c r="G39" s="408"/>
      <c r="H39" s="409"/>
      <c r="I39" s="411"/>
      <c r="J39" s="408"/>
      <c r="K39" s="408"/>
      <c r="L39" s="422"/>
      <c r="M39" s="416"/>
      <c r="N39" s="408"/>
      <c r="O39" s="408"/>
      <c r="P39" s="377"/>
    </row>
    <row r="40" spans="1:16" ht="18" x14ac:dyDescent="0.25">
      <c r="A40" s="417"/>
      <c r="B40" s="418"/>
      <c r="C40" s="418"/>
      <c r="D40" s="406"/>
      <c r="E40" s="406"/>
      <c r="F40" s="406"/>
      <c r="G40" s="406"/>
      <c r="H40" s="407"/>
      <c r="I40" s="410"/>
      <c r="J40" s="406"/>
      <c r="K40" s="406"/>
      <c r="L40" s="421"/>
      <c r="M40" s="415"/>
      <c r="N40" s="406"/>
      <c r="O40" s="406"/>
      <c r="P40" s="376"/>
    </row>
    <row r="41" spans="1:16" ht="18" x14ac:dyDescent="0.25">
      <c r="A41" s="419"/>
      <c r="B41" s="420"/>
      <c r="C41" s="420"/>
      <c r="D41" s="408"/>
      <c r="E41" s="408"/>
      <c r="F41" s="408"/>
      <c r="G41" s="408"/>
      <c r="H41" s="409"/>
      <c r="I41" s="411"/>
      <c r="J41" s="408"/>
      <c r="K41" s="408"/>
      <c r="L41" s="422"/>
      <c r="M41" s="416"/>
      <c r="N41" s="408"/>
      <c r="O41" s="408"/>
      <c r="P41" s="377"/>
    </row>
    <row r="42" spans="1:16" ht="18" x14ac:dyDescent="0.25">
      <c r="A42" s="417"/>
      <c r="B42" s="418"/>
      <c r="C42" s="418"/>
      <c r="D42" s="406"/>
      <c r="E42" s="406"/>
      <c r="F42" s="406"/>
      <c r="G42" s="406"/>
      <c r="H42" s="407"/>
      <c r="I42" s="410"/>
      <c r="J42" s="406"/>
      <c r="K42" s="406"/>
      <c r="L42" s="421"/>
      <c r="M42" s="415"/>
      <c r="N42" s="406"/>
      <c r="O42" s="406"/>
      <c r="P42" s="376"/>
    </row>
    <row r="43" spans="1:16" ht="18" x14ac:dyDescent="0.25">
      <c r="A43" s="419"/>
      <c r="B43" s="420"/>
      <c r="C43" s="420"/>
      <c r="D43" s="408"/>
      <c r="E43" s="408"/>
      <c r="F43" s="408"/>
      <c r="G43" s="408"/>
      <c r="H43" s="409"/>
      <c r="I43" s="411"/>
      <c r="J43" s="408"/>
      <c r="K43" s="408"/>
      <c r="L43" s="422"/>
      <c r="M43" s="416"/>
      <c r="N43" s="408"/>
      <c r="O43" s="408"/>
      <c r="P43" s="377"/>
    </row>
    <row r="44" spans="1:16" ht="18" x14ac:dyDescent="0.25">
      <c r="A44" s="417"/>
      <c r="B44" s="418"/>
      <c r="C44" s="418"/>
      <c r="D44" s="406"/>
      <c r="E44" s="406"/>
      <c r="F44" s="406"/>
      <c r="G44" s="406"/>
      <c r="H44" s="407"/>
      <c r="I44" s="410"/>
      <c r="J44" s="406"/>
      <c r="K44" s="406"/>
      <c r="L44" s="421"/>
      <c r="M44" s="415"/>
      <c r="N44" s="406"/>
      <c r="O44" s="406"/>
      <c r="P44" s="376"/>
    </row>
    <row r="45" spans="1:16" ht="18" x14ac:dyDescent="0.25">
      <c r="A45" s="419"/>
      <c r="B45" s="420"/>
      <c r="C45" s="420"/>
      <c r="D45" s="408"/>
      <c r="E45" s="408"/>
      <c r="F45" s="408"/>
      <c r="G45" s="408"/>
      <c r="H45" s="409"/>
      <c r="I45" s="411"/>
      <c r="J45" s="408"/>
      <c r="K45" s="408"/>
      <c r="L45" s="422"/>
      <c r="M45" s="416"/>
      <c r="N45" s="408"/>
      <c r="O45" s="408"/>
      <c r="P45" s="377"/>
    </row>
    <row r="46" spans="1:16" ht="18" x14ac:dyDescent="0.25">
      <c r="A46" s="417"/>
      <c r="B46" s="418"/>
      <c r="C46" s="418"/>
      <c r="D46" s="406"/>
      <c r="E46" s="406"/>
      <c r="F46" s="406"/>
      <c r="G46" s="406"/>
      <c r="H46" s="407"/>
      <c r="I46" s="410"/>
      <c r="J46" s="406"/>
      <c r="K46" s="406"/>
      <c r="L46" s="421"/>
      <c r="M46" s="415"/>
      <c r="N46" s="406"/>
      <c r="O46" s="406"/>
      <c r="P46" s="376"/>
    </row>
    <row r="47" spans="1:16" ht="18" x14ac:dyDescent="0.25">
      <c r="A47" s="419"/>
      <c r="B47" s="420"/>
      <c r="C47" s="420"/>
      <c r="D47" s="408"/>
      <c r="E47" s="408"/>
      <c r="F47" s="408"/>
      <c r="G47" s="408"/>
      <c r="H47" s="409"/>
      <c r="I47" s="411"/>
      <c r="J47" s="408"/>
      <c r="K47" s="408"/>
      <c r="L47" s="422"/>
      <c r="M47" s="416"/>
      <c r="N47" s="408"/>
      <c r="O47" s="408"/>
      <c r="P47" s="377"/>
    </row>
    <row r="48" spans="1:16" ht="18" x14ac:dyDescent="0.25">
      <c r="A48" s="417"/>
      <c r="B48" s="418"/>
      <c r="C48" s="418"/>
      <c r="D48" s="406"/>
      <c r="E48" s="406"/>
      <c r="F48" s="406"/>
      <c r="G48" s="406"/>
      <c r="H48" s="407"/>
      <c r="I48" s="410"/>
      <c r="J48" s="406"/>
      <c r="K48" s="406"/>
      <c r="L48" s="421"/>
      <c r="M48" s="415"/>
      <c r="N48" s="406"/>
      <c r="O48" s="406"/>
      <c r="P48" s="376"/>
    </row>
    <row r="49" spans="1:16" ht="18" x14ac:dyDescent="0.25">
      <c r="A49" s="419"/>
      <c r="B49" s="420"/>
      <c r="C49" s="420"/>
      <c r="D49" s="408"/>
      <c r="E49" s="408"/>
      <c r="F49" s="408"/>
      <c r="G49" s="408"/>
      <c r="H49" s="409"/>
      <c r="I49" s="411"/>
      <c r="J49" s="408"/>
      <c r="K49" s="408"/>
      <c r="L49" s="422"/>
      <c r="M49" s="416"/>
      <c r="N49" s="408"/>
      <c r="O49" s="408"/>
      <c r="P49" s="377"/>
    </row>
    <row r="50" spans="1:16" ht="18" x14ac:dyDescent="0.25">
      <c r="A50" s="417"/>
      <c r="B50" s="418"/>
      <c r="C50" s="418"/>
      <c r="D50" s="406"/>
      <c r="E50" s="406"/>
      <c r="F50" s="406"/>
      <c r="G50" s="406"/>
      <c r="H50" s="407"/>
      <c r="I50" s="410"/>
      <c r="J50" s="406"/>
      <c r="K50" s="406"/>
      <c r="L50" s="421"/>
      <c r="M50" s="415"/>
      <c r="N50" s="406"/>
      <c r="O50" s="406"/>
      <c r="P50" s="376"/>
    </row>
    <row r="51" spans="1:16" ht="18" x14ac:dyDescent="0.25">
      <c r="A51" s="419"/>
      <c r="B51" s="420"/>
      <c r="C51" s="420"/>
      <c r="D51" s="408"/>
      <c r="E51" s="408"/>
      <c r="F51" s="408"/>
      <c r="G51" s="408"/>
      <c r="H51" s="409"/>
      <c r="I51" s="411"/>
      <c r="J51" s="408"/>
      <c r="K51" s="408"/>
      <c r="L51" s="422"/>
      <c r="M51" s="416"/>
      <c r="N51" s="408"/>
      <c r="O51" s="408"/>
      <c r="P51" s="377"/>
    </row>
    <row r="52" spans="1:16" ht="18" x14ac:dyDescent="0.25">
      <c r="A52" s="417"/>
      <c r="B52" s="418"/>
      <c r="C52" s="418"/>
      <c r="D52" s="406"/>
      <c r="E52" s="406"/>
      <c r="F52" s="406"/>
      <c r="G52" s="406"/>
      <c r="H52" s="407"/>
      <c r="I52" s="410"/>
      <c r="J52" s="406"/>
      <c r="K52" s="406"/>
      <c r="L52" s="421"/>
      <c r="M52" s="415"/>
      <c r="N52" s="406"/>
      <c r="O52" s="406"/>
      <c r="P52" s="376"/>
    </row>
    <row r="53" spans="1:16" ht="18" x14ac:dyDescent="0.25">
      <c r="A53" s="419"/>
      <c r="B53" s="420"/>
      <c r="C53" s="420"/>
      <c r="D53" s="408"/>
      <c r="E53" s="408"/>
      <c r="F53" s="408"/>
      <c r="G53" s="408"/>
      <c r="H53" s="409"/>
      <c r="I53" s="411"/>
      <c r="J53" s="408"/>
      <c r="K53" s="408"/>
      <c r="L53" s="422"/>
      <c r="M53" s="416"/>
      <c r="N53" s="408"/>
      <c r="O53" s="408"/>
      <c r="P53" s="377"/>
    </row>
    <row r="54" spans="1:16" ht="18" x14ac:dyDescent="0.25">
      <c r="A54" s="417"/>
      <c r="B54" s="418"/>
      <c r="C54" s="418"/>
      <c r="D54" s="406"/>
      <c r="E54" s="406"/>
      <c r="F54" s="406"/>
      <c r="G54" s="406"/>
      <c r="H54" s="407"/>
      <c r="I54" s="410"/>
      <c r="J54" s="406"/>
      <c r="K54" s="406"/>
      <c r="L54" s="421"/>
      <c r="M54" s="415"/>
      <c r="N54" s="406"/>
      <c r="O54" s="406"/>
      <c r="P54" s="376"/>
    </row>
    <row r="55" spans="1:16" ht="18" x14ac:dyDescent="0.25">
      <c r="A55" s="419"/>
      <c r="B55" s="420"/>
      <c r="C55" s="420"/>
      <c r="D55" s="408"/>
      <c r="E55" s="408"/>
      <c r="F55" s="408"/>
      <c r="G55" s="408"/>
      <c r="H55" s="409"/>
      <c r="I55" s="411"/>
      <c r="J55" s="408"/>
      <c r="K55" s="408"/>
      <c r="L55" s="422"/>
      <c r="M55" s="416"/>
      <c r="N55" s="408"/>
      <c r="O55" s="408"/>
      <c r="P55" s="377"/>
    </row>
    <row r="56" spans="1:16" ht="18" x14ac:dyDescent="0.25">
      <c r="A56" s="417"/>
      <c r="B56" s="418"/>
      <c r="C56" s="418"/>
      <c r="D56" s="406"/>
      <c r="E56" s="406"/>
      <c r="F56" s="406"/>
      <c r="G56" s="406"/>
      <c r="H56" s="407"/>
      <c r="I56" s="410"/>
      <c r="J56" s="406"/>
      <c r="K56" s="406"/>
      <c r="L56" s="421"/>
      <c r="M56" s="415"/>
      <c r="N56" s="406"/>
      <c r="O56" s="406"/>
      <c r="P56" s="376"/>
    </row>
    <row r="57" spans="1:16" ht="18" x14ac:dyDescent="0.25">
      <c r="A57" s="419"/>
      <c r="B57" s="420"/>
      <c r="C57" s="420"/>
      <c r="D57" s="408"/>
      <c r="E57" s="408"/>
      <c r="F57" s="408"/>
      <c r="G57" s="408"/>
      <c r="H57" s="409"/>
      <c r="I57" s="411"/>
      <c r="J57" s="408"/>
      <c r="K57" s="408"/>
      <c r="L57" s="422"/>
      <c r="M57" s="416"/>
      <c r="N57" s="408"/>
      <c r="O57" s="408"/>
      <c r="P57" s="377"/>
    </row>
    <row r="58" spans="1:16" ht="18" x14ac:dyDescent="0.25">
      <c r="A58" s="417"/>
      <c r="B58" s="418"/>
      <c r="C58" s="418"/>
      <c r="D58" s="406"/>
      <c r="E58" s="406"/>
      <c r="F58" s="406"/>
      <c r="G58" s="406"/>
      <c r="H58" s="407"/>
      <c r="I58" s="410"/>
      <c r="J58" s="406"/>
      <c r="K58" s="406"/>
      <c r="L58" s="421"/>
      <c r="M58" s="415"/>
      <c r="N58" s="406"/>
      <c r="O58" s="406"/>
      <c r="P58" s="376"/>
    </row>
    <row r="59" spans="1:16" ht="18" x14ac:dyDescent="0.25">
      <c r="A59" s="419"/>
      <c r="B59" s="420"/>
      <c r="C59" s="420"/>
      <c r="D59" s="408"/>
      <c r="E59" s="408"/>
      <c r="F59" s="408"/>
      <c r="G59" s="408"/>
      <c r="H59" s="409"/>
      <c r="I59" s="411"/>
      <c r="J59" s="408"/>
      <c r="K59" s="408"/>
      <c r="L59" s="422"/>
      <c r="M59" s="416"/>
      <c r="N59" s="408"/>
      <c r="O59" s="408"/>
      <c r="P59" s="377"/>
    </row>
    <row r="60" spans="1:16" ht="18" x14ac:dyDescent="0.25">
      <c r="A60" s="417"/>
      <c r="B60" s="418"/>
      <c r="C60" s="418"/>
      <c r="D60" s="406"/>
      <c r="E60" s="406"/>
      <c r="F60" s="406"/>
      <c r="G60" s="406"/>
      <c r="H60" s="407"/>
      <c r="I60" s="410"/>
      <c r="J60" s="406"/>
      <c r="K60" s="406"/>
      <c r="L60" s="421"/>
      <c r="M60" s="415"/>
      <c r="N60" s="406"/>
      <c r="O60" s="406"/>
      <c r="P60" s="376"/>
    </row>
    <row r="61" spans="1:16" ht="18" x14ac:dyDescent="0.25">
      <c r="A61" s="419"/>
      <c r="B61" s="420"/>
      <c r="C61" s="420"/>
      <c r="D61" s="408"/>
      <c r="E61" s="408"/>
      <c r="F61" s="408"/>
      <c r="G61" s="408"/>
      <c r="H61" s="409"/>
      <c r="I61" s="411"/>
      <c r="J61" s="408"/>
      <c r="K61" s="408"/>
      <c r="L61" s="422"/>
      <c r="M61" s="416"/>
      <c r="N61" s="408"/>
      <c r="O61" s="408"/>
      <c r="P61" s="377"/>
    </row>
    <row r="62" spans="1:16" ht="18" x14ac:dyDescent="0.25">
      <c r="A62" s="417"/>
      <c r="B62" s="418"/>
      <c r="C62" s="418"/>
      <c r="D62" s="406"/>
      <c r="E62" s="406"/>
      <c r="F62" s="406"/>
      <c r="G62" s="406"/>
      <c r="H62" s="407"/>
      <c r="I62" s="410"/>
      <c r="J62" s="406"/>
      <c r="K62" s="406"/>
      <c r="L62" s="421"/>
      <c r="M62" s="415"/>
      <c r="N62" s="406"/>
      <c r="O62" s="406"/>
      <c r="P62" s="376"/>
    </row>
    <row r="63" spans="1:16" ht="18" x14ac:dyDescent="0.25">
      <c r="A63" s="419"/>
      <c r="B63" s="420"/>
      <c r="C63" s="420"/>
      <c r="D63" s="408"/>
      <c r="E63" s="408"/>
      <c r="F63" s="408"/>
      <c r="G63" s="408"/>
      <c r="H63" s="409"/>
      <c r="I63" s="411"/>
      <c r="J63" s="408"/>
      <c r="K63" s="408"/>
      <c r="L63" s="422"/>
      <c r="M63" s="416"/>
      <c r="N63" s="408"/>
      <c r="O63" s="408"/>
      <c r="P63" s="377"/>
    </row>
    <row r="64" spans="1:16" ht="18" x14ac:dyDescent="0.25">
      <c r="A64" s="417"/>
      <c r="B64" s="418"/>
      <c r="C64" s="418"/>
      <c r="D64" s="406"/>
      <c r="E64" s="406"/>
      <c r="F64" s="406"/>
      <c r="G64" s="406"/>
      <c r="H64" s="407"/>
      <c r="I64" s="410"/>
      <c r="J64" s="406"/>
      <c r="K64" s="406"/>
      <c r="L64" s="421"/>
      <c r="M64" s="415"/>
      <c r="N64" s="406"/>
      <c r="O64" s="406"/>
      <c r="P64" s="376"/>
    </row>
    <row r="65" spans="1:16" ht="18" x14ac:dyDescent="0.25">
      <c r="A65" s="419"/>
      <c r="B65" s="420"/>
      <c r="C65" s="420"/>
      <c r="D65" s="408"/>
      <c r="E65" s="408"/>
      <c r="F65" s="408"/>
      <c r="G65" s="408"/>
      <c r="H65" s="409"/>
      <c r="I65" s="411"/>
      <c r="J65" s="408"/>
      <c r="K65" s="408"/>
      <c r="L65" s="422"/>
      <c r="M65" s="416"/>
      <c r="N65" s="408"/>
      <c r="O65" s="408"/>
      <c r="P65" s="377"/>
    </row>
    <row r="66" spans="1:16" ht="18" x14ac:dyDescent="0.25">
      <c r="A66" s="417"/>
      <c r="B66" s="418"/>
      <c r="C66" s="418"/>
      <c r="D66" s="406"/>
      <c r="E66" s="406"/>
      <c r="F66" s="406"/>
      <c r="G66" s="406"/>
      <c r="H66" s="407"/>
      <c r="I66" s="410"/>
      <c r="J66" s="406"/>
      <c r="K66" s="406"/>
      <c r="L66" s="421"/>
      <c r="M66" s="415"/>
      <c r="N66" s="406"/>
      <c r="O66" s="406"/>
      <c r="P66" s="376"/>
    </row>
    <row r="67" spans="1:16" ht="18" x14ac:dyDescent="0.25">
      <c r="A67" s="419"/>
      <c r="B67" s="420"/>
      <c r="C67" s="420"/>
      <c r="D67" s="408"/>
      <c r="E67" s="408"/>
      <c r="F67" s="408"/>
      <c r="G67" s="408"/>
      <c r="H67" s="409"/>
      <c r="I67" s="411"/>
      <c r="J67" s="408"/>
      <c r="K67" s="408"/>
      <c r="L67" s="422"/>
      <c r="M67" s="416"/>
      <c r="N67" s="408"/>
      <c r="O67" s="408"/>
      <c r="P67" s="377"/>
    </row>
    <row r="68" spans="1:16" ht="18" x14ac:dyDescent="0.25">
      <c r="A68" s="417"/>
      <c r="B68" s="418"/>
      <c r="C68" s="418"/>
      <c r="D68" s="406"/>
      <c r="E68" s="406"/>
      <c r="F68" s="406"/>
      <c r="G68" s="406"/>
      <c r="H68" s="407"/>
      <c r="I68" s="410"/>
      <c r="J68" s="406"/>
      <c r="K68" s="406"/>
      <c r="L68" s="421"/>
      <c r="M68" s="415"/>
      <c r="N68" s="406"/>
      <c r="O68" s="406"/>
      <c r="P68" s="376"/>
    </row>
    <row r="69" spans="1:16" ht="18" x14ac:dyDescent="0.25">
      <c r="A69" s="419"/>
      <c r="B69" s="420"/>
      <c r="C69" s="420"/>
      <c r="D69" s="408"/>
      <c r="E69" s="408"/>
      <c r="F69" s="408"/>
      <c r="G69" s="408"/>
      <c r="H69" s="409"/>
      <c r="I69" s="411"/>
      <c r="J69" s="408"/>
      <c r="K69" s="408"/>
      <c r="L69" s="422"/>
      <c r="M69" s="416"/>
      <c r="N69" s="408"/>
      <c r="O69" s="408"/>
      <c r="P69" s="377"/>
    </row>
    <row r="70" spans="1:16" ht="18" x14ac:dyDescent="0.25">
      <c r="A70" s="417"/>
      <c r="B70" s="418"/>
      <c r="C70" s="418"/>
      <c r="D70" s="406"/>
      <c r="E70" s="406"/>
      <c r="F70" s="406"/>
      <c r="G70" s="406"/>
      <c r="H70" s="407"/>
      <c r="I70" s="410"/>
      <c r="J70" s="406"/>
      <c r="K70" s="406"/>
      <c r="L70" s="421"/>
      <c r="M70" s="415"/>
      <c r="N70" s="406"/>
      <c r="O70" s="406"/>
      <c r="P70" s="376"/>
    </row>
    <row r="71" spans="1:16" ht="18" x14ac:dyDescent="0.25">
      <c r="A71" s="419"/>
      <c r="B71" s="420"/>
      <c r="C71" s="420"/>
      <c r="D71" s="408"/>
      <c r="E71" s="408"/>
      <c r="F71" s="408"/>
      <c r="G71" s="408"/>
      <c r="H71" s="409"/>
      <c r="I71" s="411"/>
      <c r="J71" s="408"/>
      <c r="K71" s="408"/>
      <c r="L71" s="422"/>
      <c r="M71" s="416"/>
      <c r="N71" s="408"/>
      <c r="O71" s="408"/>
      <c r="P71" s="377"/>
    </row>
    <row r="72" spans="1:16" ht="18" x14ac:dyDescent="0.25">
      <c r="A72" s="417"/>
      <c r="B72" s="418"/>
      <c r="C72" s="418"/>
      <c r="D72" s="406"/>
      <c r="E72" s="406"/>
      <c r="F72" s="406"/>
      <c r="G72" s="406"/>
      <c r="H72" s="407"/>
      <c r="I72" s="410"/>
      <c r="J72" s="406"/>
      <c r="K72" s="406"/>
      <c r="L72" s="421"/>
      <c r="M72" s="415"/>
      <c r="N72" s="406"/>
      <c r="O72" s="406"/>
      <c r="P72" s="376"/>
    </row>
    <row r="73" spans="1:16" ht="18" x14ac:dyDescent="0.25">
      <c r="A73" s="419"/>
      <c r="B73" s="420"/>
      <c r="C73" s="420"/>
      <c r="D73" s="408"/>
      <c r="E73" s="408"/>
      <c r="F73" s="408"/>
      <c r="G73" s="408"/>
      <c r="H73" s="409"/>
      <c r="I73" s="411"/>
      <c r="J73" s="408"/>
      <c r="K73" s="408"/>
      <c r="L73" s="422"/>
      <c r="M73" s="416"/>
      <c r="N73" s="408"/>
      <c r="O73" s="408"/>
      <c r="P73" s="377"/>
    </row>
    <row r="74" spans="1:16" ht="18" x14ac:dyDescent="0.25">
      <c r="A74" s="417"/>
      <c r="B74" s="418"/>
      <c r="C74" s="418"/>
      <c r="D74" s="406"/>
      <c r="E74" s="406"/>
      <c r="F74" s="406"/>
      <c r="G74" s="406"/>
      <c r="H74" s="407"/>
      <c r="I74" s="410"/>
      <c r="J74" s="406"/>
      <c r="K74" s="406"/>
      <c r="L74" s="421"/>
      <c r="M74" s="415"/>
      <c r="N74" s="406"/>
      <c r="O74" s="406"/>
      <c r="P74" s="376"/>
    </row>
    <row r="75" spans="1:16" ht="18" x14ac:dyDescent="0.25">
      <c r="A75" s="419"/>
      <c r="B75" s="420"/>
      <c r="C75" s="420"/>
      <c r="D75" s="408"/>
      <c r="E75" s="408"/>
      <c r="F75" s="408"/>
      <c r="G75" s="408"/>
      <c r="H75" s="409"/>
      <c r="I75" s="411"/>
      <c r="J75" s="408"/>
      <c r="K75" s="408"/>
      <c r="L75" s="422"/>
      <c r="M75" s="416"/>
      <c r="N75" s="408"/>
      <c r="O75" s="408"/>
      <c r="P75" s="377"/>
    </row>
    <row r="76" spans="1:16" ht="18" x14ac:dyDescent="0.25">
      <c r="A76" s="417"/>
      <c r="B76" s="418"/>
      <c r="C76" s="418"/>
      <c r="D76" s="406"/>
      <c r="E76" s="406"/>
      <c r="F76" s="406"/>
      <c r="G76" s="406"/>
      <c r="H76" s="407"/>
      <c r="I76" s="410"/>
      <c r="J76" s="406"/>
      <c r="K76" s="406"/>
      <c r="L76" s="421"/>
      <c r="M76" s="415"/>
      <c r="N76" s="406"/>
      <c r="O76" s="406"/>
      <c r="P76" s="376"/>
    </row>
    <row r="77" spans="1:16" ht="18" x14ac:dyDescent="0.25">
      <c r="A77" s="419"/>
      <c r="B77" s="420"/>
      <c r="C77" s="420"/>
      <c r="D77" s="408"/>
      <c r="E77" s="408"/>
      <c r="F77" s="408"/>
      <c r="G77" s="408"/>
      <c r="H77" s="409"/>
      <c r="I77" s="411"/>
      <c r="J77" s="408"/>
      <c r="K77" s="408"/>
      <c r="L77" s="422"/>
      <c r="M77" s="416"/>
      <c r="N77" s="408"/>
      <c r="O77" s="408"/>
      <c r="P77" s="377"/>
    </row>
    <row r="78" spans="1:16" ht="18" x14ac:dyDescent="0.25">
      <c r="A78" s="417"/>
      <c r="B78" s="418"/>
      <c r="C78" s="418"/>
      <c r="D78" s="406"/>
      <c r="E78" s="406"/>
      <c r="F78" s="406"/>
      <c r="G78" s="406"/>
      <c r="H78" s="407"/>
      <c r="I78" s="410"/>
      <c r="J78" s="406"/>
      <c r="K78" s="406"/>
      <c r="L78" s="421"/>
      <c r="M78" s="415"/>
      <c r="N78" s="406"/>
      <c r="O78" s="406"/>
      <c r="P78" s="376"/>
    </row>
    <row r="79" spans="1:16" ht="18" x14ac:dyDescent="0.25">
      <c r="A79" s="419"/>
      <c r="B79" s="420"/>
      <c r="C79" s="420"/>
      <c r="D79" s="408"/>
      <c r="E79" s="408"/>
      <c r="F79" s="408"/>
      <c r="G79" s="408"/>
      <c r="H79" s="409"/>
      <c r="I79" s="411"/>
      <c r="J79" s="408"/>
      <c r="K79" s="408"/>
      <c r="L79" s="422"/>
      <c r="M79" s="416"/>
      <c r="N79" s="408"/>
      <c r="O79" s="408"/>
      <c r="P79" s="377"/>
    </row>
    <row r="80" spans="1:16" ht="18" x14ac:dyDescent="0.25">
      <c r="A80" s="417"/>
      <c r="B80" s="418"/>
      <c r="C80" s="418"/>
      <c r="D80" s="406"/>
      <c r="E80" s="406"/>
      <c r="F80" s="406"/>
      <c r="G80" s="406"/>
      <c r="H80" s="407"/>
      <c r="I80" s="410"/>
      <c r="J80" s="406"/>
      <c r="K80" s="406"/>
      <c r="L80" s="421"/>
      <c r="M80" s="415"/>
      <c r="N80" s="406"/>
      <c r="O80" s="406"/>
      <c r="P80" s="376"/>
    </row>
    <row r="81" spans="1:16" ht="18" x14ac:dyDescent="0.25">
      <c r="A81" s="419"/>
      <c r="B81" s="420"/>
      <c r="C81" s="420"/>
      <c r="D81" s="408"/>
      <c r="E81" s="408"/>
      <c r="F81" s="408"/>
      <c r="G81" s="408"/>
      <c r="H81" s="409"/>
      <c r="I81" s="411"/>
      <c r="J81" s="408"/>
      <c r="K81" s="408"/>
      <c r="L81" s="422"/>
      <c r="M81" s="416"/>
      <c r="N81" s="408"/>
      <c r="O81" s="408"/>
      <c r="P81" s="377"/>
    </row>
    <row r="82" spans="1:16" ht="18" x14ac:dyDescent="0.25">
      <c r="A82" s="417"/>
      <c r="B82" s="418"/>
      <c r="C82" s="418"/>
      <c r="D82" s="406"/>
      <c r="E82" s="406"/>
      <c r="F82" s="406"/>
      <c r="G82" s="406"/>
      <c r="H82" s="407"/>
      <c r="I82" s="410"/>
      <c r="J82" s="406"/>
      <c r="K82" s="406"/>
      <c r="L82" s="421"/>
      <c r="M82" s="415"/>
      <c r="N82" s="406"/>
      <c r="O82" s="406"/>
      <c r="P82" s="376"/>
    </row>
    <row r="83" spans="1:16" ht="18" x14ac:dyDescent="0.25">
      <c r="A83" s="419"/>
      <c r="B83" s="420"/>
      <c r="C83" s="420"/>
      <c r="D83" s="408"/>
      <c r="E83" s="408"/>
      <c r="F83" s="408"/>
      <c r="G83" s="408"/>
      <c r="H83" s="409"/>
      <c r="I83" s="411"/>
      <c r="J83" s="408"/>
      <c r="K83" s="408"/>
      <c r="L83" s="422"/>
      <c r="M83" s="416"/>
      <c r="N83" s="408"/>
      <c r="O83" s="408"/>
      <c r="P83" s="377"/>
    </row>
    <row r="84" spans="1:16" ht="18" x14ac:dyDescent="0.25">
      <c r="A84" s="417"/>
      <c r="B84" s="418"/>
      <c r="C84" s="418"/>
      <c r="D84" s="406"/>
      <c r="E84" s="406"/>
      <c r="F84" s="406"/>
      <c r="G84" s="406"/>
      <c r="H84" s="407"/>
      <c r="I84" s="410"/>
      <c r="J84" s="406"/>
      <c r="K84" s="406"/>
      <c r="L84" s="421"/>
      <c r="M84" s="415"/>
      <c r="N84" s="406"/>
      <c r="O84" s="406"/>
      <c r="P84" s="376"/>
    </row>
    <row r="85" spans="1:16" ht="18" x14ac:dyDescent="0.25">
      <c r="A85" s="419"/>
      <c r="B85" s="420"/>
      <c r="C85" s="420"/>
      <c r="D85" s="408"/>
      <c r="E85" s="408"/>
      <c r="F85" s="408"/>
      <c r="G85" s="408"/>
      <c r="H85" s="409"/>
      <c r="I85" s="411"/>
      <c r="J85" s="408"/>
      <c r="K85" s="408"/>
      <c r="L85" s="422"/>
      <c r="M85" s="416"/>
      <c r="N85" s="408"/>
      <c r="O85" s="408"/>
      <c r="P85" s="377"/>
    </row>
    <row r="86" spans="1:16" ht="18" x14ac:dyDescent="0.25">
      <c r="A86" s="417"/>
      <c r="B86" s="418"/>
      <c r="C86" s="418"/>
      <c r="D86" s="406"/>
      <c r="E86" s="406"/>
      <c r="F86" s="406"/>
      <c r="G86" s="406"/>
      <c r="H86" s="407"/>
      <c r="I86" s="410"/>
      <c r="J86" s="406"/>
      <c r="K86" s="406"/>
      <c r="L86" s="421"/>
      <c r="M86" s="415"/>
      <c r="N86" s="406"/>
      <c r="O86" s="406"/>
      <c r="P86" s="376"/>
    </row>
    <row r="87" spans="1:16" ht="18" x14ac:dyDescent="0.25">
      <c r="A87" s="419"/>
      <c r="B87" s="420"/>
      <c r="C87" s="420"/>
      <c r="D87" s="408"/>
      <c r="E87" s="408"/>
      <c r="F87" s="408"/>
      <c r="G87" s="408"/>
      <c r="H87" s="409"/>
      <c r="I87" s="411"/>
      <c r="J87" s="408"/>
      <c r="K87" s="408"/>
      <c r="L87" s="422"/>
      <c r="M87" s="416"/>
      <c r="N87" s="408"/>
      <c r="O87" s="408"/>
      <c r="P87" s="377"/>
    </row>
    <row r="88" spans="1:16" ht="18" x14ac:dyDescent="0.25">
      <c r="A88" s="417"/>
      <c r="B88" s="418"/>
      <c r="C88" s="418"/>
      <c r="D88" s="406"/>
      <c r="E88" s="406"/>
      <c r="F88" s="406"/>
      <c r="G88" s="406"/>
      <c r="H88" s="407"/>
      <c r="I88" s="410"/>
      <c r="J88" s="406"/>
      <c r="K88" s="406"/>
      <c r="L88" s="421"/>
      <c r="M88" s="415"/>
      <c r="N88" s="406"/>
      <c r="O88" s="406"/>
      <c r="P88" s="376"/>
    </row>
    <row r="89" spans="1:16" ht="18" x14ac:dyDescent="0.25">
      <c r="A89" s="419"/>
      <c r="B89" s="420"/>
      <c r="C89" s="420"/>
      <c r="D89" s="408"/>
      <c r="E89" s="408"/>
      <c r="F89" s="408"/>
      <c r="G89" s="408"/>
      <c r="H89" s="409"/>
      <c r="I89" s="411"/>
      <c r="J89" s="408"/>
      <c r="K89" s="408"/>
      <c r="L89" s="422"/>
      <c r="M89" s="416"/>
      <c r="N89" s="408"/>
      <c r="O89" s="408"/>
      <c r="P89" s="377"/>
    </row>
    <row r="90" spans="1:16" ht="18" x14ac:dyDescent="0.25">
      <c r="A90" s="417"/>
      <c r="B90" s="418"/>
      <c r="C90" s="418"/>
      <c r="D90" s="406"/>
      <c r="E90" s="406"/>
      <c r="F90" s="406"/>
      <c r="G90" s="406"/>
      <c r="H90" s="407"/>
      <c r="I90" s="410"/>
      <c r="J90" s="406"/>
      <c r="K90" s="406"/>
      <c r="L90" s="421"/>
      <c r="M90" s="415"/>
      <c r="N90" s="406"/>
      <c r="O90" s="406"/>
      <c r="P90" s="376"/>
    </row>
    <row r="91" spans="1:16" ht="18" x14ac:dyDescent="0.25">
      <c r="A91" s="419"/>
      <c r="B91" s="420"/>
      <c r="C91" s="420"/>
      <c r="D91" s="408"/>
      <c r="E91" s="408"/>
      <c r="F91" s="408"/>
      <c r="G91" s="408"/>
      <c r="H91" s="409"/>
      <c r="I91" s="411"/>
      <c r="J91" s="408"/>
      <c r="K91" s="408"/>
      <c r="L91" s="422"/>
      <c r="M91" s="416"/>
      <c r="N91" s="408"/>
      <c r="O91" s="408"/>
      <c r="P91" s="377"/>
    </row>
    <row r="92" spans="1:16" ht="18" x14ac:dyDescent="0.25">
      <c r="A92" s="417"/>
      <c r="B92" s="418"/>
      <c r="C92" s="418"/>
      <c r="D92" s="406"/>
      <c r="E92" s="406"/>
      <c r="F92" s="406"/>
      <c r="G92" s="406"/>
      <c r="H92" s="407"/>
      <c r="I92" s="410"/>
      <c r="J92" s="406"/>
      <c r="K92" s="406"/>
      <c r="L92" s="421"/>
      <c r="M92" s="415"/>
      <c r="N92" s="406"/>
      <c r="O92" s="406"/>
      <c r="P92" s="376"/>
    </row>
    <row r="93" spans="1:16" ht="18" x14ac:dyDescent="0.25">
      <c r="A93" s="419"/>
      <c r="B93" s="420"/>
      <c r="C93" s="420"/>
      <c r="D93" s="408"/>
      <c r="E93" s="408"/>
      <c r="F93" s="408"/>
      <c r="G93" s="408"/>
      <c r="H93" s="409"/>
      <c r="I93" s="411"/>
      <c r="J93" s="408"/>
      <c r="K93" s="408"/>
      <c r="L93" s="422"/>
      <c r="M93" s="416"/>
      <c r="N93" s="408"/>
      <c r="O93" s="408"/>
      <c r="P93" s="377"/>
    </row>
    <row r="94" spans="1:16" ht="18" x14ac:dyDescent="0.25">
      <c r="A94" s="417"/>
      <c r="B94" s="418"/>
      <c r="C94" s="418"/>
      <c r="D94" s="406"/>
      <c r="E94" s="406"/>
      <c r="F94" s="406"/>
      <c r="G94" s="406"/>
      <c r="H94" s="407"/>
      <c r="I94" s="410"/>
      <c r="J94" s="406"/>
      <c r="K94" s="406"/>
      <c r="L94" s="421"/>
      <c r="M94" s="415"/>
      <c r="N94" s="406"/>
      <c r="O94" s="406"/>
      <c r="P94" s="376"/>
    </row>
    <row r="95" spans="1:16" ht="18" x14ac:dyDescent="0.25">
      <c r="A95" s="419"/>
      <c r="B95" s="420"/>
      <c r="C95" s="420"/>
      <c r="D95" s="408"/>
      <c r="E95" s="408"/>
      <c r="F95" s="408"/>
      <c r="G95" s="408"/>
      <c r="H95" s="409"/>
      <c r="I95" s="411"/>
      <c r="J95" s="408"/>
      <c r="K95" s="408"/>
      <c r="L95" s="422"/>
      <c r="M95" s="416"/>
      <c r="N95" s="408"/>
      <c r="O95" s="408"/>
      <c r="P95" s="377"/>
    </row>
    <row r="96" spans="1:16" ht="18" x14ac:dyDescent="0.25">
      <c r="A96" s="417"/>
      <c r="B96" s="418"/>
      <c r="C96" s="418"/>
      <c r="D96" s="406"/>
      <c r="E96" s="406"/>
      <c r="F96" s="406"/>
      <c r="G96" s="406"/>
      <c r="H96" s="407"/>
      <c r="I96" s="410"/>
      <c r="J96" s="406"/>
      <c r="K96" s="406"/>
      <c r="L96" s="421"/>
      <c r="M96" s="415"/>
      <c r="N96" s="406"/>
      <c r="O96" s="406"/>
      <c r="P96" s="376"/>
    </row>
    <row r="97" spans="1:16" ht="18" x14ac:dyDescent="0.25">
      <c r="A97" s="419"/>
      <c r="B97" s="420"/>
      <c r="C97" s="420"/>
      <c r="D97" s="408"/>
      <c r="E97" s="408"/>
      <c r="F97" s="408"/>
      <c r="G97" s="408"/>
      <c r="H97" s="409"/>
      <c r="I97" s="411"/>
      <c r="J97" s="408"/>
      <c r="K97" s="408"/>
      <c r="L97" s="422"/>
      <c r="M97" s="416"/>
      <c r="N97" s="408"/>
      <c r="O97" s="408"/>
      <c r="P97" s="377"/>
    </row>
    <row r="98" spans="1:16" ht="18" x14ac:dyDescent="0.25">
      <c r="A98" s="417"/>
      <c r="B98" s="418"/>
      <c r="C98" s="418"/>
      <c r="D98" s="406"/>
      <c r="E98" s="406"/>
      <c r="F98" s="406"/>
      <c r="G98" s="406"/>
      <c r="H98" s="407"/>
      <c r="I98" s="410"/>
      <c r="J98" s="406"/>
      <c r="K98" s="406"/>
      <c r="L98" s="421"/>
      <c r="M98" s="415"/>
      <c r="N98" s="406"/>
      <c r="O98" s="406"/>
      <c r="P98" s="376"/>
    </row>
    <row r="99" spans="1:16" ht="18" x14ac:dyDescent="0.25">
      <c r="A99" s="419"/>
      <c r="B99" s="420"/>
      <c r="C99" s="420"/>
      <c r="D99" s="408"/>
      <c r="E99" s="408"/>
      <c r="F99" s="408"/>
      <c r="G99" s="408"/>
      <c r="H99" s="409"/>
      <c r="I99" s="411"/>
      <c r="J99" s="408"/>
      <c r="K99" s="408"/>
      <c r="L99" s="422"/>
      <c r="M99" s="416"/>
      <c r="N99" s="408"/>
      <c r="O99" s="408"/>
      <c r="P99" s="377"/>
    </row>
    <row r="100" spans="1:16" ht="18" x14ac:dyDescent="0.25">
      <c r="A100" s="417"/>
      <c r="B100" s="418"/>
      <c r="C100" s="418"/>
      <c r="D100" s="406"/>
      <c r="E100" s="406"/>
      <c r="F100" s="406"/>
      <c r="G100" s="406"/>
      <c r="H100" s="407"/>
      <c r="I100" s="410"/>
      <c r="J100" s="406"/>
      <c r="K100" s="406"/>
      <c r="L100" s="421"/>
      <c r="M100" s="415"/>
      <c r="N100" s="406"/>
      <c r="O100" s="406"/>
      <c r="P100" s="376"/>
    </row>
  </sheetData>
  <pageMargins left="0.25" right="0.25" top="0.75" bottom="0.75" header="0.3" footer="0.3"/>
  <pageSetup scale="66" orientation="landscape" r:id="rId1"/>
  <headerFooter>
    <oddHeader>&amp;C&amp;"Century Gothic,Bold"&amp;18A M M O N I A - N I T R O G E N   BY   I O N   S E L E C T I V E   E L E C T R O D E
&amp;12&amp;ESM 4500-NH3 (D)</oddHeader>
    <oddFooter>&amp;RA.E&amp;LNovus.xlsm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E75D-66FE-4394-9502-B8EE4974573B}">
  <sheetPr codeName="Sheet20"/>
  <dimension ref="A1:AL69"/>
  <sheetViews>
    <sheetView workbookViewId="0">
      <selection activeCell="D26" sqref="D26"/>
    </sheetView>
  </sheetViews>
  <sheetFormatPr defaultRowHeight="15" x14ac:dyDescent="0.25"/>
  <cols>
    <col min="1" max="28" width="15.140625" customWidth="1"/>
    <col min="29" max="29" width="10.7109375" customWidth="1"/>
    <col min="30" max="30" width="13.140625" bestFit="1" customWidth="1"/>
    <col min="35" max="35" width="13.140625" bestFit="1" customWidth="1"/>
    <col min="36" max="36" width="18.85546875" bestFit="1" customWidth="1"/>
    <col min="37" max="37" width="13.5703125" bestFit="1" customWidth="1"/>
  </cols>
  <sheetData>
    <row r="1" spans="1:38" x14ac:dyDescent="0.25">
      <c r="A1" s="264" t="s">
        <v>86</v>
      </c>
      <c r="B1" s="264" t="s">
        <v>1</v>
      </c>
      <c r="C1" s="264" t="s">
        <v>9</v>
      </c>
      <c r="D1" s="264" t="s">
        <v>29</v>
      </c>
      <c r="E1" s="264" t="s">
        <v>26</v>
      </c>
      <c r="F1" s="264" t="s">
        <v>27</v>
      </c>
      <c r="G1" s="264" t="s">
        <v>231</v>
      </c>
      <c r="H1" s="264" t="s">
        <v>467</v>
      </c>
      <c r="I1" s="264" t="s">
        <v>324</v>
      </c>
      <c r="J1" s="264" t="s">
        <v>7</v>
      </c>
      <c r="K1" s="264" t="s">
        <v>232</v>
      </c>
      <c r="L1" s="264" t="s">
        <v>325</v>
      </c>
      <c r="M1" s="264" t="s">
        <v>326</v>
      </c>
      <c r="N1" s="264" t="s">
        <v>327</v>
      </c>
      <c r="O1" s="264" t="s">
        <v>273</v>
      </c>
      <c r="P1" s="264" t="s">
        <v>62</v>
      </c>
      <c r="Q1" s="264" t="s">
        <v>469</v>
      </c>
      <c r="R1" s="401" t="s">
        <v>473</v>
      </c>
      <c r="S1" s="264" t="s">
        <v>166</v>
      </c>
      <c r="T1" s="264" t="s">
        <v>73</v>
      </c>
      <c r="U1" s="264" t="s">
        <v>45</v>
      </c>
      <c r="V1" s="264" t="s">
        <v>201</v>
      </c>
      <c r="W1" s="264" t="s">
        <v>328</v>
      </c>
      <c r="X1" s="264" t="s">
        <v>329</v>
      </c>
      <c r="Y1" s="264" t="s">
        <v>330</v>
      </c>
      <c r="Z1" s="264" t="s">
        <v>331</v>
      </c>
      <c r="AA1" s="264" t="s">
        <v>332</v>
      </c>
      <c r="AB1" s="264" t="s">
        <v>333</v>
      </c>
      <c r="AC1" s="264" t="s">
        <v>334</v>
      </c>
      <c r="AD1" s="264" t="s">
        <v>335</v>
      </c>
      <c r="AE1" s="264" t="s">
        <v>336</v>
      </c>
      <c r="AF1" s="264" t="s">
        <v>468</v>
      </c>
      <c r="AG1" s="434" t="s">
        <v>479</v>
      </c>
      <c r="AH1" s="434" t="s">
        <v>266</v>
      </c>
      <c r="AI1" s="434" t="s">
        <v>526</v>
      </c>
      <c r="AJ1" s="434" t="s">
        <v>525</v>
      </c>
      <c r="AK1" s="434" t="s">
        <v>528</v>
      </c>
      <c r="AL1" s="434" t="s">
        <v>1094</v>
      </c>
    </row>
    <row r="2" spans="1:38" ht="30" x14ac:dyDescent="0.25">
      <c r="A2" s="265">
        <v>3972</v>
      </c>
      <c r="B2" s="266" t="s">
        <v>1464</v>
      </c>
      <c r="C2" s="266" t="s">
        <v>470</v>
      </c>
      <c r="D2" s="266" t="s">
        <v>1447</v>
      </c>
      <c r="E2" s="452" t="s">
        <v>242</v>
      </c>
      <c r="F2" s="266" t="s">
        <v>242</v>
      </c>
      <c r="G2" s="266" t="s">
        <v>342</v>
      </c>
      <c r="H2" s="266" t="s">
        <v>1448</v>
      </c>
      <c r="I2" s="266" t="s">
        <v>551</v>
      </c>
      <c r="J2" s="266" t="s">
        <v>1449</v>
      </c>
      <c r="K2" s="265" t="b">
        <v>1</v>
      </c>
      <c r="L2" s="266"/>
      <c r="M2" s="266"/>
      <c r="N2" s="266" t="s">
        <v>551</v>
      </c>
      <c r="O2" s="265" t="b">
        <v>1</v>
      </c>
      <c r="P2" s="266"/>
      <c r="Q2" s="266" t="s">
        <v>342</v>
      </c>
      <c r="R2" s="402" t="s">
        <v>1450</v>
      </c>
      <c r="S2" s="381">
        <v>44629.354155092595</v>
      </c>
      <c r="T2" s="266" t="s">
        <v>1263</v>
      </c>
      <c r="U2" s="266" t="s">
        <v>1451</v>
      </c>
      <c r="V2" s="266" t="s">
        <v>1446</v>
      </c>
      <c r="W2" s="266" t="s">
        <v>1452</v>
      </c>
      <c r="X2" s="266" t="s">
        <v>1453</v>
      </c>
      <c r="Y2" s="266" t="s">
        <v>1127</v>
      </c>
      <c r="Z2" s="266" t="s">
        <v>1128</v>
      </c>
      <c r="AA2" s="266" t="s">
        <v>1454</v>
      </c>
      <c r="AB2" s="266" t="s">
        <v>1455</v>
      </c>
      <c r="AC2" s="266" t="s">
        <v>1456</v>
      </c>
      <c r="AD2" s="266"/>
      <c r="AE2" s="266"/>
      <c r="AF2" s="266" t="s">
        <v>1457</v>
      </c>
      <c r="AG2" t="s">
        <v>1458</v>
      </c>
      <c r="AI2" s="2">
        <v>44629.398668981485</v>
      </c>
      <c r="AJ2" t="s">
        <v>1459</v>
      </c>
      <c r="AK2" t="s">
        <v>1235</v>
      </c>
    </row>
    <row r="3" spans="1:38" ht="30" x14ac:dyDescent="0.25">
      <c r="A3" s="444">
        <v>3973</v>
      </c>
      <c r="B3" s="453"/>
      <c r="C3" s="445" t="s">
        <v>478</v>
      </c>
      <c r="D3" s="445" t="s">
        <v>1447</v>
      </c>
      <c r="E3" s="453" t="s">
        <v>242</v>
      </c>
      <c r="F3" s="445" t="s">
        <v>242</v>
      </c>
      <c r="G3" s="445" t="s">
        <v>342</v>
      </c>
      <c r="H3" s="445" t="s">
        <v>1460</v>
      </c>
      <c r="I3" s="445" t="s">
        <v>1461</v>
      </c>
      <c r="J3" s="445" t="s">
        <v>1462</v>
      </c>
      <c r="K3" s="444" t="b">
        <v>1</v>
      </c>
      <c r="L3" s="445" t="s">
        <v>361</v>
      </c>
      <c r="M3" s="445" t="s">
        <v>411</v>
      </c>
      <c r="N3" s="445" t="s">
        <v>551</v>
      </c>
      <c r="O3" s="444" t="b">
        <v>1</v>
      </c>
      <c r="P3" s="445"/>
      <c r="Q3" s="445" t="s">
        <v>159</v>
      </c>
      <c r="R3" s="444" t="s">
        <v>1450</v>
      </c>
      <c r="S3" s="446">
        <v>44629.356782407405</v>
      </c>
      <c r="T3" s="445" t="s">
        <v>1263</v>
      </c>
      <c r="U3" s="445" t="s">
        <v>1451</v>
      </c>
      <c r="V3" s="445" t="s">
        <v>1446</v>
      </c>
      <c r="W3" s="445" t="s">
        <v>1452</v>
      </c>
      <c r="X3" s="445" t="s">
        <v>1453</v>
      </c>
      <c r="Y3" s="445" t="s">
        <v>1127</v>
      </c>
      <c r="Z3" s="445" t="s">
        <v>1128</v>
      </c>
      <c r="AA3" s="445" t="s">
        <v>1454</v>
      </c>
      <c r="AB3" s="445" t="s">
        <v>1455</v>
      </c>
      <c r="AC3" s="445" t="s">
        <v>1456</v>
      </c>
      <c r="AD3" s="445"/>
      <c r="AE3" s="445"/>
      <c r="AF3" s="445" t="s">
        <v>1457</v>
      </c>
      <c r="AG3" t="s">
        <v>1458</v>
      </c>
      <c r="AI3" s="2">
        <v>44629.392025462963</v>
      </c>
      <c r="AJ3" t="s">
        <v>1463</v>
      </c>
      <c r="AK3" t="s">
        <v>1235</v>
      </c>
    </row>
    <row r="4" spans="1:38" x14ac:dyDescent="0.25">
      <c r="A4" s="447"/>
      <c r="B4" s="450"/>
      <c r="C4" s="447"/>
      <c r="D4" s="447"/>
      <c r="E4" s="450"/>
      <c r="F4" s="447"/>
      <c r="G4" s="447"/>
      <c r="H4" s="447"/>
      <c r="I4" s="447"/>
      <c r="J4" s="447"/>
      <c r="K4" s="447"/>
      <c r="L4" s="447"/>
      <c r="M4" s="447"/>
      <c r="N4" s="447"/>
      <c r="O4" s="447"/>
      <c r="P4" s="447"/>
      <c r="Q4" s="447"/>
      <c r="R4" s="447"/>
      <c r="S4" s="450"/>
      <c r="T4" s="447"/>
      <c r="U4" s="447"/>
      <c r="V4" s="447"/>
      <c r="W4" s="447"/>
      <c r="X4" s="447"/>
      <c r="Y4" s="447"/>
      <c r="Z4" s="447"/>
      <c r="AA4" s="447"/>
      <c r="AB4" s="447"/>
      <c r="AC4" s="447"/>
      <c r="AD4" s="447"/>
      <c r="AE4" s="447"/>
      <c r="AF4" s="447"/>
      <c r="AG4" s="447"/>
      <c r="AH4" s="447"/>
      <c r="AI4" s="2"/>
    </row>
    <row r="5" spans="1:38" x14ac:dyDescent="0.25">
      <c r="A5" s="448"/>
      <c r="B5" s="454"/>
      <c r="C5" s="449"/>
      <c r="D5" s="449"/>
      <c r="E5" s="454"/>
      <c r="F5" s="449"/>
      <c r="G5" s="449"/>
      <c r="H5" s="449"/>
      <c r="I5" s="449"/>
      <c r="J5" s="449"/>
      <c r="K5" s="448"/>
      <c r="L5" s="449"/>
      <c r="M5" s="449"/>
      <c r="N5" s="449"/>
      <c r="O5" s="449"/>
      <c r="P5" s="449"/>
      <c r="Q5" s="449"/>
      <c r="R5" s="448"/>
      <c r="S5" s="451"/>
      <c r="T5" s="449"/>
      <c r="U5" s="449"/>
      <c r="V5" s="449"/>
      <c r="W5" s="449"/>
      <c r="X5" s="449"/>
      <c r="Y5" s="449"/>
      <c r="Z5" s="449"/>
      <c r="AA5" s="449"/>
      <c r="AB5" s="449"/>
      <c r="AC5" s="449"/>
      <c r="AD5" s="449"/>
      <c r="AE5" s="449"/>
      <c r="AF5" s="449"/>
      <c r="AG5" s="449"/>
      <c r="AH5" s="449"/>
      <c r="AI5" s="2"/>
    </row>
    <row r="6" spans="1:38" x14ac:dyDescent="0.25">
      <c r="A6" s="448"/>
      <c r="B6" s="454"/>
      <c r="C6" s="449"/>
      <c r="D6" s="449"/>
      <c r="E6" s="454"/>
      <c r="F6" s="449"/>
      <c r="G6" s="449"/>
      <c r="H6" s="449"/>
      <c r="I6" s="449"/>
      <c r="J6" s="449"/>
      <c r="K6" s="448"/>
      <c r="L6" s="449"/>
      <c r="M6" s="449"/>
      <c r="N6" s="449"/>
      <c r="O6" s="449"/>
      <c r="P6" s="449"/>
      <c r="Q6" s="449"/>
      <c r="R6" s="448"/>
      <c r="S6" s="451"/>
      <c r="T6" s="449"/>
      <c r="U6" s="449"/>
      <c r="V6" s="449"/>
      <c r="W6" s="449"/>
      <c r="X6" s="449"/>
      <c r="Y6" s="449"/>
      <c r="Z6" s="449"/>
      <c r="AA6" s="449"/>
      <c r="AB6" s="449"/>
      <c r="AC6" s="449"/>
      <c r="AD6" s="449"/>
      <c r="AE6" s="449"/>
      <c r="AF6" s="449"/>
      <c r="AG6" s="449"/>
      <c r="AH6" s="449"/>
      <c r="AI6" s="2"/>
    </row>
    <row r="7" spans="1:38" x14ac:dyDescent="0.25">
      <c r="A7" s="448"/>
      <c r="B7" s="454"/>
      <c r="C7" s="449"/>
      <c r="D7" s="449"/>
      <c r="E7" s="454"/>
      <c r="F7" s="449"/>
      <c r="G7" s="449"/>
      <c r="H7" s="449"/>
      <c r="I7" s="449"/>
      <c r="J7" s="449"/>
      <c r="K7" s="448"/>
      <c r="L7" s="449"/>
      <c r="M7" s="449"/>
      <c r="N7" s="449"/>
      <c r="O7" s="449"/>
      <c r="P7" s="449"/>
      <c r="Q7" s="449"/>
      <c r="R7" s="448"/>
      <c r="S7" s="451"/>
      <c r="T7" s="449"/>
      <c r="U7" s="449"/>
      <c r="V7" s="449"/>
      <c r="W7" s="449"/>
      <c r="X7" s="449"/>
      <c r="Y7" s="449"/>
      <c r="Z7" s="449"/>
      <c r="AA7" s="449"/>
      <c r="AB7" s="449"/>
      <c r="AC7" s="449"/>
      <c r="AD7" s="449"/>
      <c r="AE7" s="449"/>
      <c r="AF7" s="449"/>
      <c r="AG7" s="449"/>
      <c r="AH7" s="449"/>
      <c r="AI7" s="2"/>
    </row>
    <row r="8" spans="1:38" x14ac:dyDescent="0.25">
      <c r="A8" s="448"/>
      <c r="B8" s="454"/>
      <c r="C8" s="449"/>
      <c r="D8" s="449"/>
      <c r="E8" s="454"/>
      <c r="F8" s="449"/>
      <c r="G8" s="449"/>
      <c r="H8" s="449"/>
      <c r="I8" s="449"/>
      <c r="J8" s="449"/>
      <c r="K8" s="448"/>
      <c r="L8" s="449"/>
      <c r="M8" s="449"/>
      <c r="N8" s="449"/>
      <c r="O8" s="449"/>
      <c r="P8" s="449"/>
      <c r="Q8" s="449"/>
      <c r="R8" s="448"/>
      <c r="S8" s="451"/>
      <c r="T8" s="449"/>
      <c r="U8" s="449"/>
      <c r="V8" s="449"/>
      <c r="W8" s="449"/>
      <c r="X8" s="449"/>
      <c r="Y8" s="449"/>
      <c r="Z8" s="449"/>
      <c r="AA8" s="449"/>
      <c r="AB8" s="449"/>
      <c r="AC8" s="449"/>
      <c r="AD8" s="449"/>
      <c r="AE8" s="449"/>
      <c r="AF8" s="449"/>
      <c r="AG8" s="449"/>
      <c r="AH8" s="449"/>
      <c r="AI8" s="2"/>
    </row>
    <row r="9" spans="1:38" x14ac:dyDescent="0.25">
      <c r="A9" s="448"/>
      <c r="B9" s="454"/>
      <c r="C9" s="449"/>
      <c r="D9" s="449"/>
      <c r="E9" s="454"/>
      <c r="F9" s="449"/>
      <c r="G9" s="449"/>
      <c r="H9" s="449"/>
      <c r="I9" s="449"/>
      <c r="J9" s="449"/>
      <c r="K9" s="448"/>
      <c r="L9" s="449"/>
      <c r="M9" s="449"/>
      <c r="N9" s="449"/>
      <c r="O9" s="449"/>
      <c r="P9" s="449"/>
      <c r="Q9" s="449"/>
      <c r="R9" s="448"/>
      <c r="S9" s="451"/>
      <c r="T9" s="449"/>
      <c r="U9" s="449"/>
      <c r="V9" s="449"/>
      <c r="W9" s="449"/>
      <c r="X9" s="449"/>
      <c r="Y9" s="449"/>
      <c r="Z9" s="449"/>
      <c r="AA9" s="449"/>
      <c r="AB9" s="449"/>
      <c r="AC9" s="449"/>
      <c r="AD9" s="449"/>
      <c r="AE9" s="449"/>
      <c r="AF9" s="449"/>
      <c r="AG9" s="449"/>
      <c r="AH9" s="449"/>
      <c r="AI9" s="2"/>
    </row>
    <row r="10" spans="1:38" x14ac:dyDescent="0.25">
      <c r="A10" s="448"/>
      <c r="B10" s="454"/>
      <c r="C10" s="449"/>
      <c r="D10" s="449"/>
      <c r="E10" s="454"/>
      <c r="F10" s="449"/>
      <c r="G10" s="449"/>
      <c r="H10" s="449"/>
      <c r="I10" s="449"/>
      <c r="J10" s="449"/>
      <c r="K10" s="448"/>
      <c r="L10" s="449"/>
      <c r="M10" s="449"/>
      <c r="N10" s="449"/>
      <c r="O10" s="449"/>
      <c r="P10" s="449"/>
      <c r="Q10" s="449"/>
      <c r="R10" s="448"/>
      <c r="S10" s="451"/>
      <c r="T10" s="449"/>
      <c r="U10" s="449"/>
      <c r="V10" s="449"/>
      <c r="W10" s="449"/>
      <c r="X10" s="449"/>
      <c r="Y10" s="449"/>
      <c r="Z10" s="449"/>
      <c r="AA10" s="449"/>
      <c r="AB10" s="449"/>
      <c r="AC10" s="449"/>
      <c r="AD10" s="449"/>
      <c r="AE10" s="449"/>
      <c r="AF10" s="449"/>
      <c r="AG10" s="449"/>
      <c r="AH10" s="449"/>
      <c r="AI10" s="2"/>
    </row>
    <row r="11" spans="1:38" x14ac:dyDescent="0.25">
      <c r="A11" s="448"/>
      <c r="B11" s="454"/>
      <c r="C11" s="449"/>
      <c r="D11" s="449"/>
      <c r="E11" s="454"/>
      <c r="F11" s="449"/>
      <c r="G11" s="449"/>
      <c r="H11" s="449"/>
      <c r="I11" s="449"/>
      <c r="J11" s="449"/>
      <c r="K11" s="448"/>
      <c r="L11" s="449"/>
      <c r="M11" s="449"/>
      <c r="N11" s="449"/>
      <c r="O11" s="449"/>
      <c r="P11" s="449"/>
      <c r="Q11" s="449"/>
      <c r="R11" s="448"/>
      <c r="S11" s="451"/>
      <c r="T11" s="449"/>
      <c r="U11" s="449"/>
      <c r="V11" s="449"/>
      <c r="W11" s="449"/>
      <c r="X11" s="449"/>
      <c r="Y11" s="449"/>
      <c r="Z11" s="449"/>
      <c r="AA11" s="449"/>
      <c r="AB11" s="449"/>
      <c r="AC11" s="449"/>
      <c r="AD11" s="449"/>
      <c r="AE11" s="449"/>
      <c r="AF11" s="449"/>
      <c r="AG11" s="449"/>
      <c r="AH11" s="449"/>
      <c r="AI11" s="2"/>
    </row>
    <row r="12" spans="1:38" x14ac:dyDescent="0.25">
      <c r="A12" s="448"/>
      <c r="B12" s="454"/>
      <c r="C12" s="449"/>
      <c r="D12" s="449"/>
      <c r="E12" s="454"/>
      <c r="F12" s="449"/>
      <c r="G12" s="449"/>
      <c r="H12" s="449"/>
      <c r="I12" s="449"/>
      <c r="J12" s="449"/>
      <c r="K12" s="448"/>
      <c r="L12" s="449"/>
      <c r="M12" s="449"/>
      <c r="N12" s="449"/>
      <c r="O12" s="449"/>
      <c r="P12" s="449"/>
      <c r="Q12" s="449"/>
      <c r="R12" s="448"/>
      <c r="S12" s="451"/>
      <c r="T12" s="449"/>
      <c r="U12" s="449"/>
      <c r="V12" s="449"/>
      <c r="W12" s="449"/>
      <c r="X12" s="449"/>
      <c r="Y12" s="449"/>
      <c r="Z12" s="449"/>
      <c r="AA12" s="449"/>
      <c r="AB12" s="449"/>
      <c r="AC12" s="449"/>
      <c r="AD12" s="449"/>
      <c r="AE12" s="449"/>
      <c r="AF12" s="449"/>
      <c r="AG12" s="449"/>
      <c r="AH12" s="449"/>
      <c r="AI12" s="2"/>
    </row>
    <row r="13" spans="1:38" x14ac:dyDescent="0.25">
      <c r="A13" s="448"/>
      <c r="B13" s="454"/>
      <c r="C13" s="449"/>
      <c r="D13" s="449"/>
      <c r="E13" s="454"/>
      <c r="F13" s="449"/>
      <c r="G13" s="449"/>
      <c r="H13" s="449"/>
      <c r="I13" s="449"/>
      <c r="J13" s="449"/>
      <c r="K13" s="448"/>
      <c r="L13" s="449"/>
      <c r="M13" s="449"/>
      <c r="N13" s="449"/>
      <c r="O13" s="449"/>
      <c r="P13" s="449"/>
      <c r="Q13" s="449"/>
      <c r="R13" s="448"/>
      <c r="S13" s="451"/>
      <c r="T13" s="449"/>
      <c r="U13" s="449"/>
      <c r="V13" s="449"/>
      <c r="W13" s="449"/>
      <c r="X13" s="449"/>
      <c r="Y13" s="449"/>
      <c r="Z13" s="449"/>
      <c r="AA13" s="449"/>
      <c r="AB13" s="449"/>
      <c r="AC13" s="449"/>
      <c r="AD13" s="449"/>
      <c r="AE13" s="449"/>
      <c r="AF13" s="449"/>
      <c r="AG13" s="449"/>
      <c r="AH13" s="449"/>
      <c r="AI13" s="2"/>
    </row>
    <row r="14" spans="1:38" x14ac:dyDescent="0.25">
      <c r="A14" s="448"/>
      <c r="B14" s="454"/>
      <c r="C14" s="449"/>
      <c r="D14" s="449"/>
      <c r="E14" s="454"/>
      <c r="F14" s="449"/>
      <c r="G14" s="449"/>
      <c r="H14" s="449"/>
      <c r="I14" s="449"/>
      <c r="J14" s="449"/>
      <c r="K14" s="448"/>
      <c r="L14" s="449"/>
      <c r="M14" s="449"/>
      <c r="N14" s="449"/>
      <c r="O14" s="449"/>
      <c r="P14" s="449"/>
      <c r="Q14" s="449"/>
      <c r="R14" s="448"/>
      <c r="S14" s="451"/>
      <c r="T14" s="449"/>
      <c r="U14" s="449"/>
      <c r="V14" s="449"/>
      <c r="W14" s="449"/>
      <c r="X14" s="449"/>
      <c r="Y14" s="449"/>
      <c r="Z14" s="449"/>
      <c r="AA14" s="449"/>
      <c r="AB14" s="449"/>
      <c r="AC14" s="449"/>
      <c r="AD14" s="449"/>
      <c r="AE14" s="449"/>
      <c r="AF14" s="449"/>
      <c r="AG14" s="449"/>
      <c r="AH14" s="449"/>
      <c r="AI14" s="2"/>
    </row>
    <row r="15" spans="1:38" x14ac:dyDescent="0.25">
      <c r="B15" s="2"/>
      <c r="E15" s="2"/>
      <c r="S15" s="2"/>
      <c r="AI15" s="2"/>
    </row>
    <row r="16" spans="1:38" x14ac:dyDescent="0.25">
      <c r="B16" s="2"/>
      <c r="E16" s="2"/>
      <c r="S16" s="2"/>
      <c r="AI16" s="2"/>
    </row>
    <row r="17" spans="5:35" x14ac:dyDescent="0.25">
      <c r="E17" s="2"/>
      <c r="S17" s="2"/>
      <c r="AI17" s="2"/>
    </row>
    <row r="18" spans="5:35" x14ac:dyDescent="0.25">
      <c r="E18" s="2"/>
      <c r="S18" s="2"/>
      <c r="AI18" s="2"/>
    </row>
    <row r="19" spans="5:35" x14ac:dyDescent="0.25">
      <c r="E19" s="2"/>
      <c r="S19" s="2"/>
      <c r="AI19" s="2"/>
    </row>
    <row r="20" spans="5:35" x14ac:dyDescent="0.25">
      <c r="E20" s="2"/>
      <c r="S20" s="2"/>
      <c r="AI20" s="2"/>
    </row>
    <row r="21" spans="5:35" x14ac:dyDescent="0.25">
      <c r="E21" s="2"/>
      <c r="S21" s="2"/>
      <c r="AI21" s="2"/>
    </row>
    <row r="22" spans="5:35" x14ac:dyDescent="0.25">
      <c r="E22" s="2"/>
      <c r="S22" s="2"/>
      <c r="AI22" s="2"/>
    </row>
    <row r="23" spans="5:35" x14ac:dyDescent="0.25">
      <c r="E23" s="2"/>
      <c r="S23" s="2"/>
      <c r="AI23" s="2"/>
    </row>
    <row r="24" spans="5:35" x14ac:dyDescent="0.25">
      <c r="E24" s="2"/>
      <c r="S24" s="2"/>
      <c r="AI24" s="2"/>
    </row>
    <row r="25" spans="5:35" x14ac:dyDescent="0.25">
      <c r="E25" s="2"/>
      <c r="S25" s="2"/>
      <c r="AI25" s="2"/>
    </row>
    <row r="26" spans="5:35" x14ac:dyDescent="0.25">
      <c r="E26" s="2"/>
      <c r="S26" s="2"/>
      <c r="AI26" s="2"/>
    </row>
    <row r="27" spans="5:35" x14ac:dyDescent="0.25">
      <c r="E27" s="2"/>
      <c r="S27" s="2"/>
      <c r="AI27" s="2"/>
    </row>
    <row r="28" spans="5:35" x14ac:dyDescent="0.25">
      <c r="E28" s="2"/>
      <c r="S28" s="2"/>
      <c r="AI28" s="2"/>
    </row>
    <row r="29" spans="5:35" x14ac:dyDescent="0.25">
      <c r="E29" s="2"/>
      <c r="S29" s="2"/>
      <c r="AI29" s="2"/>
    </row>
    <row r="30" spans="5:35" x14ac:dyDescent="0.25">
      <c r="E30" s="2"/>
      <c r="S30" s="2"/>
      <c r="AI30" s="2"/>
    </row>
    <row r="31" spans="5:35" x14ac:dyDescent="0.25">
      <c r="S31" s="2"/>
      <c r="AI31" s="2"/>
    </row>
    <row r="32" spans="5:35" x14ac:dyDescent="0.25">
      <c r="S32" s="2"/>
      <c r="AI32" s="2"/>
    </row>
    <row r="33" spans="19:35" x14ac:dyDescent="0.25">
      <c r="S33" s="2"/>
      <c r="AI33" s="2"/>
    </row>
    <row r="34" spans="19:35" x14ac:dyDescent="0.25">
      <c r="S34" s="2"/>
      <c r="AI34" s="2"/>
    </row>
    <row r="35" spans="19:35" x14ac:dyDescent="0.25">
      <c r="S35" s="2"/>
      <c r="AI35" s="2"/>
    </row>
    <row r="36" spans="19:35" x14ac:dyDescent="0.25">
      <c r="S36" s="2"/>
      <c r="AI36" s="2"/>
    </row>
    <row r="37" spans="19:35" x14ac:dyDescent="0.25">
      <c r="S37" s="2"/>
      <c r="AI37" s="2"/>
    </row>
    <row r="38" spans="19:35" x14ac:dyDescent="0.25">
      <c r="S38" s="2"/>
      <c r="AI38" s="2"/>
    </row>
    <row r="39" spans="19:35" x14ac:dyDescent="0.25">
      <c r="S39" s="2"/>
      <c r="AI39" s="2"/>
    </row>
    <row r="40" spans="19:35" x14ac:dyDescent="0.25">
      <c r="S40" s="2"/>
      <c r="AI40" s="2"/>
    </row>
    <row r="41" spans="19:35" x14ac:dyDescent="0.25">
      <c r="S41" s="2"/>
      <c r="AI41" s="2"/>
    </row>
    <row r="42" spans="19:35" x14ac:dyDescent="0.25">
      <c r="S42" s="2"/>
      <c r="AI42" s="2"/>
    </row>
    <row r="43" spans="19:35" x14ac:dyDescent="0.25">
      <c r="S43" s="2"/>
      <c r="AI43" s="2"/>
    </row>
    <row r="44" spans="19:35" x14ac:dyDescent="0.25">
      <c r="S44" s="2"/>
      <c r="AI44" s="2"/>
    </row>
    <row r="45" spans="19:35" x14ac:dyDescent="0.25">
      <c r="S45" s="2"/>
      <c r="AI45" s="2"/>
    </row>
    <row r="46" spans="19:35" x14ac:dyDescent="0.25">
      <c r="S46" s="2"/>
      <c r="AI46" s="2"/>
    </row>
    <row r="47" spans="19:35" x14ac:dyDescent="0.25">
      <c r="S47" s="2"/>
      <c r="AI47" s="2"/>
    </row>
    <row r="48" spans="19:35" x14ac:dyDescent="0.25">
      <c r="S48" s="2"/>
      <c r="AI48" s="2"/>
    </row>
    <row r="49" spans="19:35" x14ac:dyDescent="0.25">
      <c r="S49" s="2"/>
      <c r="AI49" s="2"/>
    </row>
    <row r="50" spans="19:35" x14ac:dyDescent="0.25">
      <c r="S50" s="2"/>
      <c r="AI50" s="2"/>
    </row>
    <row r="51" spans="19:35" x14ac:dyDescent="0.25">
      <c r="S51" s="2"/>
      <c r="AI51" s="2"/>
    </row>
    <row r="52" spans="19:35" x14ac:dyDescent="0.25">
      <c r="S52" s="2"/>
      <c r="AI52" s="2"/>
    </row>
    <row r="53" spans="19:35" x14ac:dyDescent="0.25">
      <c r="S53" s="2"/>
      <c r="AI53" s="2"/>
    </row>
    <row r="54" spans="19:35" x14ac:dyDescent="0.25">
      <c r="S54" s="2"/>
      <c r="AI54" s="2"/>
    </row>
    <row r="55" spans="19:35" x14ac:dyDescent="0.25">
      <c r="S55" s="2"/>
      <c r="AI55" s="2"/>
    </row>
    <row r="56" spans="19:35" x14ac:dyDescent="0.25">
      <c r="S56" s="2"/>
      <c r="AI56" s="2"/>
    </row>
    <row r="57" spans="19:35" x14ac:dyDescent="0.25">
      <c r="S57" s="2"/>
      <c r="AI57" s="2"/>
    </row>
    <row r="58" spans="19:35" x14ac:dyDescent="0.25">
      <c r="S58" s="2"/>
      <c r="AI58" s="2"/>
    </row>
    <row r="59" spans="19:35" x14ac:dyDescent="0.25">
      <c r="S59" s="2"/>
      <c r="AI59" s="2"/>
    </row>
    <row r="60" spans="19:35" x14ac:dyDescent="0.25">
      <c r="S60" s="2"/>
      <c r="AI60" s="2"/>
    </row>
    <row r="61" spans="19:35" x14ac:dyDescent="0.25">
      <c r="S61" s="2"/>
      <c r="AI61" s="2"/>
    </row>
    <row r="62" spans="19:35" x14ac:dyDescent="0.25">
      <c r="S62" s="2"/>
      <c r="AI62" s="2"/>
    </row>
    <row r="63" spans="19:35" x14ac:dyDescent="0.25">
      <c r="S63" s="2"/>
      <c r="AI63" s="2"/>
    </row>
    <row r="64" spans="19:35" x14ac:dyDescent="0.25">
      <c r="S64" s="2"/>
      <c r="AI64" s="2"/>
    </row>
    <row r="65" spans="19:35" x14ac:dyDescent="0.25">
      <c r="S65" s="2"/>
      <c r="AI65" s="2"/>
    </row>
    <row r="66" spans="19:35" x14ac:dyDescent="0.25">
      <c r="S66" s="2"/>
      <c r="AI66" s="2"/>
    </row>
    <row r="67" spans="19:35" x14ac:dyDescent="0.25">
      <c r="S67" s="2"/>
      <c r="AI67" s="2"/>
    </row>
    <row r="68" spans="19:35" x14ac:dyDescent="0.25">
      <c r="S68" s="2"/>
      <c r="AI68" s="2"/>
    </row>
    <row r="69" spans="19:35" x14ac:dyDescent="0.25">
      <c r="S69" s="2"/>
      <c r="AI69" s="2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G104"/>
  <sheetViews>
    <sheetView showGridLines="0" topLeftCell="K34" workbookViewId="0">
      <selection activeCell="B18" sqref="B18"/>
    </sheetView>
  </sheetViews>
  <sheetFormatPr defaultRowHeight="15" x14ac:dyDescent="0.25"/>
  <cols>
    <col min="1" max="1" width="12.7109375" bestFit="1" customWidth="1"/>
    <col min="2" max="2" width="12.85546875" bestFit="1" customWidth="1"/>
    <col min="3" max="3" width="11.7109375" bestFit="1" customWidth="1"/>
    <col min="4" max="4" width="10.7109375" style="5" customWidth="1"/>
    <col min="5" max="5" width="10.7109375" customWidth="1"/>
    <col min="6" max="6" width="14.7109375" bestFit="1" customWidth="1"/>
    <col min="7" max="7" width="10.7109375" style="7" customWidth="1"/>
    <col min="8" max="24" width="10.7109375" customWidth="1"/>
    <col min="25" max="25" width="19" bestFit="1" customWidth="1"/>
    <col min="26" max="27" width="10.7109375" customWidth="1"/>
    <col min="28" max="28" width="22.85546875" customWidth="1"/>
    <col min="30" max="30" width="11.85546875" bestFit="1" customWidth="1"/>
    <col min="31" max="31" width="12.42578125" bestFit="1" customWidth="1"/>
  </cols>
  <sheetData>
    <row r="1" spans="1:33" x14ac:dyDescent="0.25">
      <c r="A1" t="s">
        <v>1</v>
      </c>
      <c r="B1" t="s">
        <v>9</v>
      </c>
      <c r="C1" t="s">
        <v>29</v>
      </c>
      <c r="D1" s="5" t="s">
        <v>30</v>
      </c>
      <c r="E1" t="s">
        <v>3</v>
      </c>
      <c r="F1" t="s">
        <v>31</v>
      </c>
      <c r="G1" s="7" t="s">
        <v>32</v>
      </c>
      <c r="H1" t="s">
        <v>5</v>
      </c>
      <c r="I1" t="s">
        <v>44</v>
      </c>
      <c r="J1" t="s">
        <v>41</v>
      </c>
      <c r="K1" t="s">
        <v>43</v>
      </c>
      <c r="L1" t="s">
        <v>6</v>
      </c>
      <c r="M1" t="s">
        <v>42</v>
      </c>
      <c r="N1" t="s">
        <v>33</v>
      </c>
      <c r="O1" t="s">
        <v>64</v>
      </c>
      <c r="P1" t="s">
        <v>65</v>
      </c>
      <c r="Q1" t="s">
        <v>62</v>
      </c>
      <c r="R1" t="s">
        <v>34</v>
      </c>
      <c r="S1" t="s">
        <v>35</v>
      </c>
      <c r="T1" t="s">
        <v>36</v>
      </c>
      <c r="U1" t="s">
        <v>37</v>
      </c>
      <c r="V1" t="s">
        <v>38</v>
      </c>
      <c r="W1" t="s">
        <v>39</v>
      </c>
      <c r="X1" t="s">
        <v>40</v>
      </c>
      <c r="Y1" t="s">
        <v>60</v>
      </c>
      <c r="Z1" t="s">
        <v>61</v>
      </c>
      <c r="AA1" t="s">
        <v>45</v>
      </c>
      <c r="AB1" t="s">
        <v>59</v>
      </c>
      <c r="AC1" t="s">
        <v>63</v>
      </c>
      <c r="AD1" t="s">
        <v>87</v>
      </c>
      <c r="AE1" t="s">
        <v>166</v>
      </c>
      <c r="AF1" t="s">
        <v>73</v>
      </c>
      <c r="AG1" t="s">
        <v>122</v>
      </c>
    </row>
    <row r="2" spans="1:33" x14ac:dyDescent="0.25">
      <c r="A2" t="s">
        <v>1512</v>
      </c>
      <c r="B2" t="s">
        <v>1101</v>
      </c>
      <c r="C2" s="2" t="s">
        <v>1513</v>
      </c>
      <c r="D2" s="5" t="s">
        <v>1097</v>
      </c>
      <c r="E2" t="s">
        <v>524</v>
      </c>
      <c r="F2" t="s">
        <v>344</v>
      </c>
      <c r="G2" s="7" t="s">
        <v>1514</v>
      </c>
      <c r="H2" s="7" t="s">
        <v>1515</v>
      </c>
      <c r="I2" t="s">
        <v>366</v>
      </c>
      <c r="J2" t="s">
        <v>1516</v>
      </c>
      <c r="K2" t="s">
        <v>368</v>
      </c>
      <c r="L2" t="s">
        <v>1517</v>
      </c>
      <c r="M2" t="s">
        <v>1518</v>
      </c>
      <c r="N2" t="s">
        <v>1478</v>
      </c>
      <c r="O2" t="s">
        <v>1519</v>
      </c>
      <c r="P2" t="s">
        <v>1241</v>
      </c>
      <c r="R2" t="s">
        <v>1519</v>
      </c>
      <c r="V2" t="s">
        <v>1241</v>
      </c>
      <c r="Y2" s="2" t="s">
        <v>1520</v>
      </c>
      <c r="Z2" s="2" t="s">
        <v>1521</v>
      </c>
      <c r="AA2" s="2">
        <v>44662</v>
      </c>
      <c r="AB2" t="s">
        <v>1522</v>
      </c>
      <c r="AC2">
        <v>1</v>
      </c>
      <c r="AD2" t="s">
        <v>28</v>
      </c>
      <c r="AE2" s="2">
        <v>44662.412604166668</v>
      </c>
      <c r="AF2" s="2" t="s">
        <v>1240</v>
      </c>
      <c r="AG2" t="s">
        <v>1523</v>
      </c>
    </row>
    <row r="3" spans="1:33" x14ac:dyDescent="0.25">
      <c r="A3" t="s">
        <v>28</v>
      </c>
      <c r="B3" t="s">
        <v>367</v>
      </c>
      <c r="C3" s="2"/>
      <c r="D3" s="5" t="s">
        <v>1098</v>
      </c>
      <c r="E3" t="s">
        <v>524</v>
      </c>
      <c r="F3" t="s">
        <v>344</v>
      </c>
      <c r="G3" s="7" t="s">
        <v>1524</v>
      </c>
      <c r="H3" s="7" t="s">
        <v>1525</v>
      </c>
      <c r="I3" t="s">
        <v>366</v>
      </c>
      <c r="J3" s="2"/>
      <c r="L3" t="s">
        <v>1024</v>
      </c>
      <c r="N3" t="s">
        <v>1526</v>
      </c>
      <c r="O3" t="s">
        <v>1527</v>
      </c>
      <c r="P3" t="s">
        <v>1528</v>
      </c>
      <c r="R3" t="s">
        <v>1527</v>
      </c>
      <c r="V3" t="s">
        <v>1528</v>
      </c>
      <c r="Y3" s="2" t="s">
        <v>1529</v>
      </c>
      <c r="Z3" s="2" t="s">
        <v>1530</v>
      </c>
      <c r="AA3" s="2">
        <v>44662</v>
      </c>
      <c r="AB3" t="s">
        <v>1522</v>
      </c>
      <c r="AC3">
        <v>2</v>
      </c>
      <c r="AD3" t="s">
        <v>28</v>
      </c>
      <c r="AE3" s="2">
        <v>44662.412592592591</v>
      </c>
      <c r="AF3" t="s">
        <v>1240</v>
      </c>
    </row>
    <row r="4" spans="1:33" x14ac:dyDescent="0.25">
      <c r="A4" t="s">
        <v>1531</v>
      </c>
      <c r="B4" t="s">
        <v>1102</v>
      </c>
      <c r="C4" s="2" t="s">
        <v>1513</v>
      </c>
      <c r="D4" s="5" t="s">
        <v>1099</v>
      </c>
      <c r="E4" t="s">
        <v>524</v>
      </c>
      <c r="F4" t="s">
        <v>159</v>
      </c>
      <c r="G4" s="7" t="s">
        <v>1532</v>
      </c>
      <c r="H4" s="7" t="s">
        <v>1533</v>
      </c>
      <c r="I4" t="s">
        <v>366</v>
      </c>
      <c r="J4" s="2" t="s">
        <v>1534</v>
      </c>
      <c r="K4" t="s">
        <v>368</v>
      </c>
      <c r="L4" t="s">
        <v>1535</v>
      </c>
      <c r="M4" t="s">
        <v>1536</v>
      </c>
      <c r="N4" t="s">
        <v>1537</v>
      </c>
      <c r="O4" t="s">
        <v>1538</v>
      </c>
      <c r="P4" t="s">
        <v>1242</v>
      </c>
      <c r="R4" t="s">
        <v>1538</v>
      </c>
      <c r="V4" t="s">
        <v>1242</v>
      </c>
      <c r="Y4" s="2" t="s">
        <v>1539</v>
      </c>
      <c r="Z4" s="2" t="s">
        <v>1540</v>
      </c>
      <c r="AA4" s="2">
        <v>44662</v>
      </c>
      <c r="AB4" t="s">
        <v>1541</v>
      </c>
      <c r="AC4">
        <v>1</v>
      </c>
      <c r="AD4" t="s">
        <v>28</v>
      </c>
      <c r="AE4" s="2">
        <v>44662.413217592592</v>
      </c>
      <c r="AF4" t="s">
        <v>1240</v>
      </c>
      <c r="AG4" t="s">
        <v>1523</v>
      </c>
    </row>
    <row r="5" spans="1:33" x14ac:dyDescent="0.25">
      <c r="A5" t="s">
        <v>28</v>
      </c>
      <c r="B5" t="s">
        <v>367</v>
      </c>
      <c r="C5" s="2"/>
      <c r="D5" s="5" t="s">
        <v>1100</v>
      </c>
      <c r="E5" t="s">
        <v>524</v>
      </c>
      <c r="F5" t="s">
        <v>159</v>
      </c>
      <c r="G5" s="7" t="s">
        <v>522</v>
      </c>
      <c r="H5" s="7" t="s">
        <v>1542</v>
      </c>
      <c r="I5" t="s">
        <v>366</v>
      </c>
      <c r="J5" s="2"/>
      <c r="L5" t="s">
        <v>1543</v>
      </c>
      <c r="N5" t="s">
        <v>1486</v>
      </c>
      <c r="O5" t="s">
        <v>1544</v>
      </c>
      <c r="P5" t="s">
        <v>1545</v>
      </c>
      <c r="R5" t="s">
        <v>1544</v>
      </c>
      <c r="V5" t="s">
        <v>1545</v>
      </c>
      <c r="Y5" s="2" t="s">
        <v>1546</v>
      </c>
      <c r="Z5" s="2" t="s">
        <v>1547</v>
      </c>
      <c r="AA5" s="2">
        <v>44662</v>
      </c>
      <c r="AB5" t="s">
        <v>1541</v>
      </c>
      <c r="AC5">
        <v>2</v>
      </c>
      <c r="AD5" t="s">
        <v>28</v>
      </c>
      <c r="AE5" s="2">
        <v>44662.413206018522</v>
      </c>
      <c r="AF5" t="s">
        <v>1240</v>
      </c>
    </row>
    <row r="6" spans="1:33" x14ac:dyDescent="0.25">
      <c r="A6" t="s">
        <v>1548</v>
      </c>
      <c r="B6" t="s">
        <v>47</v>
      </c>
      <c r="C6" s="2" t="s">
        <v>1513</v>
      </c>
      <c r="D6" s="5" t="s">
        <v>58</v>
      </c>
      <c r="E6" t="s">
        <v>524</v>
      </c>
      <c r="F6" t="s">
        <v>344</v>
      </c>
      <c r="G6" s="7" t="s">
        <v>523</v>
      </c>
      <c r="H6" s="7" t="s">
        <v>1549</v>
      </c>
      <c r="I6" t="s">
        <v>366</v>
      </c>
      <c r="J6" s="2" t="s">
        <v>1550</v>
      </c>
      <c r="K6" t="s">
        <v>368</v>
      </c>
      <c r="L6" t="s">
        <v>1551</v>
      </c>
      <c r="M6" t="s">
        <v>1552</v>
      </c>
      <c r="N6" t="s">
        <v>1479</v>
      </c>
      <c r="O6" t="s">
        <v>1553</v>
      </c>
      <c r="P6" t="s">
        <v>1068</v>
      </c>
      <c r="R6" t="s">
        <v>1553</v>
      </c>
      <c r="V6" t="s">
        <v>1068</v>
      </c>
      <c r="Y6" s="2" t="s">
        <v>1554</v>
      </c>
      <c r="Z6" s="2" t="s">
        <v>1555</v>
      </c>
      <c r="AA6" s="2">
        <v>44662</v>
      </c>
      <c r="AB6" t="s">
        <v>1556</v>
      </c>
      <c r="AC6">
        <v>1</v>
      </c>
      <c r="AD6" t="s">
        <v>28</v>
      </c>
      <c r="AE6" s="2">
        <v>44662.413576388892</v>
      </c>
      <c r="AF6" t="s">
        <v>1240</v>
      </c>
      <c r="AG6" t="s">
        <v>1523</v>
      </c>
    </row>
    <row r="7" spans="1:33" x14ac:dyDescent="0.25">
      <c r="A7" t="s">
        <v>28</v>
      </c>
      <c r="B7" t="s">
        <v>367</v>
      </c>
      <c r="C7" s="2"/>
      <c r="D7" s="5" t="s">
        <v>149</v>
      </c>
      <c r="E7" t="s">
        <v>524</v>
      </c>
      <c r="F7" t="s">
        <v>344</v>
      </c>
      <c r="G7" s="7" t="s">
        <v>1532</v>
      </c>
      <c r="H7" s="7" t="s">
        <v>1557</v>
      </c>
      <c r="I7" t="s">
        <v>366</v>
      </c>
      <c r="J7" s="2"/>
      <c r="L7" t="s">
        <v>1525</v>
      </c>
      <c r="N7" t="s">
        <v>1486</v>
      </c>
      <c r="O7" t="s">
        <v>1558</v>
      </c>
      <c r="P7" t="s">
        <v>1559</v>
      </c>
      <c r="Q7" s="140"/>
      <c r="R7" t="s">
        <v>1558</v>
      </c>
      <c r="V7" t="s">
        <v>1559</v>
      </c>
      <c r="Y7" s="2" t="s">
        <v>1560</v>
      </c>
      <c r="Z7" s="2" t="s">
        <v>1561</v>
      </c>
      <c r="AA7" s="2">
        <v>44662</v>
      </c>
      <c r="AB7" t="s">
        <v>1556</v>
      </c>
      <c r="AC7">
        <v>2</v>
      </c>
      <c r="AD7" t="s">
        <v>28</v>
      </c>
      <c r="AE7" s="2">
        <v>44662.413564814815</v>
      </c>
      <c r="AF7" t="s">
        <v>1240</v>
      </c>
    </row>
    <row r="8" spans="1:33" x14ac:dyDescent="0.25">
      <c r="A8" t="s">
        <v>1562</v>
      </c>
      <c r="B8" t="s">
        <v>48</v>
      </c>
      <c r="C8" s="2" t="s">
        <v>1513</v>
      </c>
      <c r="D8" s="5" t="s">
        <v>150</v>
      </c>
      <c r="E8" t="s">
        <v>524</v>
      </c>
      <c r="F8" t="s">
        <v>159</v>
      </c>
      <c r="G8" s="7" t="s">
        <v>857</v>
      </c>
      <c r="H8" s="7" t="s">
        <v>1563</v>
      </c>
      <c r="I8" t="s">
        <v>366</v>
      </c>
      <c r="J8" s="2" t="s">
        <v>1564</v>
      </c>
      <c r="K8" t="s">
        <v>368</v>
      </c>
      <c r="L8" t="s">
        <v>1565</v>
      </c>
      <c r="M8" t="s">
        <v>1566</v>
      </c>
      <c r="N8" t="s">
        <v>1474</v>
      </c>
      <c r="O8" t="s">
        <v>1567</v>
      </c>
      <c r="P8" t="s">
        <v>1072</v>
      </c>
      <c r="R8" t="s">
        <v>1567</v>
      </c>
      <c r="V8" t="s">
        <v>1072</v>
      </c>
      <c r="Y8" t="s">
        <v>1568</v>
      </c>
      <c r="Z8" t="s">
        <v>1569</v>
      </c>
      <c r="AA8" s="2">
        <v>44662</v>
      </c>
      <c r="AB8" t="s">
        <v>1570</v>
      </c>
      <c r="AC8">
        <v>1</v>
      </c>
      <c r="AD8" t="s">
        <v>28</v>
      </c>
      <c r="AE8" s="2">
        <v>44662.413912037038</v>
      </c>
      <c r="AF8" t="s">
        <v>1240</v>
      </c>
      <c r="AG8" t="s">
        <v>1523</v>
      </c>
    </row>
    <row r="9" spans="1:33" x14ac:dyDescent="0.25">
      <c r="A9" t="s">
        <v>28</v>
      </c>
      <c r="B9" t="s">
        <v>367</v>
      </c>
      <c r="C9" s="2"/>
      <c r="D9" s="5" t="s">
        <v>151</v>
      </c>
      <c r="E9" t="s">
        <v>524</v>
      </c>
      <c r="F9" t="s">
        <v>159</v>
      </c>
      <c r="G9" s="7" t="s">
        <v>1571</v>
      </c>
      <c r="H9" s="7" t="s">
        <v>1572</v>
      </c>
      <c r="I9" t="s">
        <v>366</v>
      </c>
      <c r="J9" s="2"/>
      <c r="L9" t="s">
        <v>1542</v>
      </c>
      <c r="N9" t="s">
        <v>1485</v>
      </c>
      <c r="O9" t="s">
        <v>1573</v>
      </c>
      <c r="P9" t="s">
        <v>1477</v>
      </c>
      <c r="R9" t="s">
        <v>1573</v>
      </c>
      <c r="V9" t="s">
        <v>1477</v>
      </c>
      <c r="Y9" t="s">
        <v>1574</v>
      </c>
      <c r="Z9" t="s">
        <v>1575</v>
      </c>
      <c r="AA9" s="2">
        <v>44662</v>
      </c>
      <c r="AB9" t="s">
        <v>1570</v>
      </c>
      <c r="AC9">
        <v>2</v>
      </c>
      <c r="AD9" t="s">
        <v>28</v>
      </c>
      <c r="AE9" s="2">
        <v>44662.413900462961</v>
      </c>
      <c r="AF9" t="s">
        <v>1240</v>
      </c>
    </row>
    <row r="10" spans="1:33" x14ac:dyDescent="0.25">
      <c r="A10" t="s">
        <v>1576</v>
      </c>
      <c r="B10" t="s">
        <v>49</v>
      </c>
      <c r="C10" s="2" t="s">
        <v>1513</v>
      </c>
      <c r="D10" s="5" t="s">
        <v>152</v>
      </c>
      <c r="E10" t="s">
        <v>524</v>
      </c>
      <c r="F10" t="s">
        <v>344</v>
      </c>
      <c r="G10" s="7" t="s">
        <v>1577</v>
      </c>
      <c r="H10" s="7" t="s">
        <v>1578</v>
      </c>
      <c r="I10" t="s">
        <v>366</v>
      </c>
      <c r="J10" s="2" t="s">
        <v>1579</v>
      </c>
      <c r="K10" t="s">
        <v>368</v>
      </c>
      <c r="L10" t="s">
        <v>1580</v>
      </c>
      <c r="M10" t="s">
        <v>1581</v>
      </c>
      <c r="N10" t="s">
        <v>1479</v>
      </c>
      <c r="O10" t="s">
        <v>1582</v>
      </c>
      <c r="P10" t="s">
        <v>1583</v>
      </c>
      <c r="Q10" s="140"/>
      <c r="R10" t="s">
        <v>1582</v>
      </c>
      <c r="V10" t="s">
        <v>1583</v>
      </c>
      <c r="Y10" t="s">
        <v>1584</v>
      </c>
      <c r="Z10" t="s">
        <v>1585</v>
      </c>
      <c r="AA10" s="2">
        <v>44662</v>
      </c>
      <c r="AB10" t="s">
        <v>1586</v>
      </c>
      <c r="AC10">
        <v>1</v>
      </c>
      <c r="AD10" t="s">
        <v>28</v>
      </c>
      <c r="AE10" s="2">
        <v>44662.414282407408</v>
      </c>
      <c r="AF10" t="s">
        <v>1240</v>
      </c>
      <c r="AG10" t="s">
        <v>1523</v>
      </c>
    </row>
    <row r="11" spans="1:33" x14ac:dyDescent="0.25">
      <c r="A11" t="s">
        <v>28</v>
      </c>
      <c r="B11" t="s">
        <v>367</v>
      </c>
      <c r="C11" s="2"/>
      <c r="D11" s="5" t="s">
        <v>153</v>
      </c>
      <c r="E11" t="s">
        <v>524</v>
      </c>
      <c r="F11" t="s">
        <v>344</v>
      </c>
      <c r="G11" s="7" t="s">
        <v>1475</v>
      </c>
      <c r="H11" s="7" t="s">
        <v>1476</v>
      </c>
      <c r="I11" t="s">
        <v>366</v>
      </c>
      <c r="J11" s="2"/>
      <c r="L11" t="s">
        <v>1587</v>
      </c>
      <c r="N11" t="s">
        <v>1588</v>
      </c>
      <c r="O11" t="s">
        <v>1589</v>
      </c>
      <c r="P11" t="s">
        <v>1590</v>
      </c>
      <c r="R11" t="s">
        <v>1589</v>
      </c>
      <c r="V11" t="s">
        <v>1590</v>
      </c>
      <c r="Y11" t="s">
        <v>1591</v>
      </c>
      <c r="Z11" t="s">
        <v>1592</v>
      </c>
      <c r="AA11" s="2">
        <v>44662</v>
      </c>
      <c r="AB11" t="s">
        <v>1586</v>
      </c>
      <c r="AC11">
        <v>2</v>
      </c>
      <c r="AD11" t="s">
        <v>28</v>
      </c>
      <c r="AE11" s="2">
        <v>44662.414270833331</v>
      </c>
      <c r="AF11" t="s">
        <v>1240</v>
      </c>
    </row>
    <row r="12" spans="1:33" x14ac:dyDescent="0.25">
      <c r="A12" t="s">
        <v>1593</v>
      </c>
      <c r="B12" t="s">
        <v>50</v>
      </c>
      <c r="C12" s="2" t="s">
        <v>1513</v>
      </c>
      <c r="D12" s="5" t="s">
        <v>154</v>
      </c>
      <c r="E12" t="s">
        <v>524</v>
      </c>
      <c r="F12" t="s">
        <v>159</v>
      </c>
      <c r="G12" s="7" t="s">
        <v>1594</v>
      </c>
      <c r="H12" s="7" t="s">
        <v>1595</v>
      </c>
      <c r="I12" t="s">
        <v>366</v>
      </c>
      <c r="J12" s="2" t="s">
        <v>1596</v>
      </c>
      <c r="K12" t="s">
        <v>368</v>
      </c>
      <c r="L12" t="s">
        <v>1597</v>
      </c>
      <c r="M12" t="s">
        <v>547</v>
      </c>
      <c r="N12" t="s">
        <v>1473</v>
      </c>
      <c r="O12" t="s">
        <v>1598</v>
      </c>
      <c r="P12" t="s">
        <v>1599</v>
      </c>
      <c r="R12" t="s">
        <v>1598</v>
      </c>
      <c r="V12" t="s">
        <v>1599</v>
      </c>
      <c r="Y12" s="6" t="s">
        <v>1600</v>
      </c>
      <c r="Z12" t="s">
        <v>1601</v>
      </c>
      <c r="AA12" s="2">
        <v>44662</v>
      </c>
      <c r="AB12" t="s">
        <v>1602</v>
      </c>
      <c r="AC12">
        <v>1</v>
      </c>
      <c r="AD12" t="s">
        <v>28</v>
      </c>
      <c r="AE12" s="2">
        <v>44662.414664351854</v>
      </c>
      <c r="AF12" t="s">
        <v>1240</v>
      </c>
      <c r="AG12" t="s">
        <v>1523</v>
      </c>
    </row>
    <row r="13" spans="1:33" x14ac:dyDescent="0.25">
      <c r="A13" t="s">
        <v>28</v>
      </c>
      <c r="B13" t="s">
        <v>367</v>
      </c>
      <c r="C13" s="2"/>
      <c r="D13" s="5" t="s">
        <v>155</v>
      </c>
      <c r="E13" t="s">
        <v>524</v>
      </c>
      <c r="F13" t="s">
        <v>159</v>
      </c>
      <c r="G13" s="7" t="s">
        <v>1603</v>
      </c>
      <c r="H13" s="7" t="s">
        <v>1604</v>
      </c>
      <c r="I13" t="s">
        <v>366</v>
      </c>
      <c r="J13" s="2"/>
      <c r="L13" t="s">
        <v>1605</v>
      </c>
      <c r="N13" t="s">
        <v>1479</v>
      </c>
      <c r="O13" t="s">
        <v>1606</v>
      </c>
      <c r="P13" t="s">
        <v>1607</v>
      </c>
      <c r="Q13" s="140"/>
      <c r="R13" t="s">
        <v>1606</v>
      </c>
      <c r="V13" t="s">
        <v>1607</v>
      </c>
      <c r="Y13" t="s">
        <v>1608</v>
      </c>
      <c r="Z13" t="s">
        <v>1609</v>
      </c>
      <c r="AA13" s="2">
        <v>44662</v>
      </c>
      <c r="AB13" t="s">
        <v>1602</v>
      </c>
      <c r="AC13">
        <v>2</v>
      </c>
      <c r="AD13" t="s">
        <v>28</v>
      </c>
      <c r="AE13" s="2">
        <v>44662.414652777778</v>
      </c>
      <c r="AF13" t="s">
        <v>1240</v>
      </c>
    </row>
    <row r="14" spans="1:33" x14ac:dyDescent="0.25">
      <c r="A14" t="s">
        <v>1610</v>
      </c>
      <c r="B14" t="s">
        <v>46</v>
      </c>
      <c r="C14" s="2" t="s">
        <v>1611</v>
      </c>
      <c r="D14" s="5" t="s">
        <v>156</v>
      </c>
      <c r="E14" t="s">
        <v>520</v>
      </c>
      <c r="F14" t="s">
        <v>242</v>
      </c>
      <c r="G14" s="7" t="s">
        <v>1483</v>
      </c>
      <c r="H14" s="7" t="s">
        <v>1484</v>
      </c>
      <c r="I14" t="s">
        <v>366</v>
      </c>
      <c r="J14" s="2" t="s">
        <v>1612</v>
      </c>
      <c r="K14" t="s">
        <v>368</v>
      </c>
      <c r="N14" t="s">
        <v>1613</v>
      </c>
      <c r="O14" t="s">
        <v>1614</v>
      </c>
      <c r="Q14" s="140"/>
      <c r="R14" t="s">
        <v>1614</v>
      </c>
      <c r="S14" t="s">
        <v>1615</v>
      </c>
      <c r="Y14" t="s">
        <v>1616</v>
      </c>
      <c r="AA14" s="2">
        <v>44662</v>
      </c>
      <c r="AB14" t="s">
        <v>1617</v>
      </c>
      <c r="AC14">
        <v>1</v>
      </c>
      <c r="AD14" t="s">
        <v>524</v>
      </c>
      <c r="AE14" s="2">
        <v>44662.468055555553</v>
      </c>
      <c r="AF14" t="s">
        <v>1240</v>
      </c>
      <c r="AG14" t="s">
        <v>1618</v>
      </c>
    </row>
    <row r="15" spans="1:33" x14ac:dyDescent="0.25">
      <c r="A15" t="s">
        <v>28</v>
      </c>
      <c r="B15" t="s">
        <v>367</v>
      </c>
      <c r="C15" s="2"/>
      <c r="D15" s="5" t="s">
        <v>157</v>
      </c>
      <c r="E15" t="s">
        <v>520</v>
      </c>
      <c r="F15" t="s">
        <v>242</v>
      </c>
      <c r="G15" s="7" t="s">
        <v>1171</v>
      </c>
      <c r="H15" s="7" t="s">
        <v>1619</v>
      </c>
      <c r="I15" t="s">
        <v>366</v>
      </c>
      <c r="J15" s="2"/>
      <c r="N15" t="s">
        <v>1613</v>
      </c>
      <c r="O15" t="s">
        <v>1620</v>
      </c>
      <c r="R15" t="s">
        <v>1620</v>
      </c>
      <c r="S15" t="s">
        <v>1621</v>
      </c>
      <c r="Y15" t="s">
        <v>1622</v>
      </c>
      <c r="AA15" s="2">
        <v>44662</v>
      </c>
      <c r="AB15" t="s">
        <v>1617</v>
      </c>
      <c r="AC15">
        <v>2</v>
      </c>
      <c r="AD15" t="s">
        <v>524</v>
      </c>
      <c r="AE15" s="2">
        <v>44662.468043981484</v>
      </c>
      <c r="AF15" t="s">
        <v>1240</v>
      </c>
    </row>
    <row r="16" spans="1:33" x14ac:dyDescent="0.25">
      <c r="A16" t="s">
        <v>1623</v>
      </c>
      <c r="B16" t="s">
        <v>410</v>
      </c>
      <c r="C16" s="2" t="s">
        <v>1611</v>
      </c>
      <c r="D16" s="5" t="s">
        <v>160</v>
      </c>
      <c r="E16" t="s">
        <v>520</v>
      </c>
      <c r="F16" t="s">
        <v>411</v>
      </c>
      <c r="G16" s="7" t="s">
        <v>1017</v>
      </c>
      <c r="H16" s="7" t="s">
        <v>1017</v>
      </c>
      <c r="I16" t="s">
        <v>366</v>
      </c>
      <c r="J16" s="2" t="s">
        <v>1018</v>
      </c>
      <c r="K16" t="s">
        <v>585</v>
      </c>
      <c r="N16" t="s">
        <v>1624</v>
      </c>
      <c r="O16" t="s">
        <v>1625</v>
      </c>
      <c r="Q16" s="140"/>
      <c r="R16" t="s">
        <v>1625</v>
      </c>
      <c r="S16" t="s">
        <v>1625</v>
      </c>
      <c r="Y16" t="s">
        <v>1626</v>
      </c>
      <c r="AA16" s="2">
        <v>44662</v>
      </c>
      <c r="AB16" t="s">
        <v>1627</v>
      </c>
      <c r="AC16">
        <v>1</v>
      </c>
      <c r="AD16" t="s">
        <v>524</v>
      </c>
      <c r="AE16" s="2">
        <v>44662.4684837963</v>
      </c>
      <c r="AF16" t="s">
        <v>1240</v>
      </c>
      <c r="AG16" t="s">
        <v>1618</v>
      </c>
    </row>
    <row r="17" spans="1:33" x14ac:dyDescent="0.25">
      <c r="A17" t="s">
        <v>28</v>
      </c>
      <c r="B17" t="s">
        <v>367</v>
      </c>
      <c r="C17" s="2"/>
      <c r="D17" s="5" t="s">
        <v>158</v>
      </c>
      <c r="E17" t="s">
        <v>520</v>
      </c>
      <c r="F17" t="s">
        <v>411</v>
      </c>
      <c r="G17" s="7" t="s">
        <v>549</v>
      </c>
      <c r="H17" s="7" t="s">
        <v>549</v>
      </c>
      <c r="I17" t="s">
        <v>366</v>
      </c>
      <c r="J17" s="2"/>
      <c r="N17" t="s">
        <v>1474</v>
      </c>
      <c r="O17" t="s">
        <v>1485</v>
      </c>
      <c r="R17" t="s">
        <v>1485</v>
      </c>
      <c r="S17" t="s">
        <v>1474</v>
      </c>
      <c r="Y17" t="s">
        <v>1628</v>
      </c>
      <c r="AA17" s="2">
        <v>44662</v>
      </c>
      <c r="AB17" t="s">
        <v>1627</v>
      </c>
      <c r="AC17">
        <v>2</v>
      </c>
      <c r="AD17" t="s">
        <v>524</v>
      </c>
      <c r="AE17" s="2">
        <v>44662.468460648146</v>
      </c>
      <c r="AF17" t="s">
        <v>1240</v>
      </c>
    </row>
    <row r="18" spans="1:33" x14ac:dyDescent="0.25">
      <c r="A18" t="s">
        <v>1629</v>
      </c>
      <c r="B18" t="s">
        <v>227</v>
      </c>
      <c r="C18" s="2" t="s">
        <v>1611</v>
      </c>
      <c r="D18" s="5" t="s">
        <v>342</v>
      </c>
      <c r="E18" t="s">
        <v>524</v>
      </c>
      <c r="F18" t="s">
        <v>1095</v>
      </c>
      <c r="G18" s="7" t="s">
        <v>1008</v>
      </c>
      <c r="H18" s="7" t="s">
        <v>1630</v>
      </c>
      <c r="I18" t="s">
        <v>366</v>
      </c>
      <c r="J18" s="2" t="s">
        <v>1630</v>
      </c>
      <c r="K18" t="s">
        <v>374</v>
      </c>
      <c r="N18" t="s">
        <v>1631</v>
      </c>
      <c r="O18" t="s">
        <v>1632</v>
      </c>
      <c r="Q18" s="140" t="s">
        <v>607</v>
      </c>
      <c r="R18" t="s">
        <v>1632</v>
      </c>
      <c r="S18" t="s">
        <v>1633</v>
      </c>
      <c r="Y18" t="s">
        <v>1634</v>
      </c>
      <c r="AA18" s="2">
        <v>44662</v>
      </c>
      <c r="AB18" t="s">
        <v>1635</v>
      </c>
      <c r="AC18">
        <v>1</v>
      </c>
      <c r="AD18" t="s">
        <v>524</v>
      </c>
      <c r="AE18" s="2">
        <v>44662.470023148147</v>
      </c>
      <c r="AF18" t="s">
        <v>1240</v>
      </c>
      <c r="AG18" t="s">
        <v>1523</v>
      </c>
    </row>
    <row r="19" spans="1:33" x14ac:dyDescent="0.25">
      <c r="A19" t="s">
        <v>28</v>
      </c>
      <c r="B19" t="s">
        <v>367</v>
      </c>
      <c r="C19" s="2"/>
      <c r="D19" s="5" t="s">
        <v>159</v>
      </c>
      <c r="E19" t="s">
        <v>524</v>
      </c>
      <c r="F19" t="s">
        <v>1095</v>
      </c>
      <c r="G19" s="7" t="s">
        <v>1636</v>
      </c>
      <c r="H19" s="7" t="s">
        <v>1480</v>
      </c>
      <c r="I19" t="s">
        <v>366</v>
      </c>
      <c r="J19" s="2"/>
      <c r="N19" t="s">
        <v>1493</v>
      </c>
      <c r="O19" t="s">
        <v>1637</v>
      </c>
      <c r="R19" t="s">
        <v>1637</v>
      </c>
      <c r="S19" t="s">
        <v>1638</v>
      </c>
      <c r="Y19" t="s">
        <v>1639</v>
      </c>
      <c r="AA19" s="2">
        <v>44662</v>
      </c>
      <c r="AB19" t="s">
        <v>1635</v>
      </c>
      <c r="AC19">
        <v>2</v>
      </c>
      <c r="AD19" t="s">
        <v>524</v>
      </c>
      <c r="AE19" s="2">
        <v>44662.469814814816</v>
      </c>
      <c r="AF19" t="s">
        <v>1240</v>
      </c>
    </row>
    <row r="20" spans="1:33" x14ac:dyDescent="0.25">
      <c r="A20" t="s">
        <v>28</v>
      </c>
      <c r="B20" t="s">
        <v>367</v>
      </c>
      <c r="C20" s="2"/>
      <c r="D20" s="5" t="s">
        <v>349</v>
      </c>
      <c r="E20" t="s">
        <v>524</v>
      </c>
      <c r="F20" t="s">
        <v>1095</v>
      </c>
      <c r="G20" s="7" t="s">
        <v>1483</v>
      </c>
      <c r="H20" s="7" t="s">
        <v>1640</v>
      </c>
      <c r="I20" t="s">
        <v>366</v>
      </c>
      <c r="J20" s="2"/>
      <c r="N20" t="s">
        <v>1245</v>
      </c>
      <c r="O20" t="s">
        <v>1641</v>
      </c>
      <c r="R20" t="s">
        <v>1641</v>
      </c>
      <c r="S20" t="s">
        <v>1642</v>
      </c>
      <c r="Y20" t="s">
        <v>1643</v>
      </c>
      <c r="AA20" s="2">
        <v>44662</v>
      </c>
      <c r="AB20" t="s">
        <v>1635</v>
      </c>
      <c r="AC20">
        <v>3</v>
      </c>
      <c r="AD20" t="s">
        <v>524</v>
      </c>
      <c r="AE20" s="2">
        <v>44662.470011574071</v>
      </c>
      <c r="AF20" t="s">
        <v>1240</v>
      </c>
    </row>
    <row r="21" spans="1:33" x14ac:dyDescent="0.25">
      <c r="A21" t="s">
        <v>1644</v>
      </c>
      <c r="B21" t="s">
        <v>228</v>
      </c>
      <c r="C21" s="2" t="s">
        <v>1611</v>
      </c>
      <c r="D21" s="5" t="s">
        <v>347</v>
      </c>
      <c r="E21" t="s">
        <v>524</v>
      </c>
      <c r="F21" t="s">
        <v>1095</v>
      </c>
      <c r="G21" s="7" t="s">
        <v>1475</v>
      </c>
      <c r="H21" s="7" t="s">
        <v>1645</v>
      </c>
      <c r="I21" t="s">
        <v>366</v>
      </c>
      <c r="J21" s="2" t="s">
        <v>1646</v>
      </c>
      <c r="K21" t="s">
        <v>374</v>
      </c>
      <c r="N21" t="s">
        <v>1245</v>
      </c>
      <c r="O21" t="s">
        <v>1647</v>
      </c>
      <c r="Q21" s="140" t="s">
        <v>607</v>
      </c>
      <c r="R21" t="s">
        <v>1647</v>
      </c>
      <c r="S21" t="s">
        <v>1648</v>
      </c>
      <c r="Y21" t="s">
        <v>1649</v>
      </c>
      <c r="AA21" s="2">
        <v>44662</v>
      </c>
      <c r="AB21" t="s">
        <v>1650</v>
      </c>
      <c r="AC21">
        <v>1</v>
      </c>
      <c r="AD21" t="s">
        <v>524</v>
      </c>
      <c r="AE21" s="2">
        <v>44662.470706018517</v>
      </c>
      <c r="AF21" t="s">
        <v>1240</v>
      </c>
      <c r="AG21" t="s">
        <v>1523</v>
      </c>
    </row>
    <row r="22" spans="1:33" x14ac:dyDescent="0.25">
      <c r="A22" t="s">
        <v>28</v>
      </c>
      <c r="B22" t="s">
        <v>367</v>
      </c>
      <c r="C22" s="2"/>
      <c r="D22" s="5" t="s">
        <v>344</v>
      </c>
      <c r="E22" t="s">
        <v>524</v>
      </c>
      <c r="F22" t="s">
        <v>1095</v>
      </c>
      <c r="G22" s="7" t="s">
        <v>1577</v>
      </c>
      <c r="H22" s="7" t="s">
        <v>1651</v>
      </c>
      <c r="I22" t="s">
        <v>366</v>
      </c>
      <c r="J22" s="2"/>
      <c r="N22" t="s">
        <v>1652</v>
      </c>
      <c r="O22" t="s">
        <v>1641</v>
      </c>
      <c r="Q22" s="140"/>
      <c r="R22" t="s">
        <v>1641</v>
      </c>
      <c r="S22" t="s">
        <v>1653</v>
      </c>
      <c r="Y22" t="s">
        <v>1654</v>
      </c>
      <c r="AA22" s="2">
        <v>44662</v>
      </c>
      <c r="AB22" t="s">
        <v>1650</v>
      </c>
      <c r="AC22">
        <v>2</v>
      </c>
      <c r="AD22" t="s">
        <v>524</v>
      </c>
      <c r="AE22" s="2">
        <v>44662.470416666663</v>
      </c>
      <c r="AF22" t="s">
        <v>1240</v>
      </c>
    </row>
    <row r="23" spans="1:33" x14ac:dyDescent="0.25">
      <c r="A23" t="s">
        <v>28</v>
      </c>
      <c r="B23" t="s">
        <v>367</v>
      </c>
      <c r="C23" s="2"/>
      <c r="D23" s="5" t="s">
        <v>343</v>
      </c>
      <c r="E23" t="s">
        <v>524</v>
      </c>
      <c r="F23" t="s">
        <v>1095</v>
      </c>
      <c r="G23" s="7" t="s">
        <v>1483</v>
      </c>
      <c r="H23" s="7" t="s">
        <v>1640</v>
      </c>
      <c r="I23" t="s">
        <v>366</v>
      </c>
      <c r="J23" s="2"/>
      <c r="N23" t="s">
        <v>1655</v>
      </c>
      <c r="O23" t="s">
        <v>1656</v>
      </c>
      <c r="Q23" s="140"/>
      <c r="R23" t="s">
        <v>1656</v>
      </c>
      <c r="S23" t="s">
        <v>1494</v>
      </c>
      <c r="Y23" t="s">
        <v>1657</v>
      </c>
      <c r="AA23" s="2">
        <v>44662</v>
      </c>
      <c r="AB23" t="s">
        <v>1650</v>
      </c>
      <c r="AC23">
        <v>3</v>
      </c>
      <c r="AD23" t="s">
        <v>524</v>
      </c>
      <c r="AE23" s="2">
        <v>44662.470694444448</v>
      </c>
      <c r="AF23" t="s">
        <v>1240</v>
      </c>
    </row>
    <row r="24" spans="1:33" ht="105" x14ac:dyDescent="0.25">
      <c r="A24" t="s">
        <v>1658</v>
      </c>
      <c r="B24" t="s">
        <v>340</v>
      </c>
      <c r="C24" s="2" t="s">
        <v>1611</v>
      </c>
      <c r="D24" s="5" t="s">
        <v>352</v>
      </c>
      <c r="E24" t="s">
        <v>524</v>
      </c>
      <c r="F24" t="s">
        <v>1659</v>
      </c>
      <c r="G24" s="7" t="s">
        <v>1660</v>
      </c>
      <c r="H24" t="s">
        <v>1661</v>
      </c>
      <c r="I24" t="s">
        <v>366</v>
      </c>
      <c r="J24" s="2"/>
      <c r="K24" t="s">
        <v>374</v>
      </c>
      <c r="N24" t="s">
        <v>1662</v>
      </c>
      <c r="O24" t="s">
        <v>1663</v>
      </c>
      <c r="Q24" s="140" t="s">
        <v>1664</v>
      </c>
      <c r="R24" t="s">
        <v>1663</v>
      </c>
      <c r="Y24" t="s">
        <v>1665</v>
      </c>
      <c r="AA24" s="2">
        <v>44662</v>
      </c>
      <c r="AB24" t="s">
        <v>1666</v>
      </c>
      <c r="AC24">
        <v>1</v>
      </c>
      <c r="AD24" t="s">
        <v>520</v>
      </c>
      <c r="AE24" s="2">
        <v>44662.427222222221</v>
      </c>
      <c r="AF24" t="s">
        <v>1240</v>
      </c>
      <c r="AG24" t="s">
        <v>1523</v>
      </c>
    </row>
    <row r="25" spans="1:33" x14ac:dyDescent="0.25">
      <c r="A25" t="s">
        <v>28</v>
      </c>
      <c r="B25" t="s">
        <v>367</v>
      </c>
      <c r="C25" s="2"/>
      <c r="D25" s="5" t="s">
        <v>348</v>
      </c>
      <c r="E25" t="s">
        <v>524</v>
      </c>
      <c r="F25" t="s">
        <v>1659</v>
      </c>
      <c r="G25" s="7" t="s">
        <v>1481</v>
      </c>
      <c r="H25" t="s">
        <v>1245</v>
      </c>
      <c r="I25" t="s">
        <v>366</v>
      </c>
      <c r="J25" s="2"/>
      <c r="N25" t="s">
        <v>1492</v>
      </c>
      <c r="O25" t="s">
        <v>1648</v>
      </c>
      <c r="R25" t="s">
        <v>1648</v>
      </c>
      <c r="Y25" t="s">
        <v>1667</v>
      </c>
      <c r="AA25" s="2">
        <v>44662</v>
      </c>
      <c r="AB25" t="s">
        <v>1666</v>
      </c>
      <c r="AC25">
        <v>2</v>
      </c>
      <c r="AD25" t="s">
        <v>520</v>
      </c>
      <c r="AE25" s="2">
        <v>44662.427210648151</v>
      </c>
      <c r="AF25" t="s">
        <v>1240</v>
      </c>
    </row>
    <row r="26" spans="1:33" x14ac:dyDescent="0.25">
      <c r="A26" t="s">
        <v>28</v>
      </c>
      <c r="B26" t="s">
        <v>367</v>
      </c>
      <c r="C26" s="2"/>
      <c r="D26" s="5" t="s">
        <v>345</v>
      </c>
      <c r="E26" t="s">
        <v>524</v>
      </c>
      <c r="F26" t="s">
        <v>1659</v>
      </c>
      <c r="G26" s="7" t="s">
        <v>1668</v>
      </c>
      <c r="H26" t="s">
        <v>1669</v>
      </c>
      <c r="I26" t="s">
        <v>366</v>
      </c>
      <c r="J26" s="2"/>
      <c r="N26" t="s">
        <v>1492</v>
      </c>
      <c r="O26" t="s">
        <v>1495</v>
      </c>
      <c r="Q26" s="140"/>
      <c r="R26" t="s">
        <v>1495</v>
      </c>
      <c r="Y26" t="s">
        <v>1670</v>
      </c>
      <c r="AA26" s="2">
        <v>44662</v>
      </c>
      <c r="AB26" t="s">
        <v>1666</v>
      </c>
      <c r="AC26">
        <v>3</v>
      </c>
      <c r="AD26" t="s">
        <v>520</v>
      </c>
      <c r="AE26" s="2">
        <v>44662.427210648151</v>
      </c>
      <c r="AF26" t="s">
        <v>1240</v>
      </c>
    </row>
    <row r="27" spans="1:33" ht="45" x14ac:dyDescent="0.25">
      <c r="A27" t="s">
        <v>1671</v>
      </c>
      <c r="B27" t="s">
        <v>240</v>
      </c>
      <c r="C27" s="2" t="s">
        <v>1611</v>
      </c>
      <c r="D27" s="5" t="s">
        <v>161</v>
      </c>
      <c r="E27" t="s">
        <v>520</v>
      </c>
      <c r="F27" t="s">
        <v>242</v>
      </c>
      <c r="G27" s="7" t="s">
        <v>1672</v>
      </c>
      <c r="H27" t="s">
        <v>1482</v>
      </c>
      <c r="I27" t="s">
        <v>366</v>
      </c>
      <c r="J27" s="2"/>
      <c r="N27" t="s">
        <v>1491</v>
      </c>
      <c r="O27" t="s">
        <v>1663</v>
      </c>
      <c r="Q27" s="140" t="s">
        <v>1673</v>
      </c>
      <c r="R27" t="s">
        <v>1663</v>
      </c>
      <c r="Y27" t="s">
        <v>1674</v>
      </c>
      <c r="AA27" s="2">
        <v>44662</v>
      </c>
      <c r="AB27" t="s">
        <v>1675</v>
      </c>
      <c r="AC27">
        <v>1</v>
      </c>
      <c r="AD27" t="s">
        <v>520</v>
      </c>
      <c r="AE27" s="2">
        <v>44662.425509259258</v>
      </c>
      <c r="AF27" t="s">
        <v>1240</v>
      </c>
      <c r="AG27" t="s">
        <v>1618</v>
      </c>
    </row>
    <row r="28" spans="1:33" x14ac:dyDescent="0.25">
      <c r="A28" t="s">
        <v>28</v>
      </c>
      <c r="B28" t="s">
        <v>367</v>
      </c>
      <c r="C28" s="2"/>
      <c r="D28" s="5" t="s">
        <v>353</v>
      </c>
      <c r="E28" t="s">
        <v>520</v>
      </c>
      <c r="F28" t="s">
        <v>242</v>
      </c>
      <c r="G28" s="7" t="s">
        <v>1487</v>
      </c>
      <c r="H28" t="s">
        <v>582</v>
      </c>
      <c r="I28" t="s">
        <v>366</v>
      </c>
      <c r="J28" s="2"/>
      <c r="N28" t="s">
        <v>1676</v>
      </c>
      <c r="O28" t="s">
        <v>1677</v>
      </c>
      <c r="Q28" s="140"/>
      <c r="R28" t="s">
        <v>1677</v>
      </c>
      <c r="Y28" t="s">
        <v>1678</v>
      </c>
      <c r="AA28" s="2">
        <v>44662</v>
      </c>
      <c r="AB28" t="s">
        <v>1675</v>
      </c>
      <c r="AC28">
        <v>2</v>
      </c>
      <c r="AD28" t="s">
        <v>520</v>
      </c>
      <c r="AE28" s="2">
        <v>44662.425659722219</v>
      </c>
      <c r="AF28" t="s">
        <v>1240</v>
      </c>
    </row>
    <row r="29" spans="1:33" x14ac:dyDescent="0.25">
      <c r="A29" t="s">
        <v>28</v>
      </c>
      <c r="B29" t="s">
        <v>367</v>
      </c>
      <c r="C29" s="2"/>
      <c r="D29" s="5" t="s">
        <v>346</v>
      </c>
      <c r="E29" t="s">
        <v>520</v>
      </c>
      <c r="F29" t="s">
        <v>242</v>
      </c>
      <c r="G29" s="7" t="s">
        <v>1130</v>
      </c>
      <c r="H29" t="s">
        <v>1011</v>
      </c>
      <c r="I29" t="s">
        <v>366</v>
      </c>
      <c r="N29" t="s">
        <v>1488</v>
      </c>
      <c r="O29" t="s">
        <v>1494</v>
      </c>
      <c r="R29" t="s">
        <v>1494</v>
      </c>
      <c r="Y29" t="s">
        <v>1679</v>
      </c>
      <c r="AA29" s="2">
        <v>44662</v>
      </c>
      <c r="AB29" t="s">
        <v>1675</v>
      </c>
      <c r="AC29">
        <v>3</v>
      </c>
      <c r="AD29" t="s">
        <v>520</v>
      </c>
      <c r="AE29" s="2">
        <v>44662.425833333335</v>
      </c>
      <c r="AF29" t="s">
        <v>1240</v>
      </c>
    </row>
    <row r="30" spans="1:33" x14ac:dyDescent="0.25">
      <c r="A30" t="s">
        <v>1680</v>
      </c>
      <c r="B30" t="s">
        <v>1681</v>
      </c>
      <c r="C30" s="2"/>
      <c r="D30" s="5" t="s">
        <v>354</v>
      </c>
      <c r="E30" t="s">
        <v>520</v>
      </c>
      <c r="F30" t="s">
        <v>242</v>
      </c>
      <c r="G30" s="7" t="s">
        <v>1162</v>
      </c>
      <c r="H30" t="s">
        <v>1682</v>
      </c>
      <c r="I30" t="s">
        <v>366</v>
      </c>
      <c r="N30" t="s">
        <v>1676</v>
      </c>
      <c r="O30" t="s">
        <v>1683</v>
      </c>
      <c r="R30" t="s">
        <v>1683</v>
      </c>
      <c r="Y30" t="s">
        <v>1684</v>
      </c>
      <c r="AA30" s="2">
        <v>44662</v>
      </c>
      <c r="AB30" t="s">
        <v>1685</v>
      </c>
      <c r="AC30">
        <v>1</v>
      </c>
      <c r="AD30" t="s">
        <v>520</v>
      </c>
      <c r="AE30" s="2">
        <v>44662.465127314812</v>
      </c>
      <c r="AF30" t="s">
        <v>1240</v>
      </c>
      <c r="AG30" t="s">
        <v>1618</v>
      </c>
    </row>
    <row r="31" spans="1:33" x14ac:dyDescent="0.25">
      <c r="A31" t="s">
        <v>28</v>
      </c>
      <c r="B31" t="s">
        <v>367</v>
      </c>
      <c r="C31" s="2"/>
      <c r="D31" s="5" t="s">
        <v>355</v>
      </c>
      <c r="E31" t="s">
        <v>520</v>
      </c>
      <c r="F31" t="s">
        <v>242</v>
      </c>
      <c r="G31" s="7" t="s">
        <v>1489</v>
      </c>
      <c r="H31" t="s">
        <v>1686</v>
      </c>
      <c r="I31" t="s">
        <v>366</v>
      </c>
      <c r="N31" t="s">
        <v>1244</v>
      </c>
      <c r="O31" t="s">
        <v>1490</v>
      </c>
      <c r="R31" t="s">
        <v>1490</v>
      </c>
      <c r="Y31" t="s">
        <v>1687</v>
      </c>
      <c r="AA31" s="2">
        <v>44662</v>
      </c>
      <c r="AB31" t="s">
        <v>1685</v>
      </c>
      <c r="AC31">
        <v>2</v>
      </c>
      <c r="AD31" t="s">
        <v>520</v>
      </c>
      <c r="AE31" s="2">
        <v>44662.465300925927</v>
      </c>
      <c r="AF31" t="s">
        <v>1240</v>
      </c>
    </row>
    <row r="32" spans="1:33" x14ac:dyDescent="0.25">
      <c r="A32" t="s">
        <v>28</v>
      </c>
      <c r="B32" t="s">
        <v>367</v>
      </c>
      <c r="C32" s="2"/>
      <c r="D32" s="5" t="s">
        <v>356</v>
      </c>
      <c r="E32" t="s">
        <v>520</v>
      </c>
      <c r="F32" t="s">
        <v>242</v>
      </c>
      <c r="G32" s="7" t="s">
        <v>1091</v>
      </c>
      <c r="H32" t="s">
        <v>1688</v>
      </c>
      <c r="I32" t="s">
        <v>366</v>
      </c>
      <c r="N32" t="s">
        <v>1689</v>
      </c>
      <c r="O32" t="s">
        <v>1494</v>
      </c>
      <c r="Q32" s="140"/>
      <c r="R32" t="s">
        <v>1494</v>
      </c>
      <c r="Y32" t="s">
        <v>1690</v>
      </c>
      <c r="AA32" s="2">
        <v>44662</v>
      </c>
      <c r="AB32" t="s">
        <v>1685</v>
      </c>
      <c r="AC32">
        <v>3</v>
      </c>
      <c r="AD32" t="s">
        <v>520</v>
      </c>
      <c r="AE32" s="2">
        <v>44662.465497685182</v>
      </c>
      <c r="AF32" t="s">
        <v>1240</v>
      </c>
    </row>
    <row r="33" spans="1:32" ht="30" x14ac:dyDescent="0.25">
      <c r="A33" t="s">
        <v>1691</v>
      </c>
      <c r="B33" t="s">
        <v>341</v>
      </c>
      <c r="C33" s="2" t="s">
        <v>1611</v>
      </c>
      <c r="D33" s="5" t="s">
        <v>357</v>
      </c>
      <c r="E33" t="s">
        <v>520</v>
      </c>
      <c r="F33" t="s">
        <v>242</v>
      </c>
      <c r="G33" s="7" t="s">
        <v>1692</v>
      </c>
      <c r="H33" t="s">
        <v>1652</v>
      </c>
      <c r="I33" t="s">
        <v>366</v>
      </c>
      <c r="N33" t="s">
        <v>1493</v>
      </c>
      <c r="O33" t="s">
        <v>1693</v>
      </c>
      <c r="Q33" s="140" t="s">
        <v>1243</v>
      </c>
      <c r="R33" t="s">
        <v>1693</v>
      </c>
      <c r="Y33" t="s">
        <v>1694</v>
      </c>
      <c r="AA33" s="2">
        <v>44662</v>
      </c>
      <c r="AB33" t="s">
        <v>1695</v>
      </c>
      <c r="AC33">
        <v>1</v>
      </c>
      <c r="AD33" t="s">
        <v>520</v>
      </c>
      <c r="AE33" s="2">
        <v>44662.465879629628</v>
      </c>
      <c r="AF33" t="s">
        <v>1240</v>
      </c>
    </row>
    <row r="34" spans="1:32" x14ac:dyDescent="0.25">
      <c r="A34" t="s">
        <v>28</v>
      </c>
      <c r="B34" t="s">
        <v>367</v>
      </c>
      <c r="C34" s="2"/>
      <c r="D34" s="5" t="s">
        <v>523</v>
      </c>
      <c r="E34" t="s">
        <v>520</v>
      </c>
      <c r="F34" t="s">
        <v>242</v>
      </c>
      <c r="G34" s="7" t="s">
        <v>1696</v>
      </c>
      <c r="H34" t="s">
        <v>1697</v>
      </c>
      <c r="I34" t="s">
        <v>366</v>
      </c>
      <c r="N34" t="s">
        <v>1245</v>
      </c>
      <c r="O34" t="s">
        <v>1698</v>
      </c>
      <c r="R34" t="s">
        <v>1698</v>
      </c>
      <c r="Y34" t="s">
        <v>1699</v>
      </c>
      <c r="AA34" s="2">
        <v>44662</v>
      </c>
      <c r="AB34" t="s">
        <v>1695</v>
      </c>
      <c r="AC34">
        <v>2</v>
      </c>
      <c r="AD34" t="s">
        <v>520</v>
      </c>
      <c r="AE34" s="2">
        <v>44662.466134259259</v>
      </c>
      <c r="AF34" t="s">
        <v>1240</v>
      </c>
    </row>
    <row r="35" spans="1:32" x14ac:dyDescent="0.25">
      <c r="A35" t="s">
        <v>28</v>
      </c>
      <c r="B35" t="s">
        <v>367</v>
      </c>
      <c r="C35" s="2"/>
      <c r="D35" s="5" t="s">
        <v>522</v>
      </c>
      <c r="E35" t="s">
        <v>520</v>
      </c>
      <c r="F35" t="s">
        <v>242</v>
      </c>
      <c r="G35" s="7" t="s">
        <v>1700</v>
      </c>
      <c r="H35" t="s">
        <v>1701</v>
      </c>
      <c r="I35" t="s">
        <v>366</v>
      </c>
      <c r="N35" t="s">
        <v>1491</v>
      </c>
      <c r="O35" t="s">
        <v>1702</v>
      </c>
      <c r="R35" t="s">
        <v>1702</v>
      </c>
      <c r="Y35" t="s">
        <v>1703</v>
      </c>
      <c r="AA35" s="2">
        <v>44662</v>
      </c>
      <c r="AB35" t="s">
        <v>1695</v>
      </c>
      <c r="AC35">
        <v>3</v>
      </c>
      <c r="AD35" t="s">
        <v>520</v>
      </c>
      <c r="AE35" s="2">
        <v>44662.466331018521</v>
      </c>
      <c r="AF35" t="s">
        <v>1240</v>
      </c>
    </row>
    <row r="36" spans="1:32" ht="60" x14ac:dyDescent="0.25">
      <c r="A36" t="s">
        <v>1704</v>
      </c>
      <c r="B36" t="s">
        <v>1705</v>
      </c>
      <c r="C36" s="2" t="s">
        <v>1611</v>
      </c>
      <c r="D36" s="5" t="s">
        <v>1501</v>
      </c>
      <c r="E36" t="s">
        <v>520</v>
      </c>
      <c r="F36" t="s">
        <v>411</v>
      </c>
      <c r="I36" t="s">
        <v>366</v>
      </c>
      <c r="N36" t="s">
        <v>1706</v>
      </c>
      <c r="Q36" s="140" t="s">
        <v>1707</v>
      </c>
      <c r="AA36" s="2">
        <v>44662</v>
      </c>
      <c r="AB36" t="s">
        <v>1708</v>
      </c>
      <c r="AC36">
        <v>1</v>
      </c>
      <c r="AD36" t="s">
        <v>520</v>
      </c>
      <c r="AE36" s="2">
        <v>44662.434374999997</v>
      </c>
      <c r="AF36" t="s">
        <v>1240</v>
      </c>
    </row>
    <row r="37" spans="1:32" x14ac:dyDescent="0.25">
      <c r="A37" t="s">
        <v>28</v>
      </c>
      <c r="B37" t="s">
        <v>367</v>
      </c>
      <c r="C37" s="2"/>
      <c r="D37" s="5" t="s">
        <v>1502</v>
      </c>
      <c r="E37" t="s">
        <v>520</v>
      </c>
      <c r="F37" t="s">
        <v>411</v>
      </c>
      <c r="I37" t="s">
        <v>366</v>
      </c>
      <c r="N37" t="s">
        <v>1709</v>
      </c>
      <c r="Q37" s="140"/>
      <c r="AA37" s="2">
        <v>44662</v>
      </c>
      <c r="AB37" t="s">
        <v>1708</v>
      </c>
      <c r="AC37">
        <v>2</v>
      </c>
      <c r="AD37" t="s">
        <v>520</v>
      </c>
      <c r="AE37" s="2">
        <v>44662.434374999997</v>
      </c>
      <c r="AF37" t="s">
        <v>1240</v>
      </c>
    </row>
    <row r="38" spans="1:32" x14ac:dyDescent="0.25">
      <c r="A38" t="s">
        <v>28</v>
      </c>
      <c r="B38" t="s">
        <v>367</v>
      </c>
      <c r="C38" s="2"/>
      <c r="D38" s="5" t="s">
        <v>1503</v>
      </c>
      <c r="E38" t="s">
        <v>520</v>
      </c>
      <c r="F38" t="s">
        <v>411</v>
      </c>
      <c r="I38" t="s">
        <v>366</v>
      </c>
      <c r="N38" t="s">
        <v>1710</v>
      </c>
      <c r="Q38" s="140"/>
      <c r="AA38" s="2">
        <v>44662</v>
      </c>
      <c r="AB38" t="s">
        <v>1708</v>
      </c>
      <c r="AC38">
        <v>3</v>
      </c>
      <c r="AD38" t="s">
        <v>520</v>
      </c>
      <c r="AE38" s="2">
        <v>44662.434374999997</v>
      </c>
      <c r="AF38" t="s">
        <v>1240</v>
      </c>
    </row>
    <row r="39" spans="1:32" ht="60" x14ac:dyDescent="0.25">
      <c r="A39" t="s">
        <v>1711</v>
      </c>
      <c r="B39" t="s">
        <v>1712</v>
      </c>
      <c r="C39" s="2" t="s">
        <v>1611</v>
      </c>
      <c r="D39" s="5" t="s">
        <v>1504</v>
      </c>
      <c r="E39" t="s">
        <v>520</v>
      </c>
      <c r="F39" t="s">
        <v>411</v>
      </c>
      <c r="I39" t="s">
        <v>366</v>
      </c>
      <c r="N39" t="s">
        <v>1713</v>
      </c>
      <c r="Q39" s="140" t="s">
        <v>1714</v>
      </c>
      <c r="AA39" s="2">
        <v>44662</v>
      </c>
      <c r="AB39" t="s">
        <v>1715</v>
      </c>
      <c r="AC39">
        <v>1</v>
      </c>
      <c r="AD39" t="s">
        <v>520</v>
      </c>
      <c r="AE39" s="2">
        <v>44662.440625000003</v>
      </c>
      <c r="AF39" t="s">
        <v>1240</v>
      </c>
    </row>
    <row r="40" spans="1:32" x14ac:dyDescent="0.25">
      <c r="A40" t="s">
        <v>28</v>
      </c>
      <c r="B40" t="s">
        <v>367</v>
      </c>
      <c r="C40" s="2"/>
      <c r="D40" s="5" t="s">
        <v>1505</v>
      </c>
      <c r="E40" t="s">
        <v>520</v>
      </c>
      <c r="F40" t="s">
        <v>411</v>
      </c>
      <c r="I40" t="s">
        <v>366</v>
      </c>
      <c r="N40" t="s">
        <v>1716</v>
      </c>
      <c r="Q40" s="140"/>
      <c r="AA40" s="2">
        <v>44662</v>
      </c>
      <c r="AB40" t="s">
        <v>1715</v>
      </c>
      <c r="AC40">
        <v>2</v>
      </c>
      <c r="AD40" t="s">
        <v>520</v>
      </c>
      <c r="AE40" s="2">
        <v>44662.440625000003</v>
      </c>
      <c r="AF40" t="s">
        <v>1240</v>
      </c>
    </row>
    <row r="41" spans="1:32" x14ac:dyDescent="0.25">
      <c r="A41" t="s">
        <v>28</v>
      </c>
      <c r="B41" t="s">
        <v>367</v>
      </c>
      <c r="C41" s="2"/>
      <c r="D41" s="5" t="s">
        <v>1506</v>
      </c>
      <c r="E41" t="s">
        <v>520</v>
      </c>
      <c r="F41" t="s">
        <v>411</v>
      </c>
      <c r="I41" t="s">
        <v>366</v>
      </c>
      <c r="N41" t="s">
        <v>1717</v>
      </c>
      <c r="AA41" s="2">
        <v>44662</v>
      </c>
      <c r="AB41" t="s">
        <v>1715</v>
      </c>
      <c r="AC41">
        <v>3</v>
      </c>
      <c r="AD41" t="s">
        <v>520</v>
      </c>
      <c r="AE41" s="2">
        <v>44662.440636574072</v>
      </c>
      <c r="AF41" t="s">
        <v>1240</v>
      </c>
    </row>
    <row r="42" spans="1:32" ht="75" x14ac:dyDescent="0.25">
      <c r="A42" t="s">
        <v>1718</v>
      </c>
      <c r="B42" t="s">
        <v>1107</v>
      </c>
      <c r="C42" s="2" t="s">
        <v>1611</v>
      </c>
      <c r="D42" s="5" t="s">
        <v>1507</v>
      </c>
      <c r="E42" t="s">
        <v>520</v>
      </c>
      <c r="F42" t="s">
        <v>411</v>
      </c>
      <c r="I42" t="s">
        <v>366</v>
      </c>
      <c r="N42" t="s">
        <v>1719</v>
      </c>
      <c r="Q42" s="140" t="s">
        <v>1720</v>
      </c>
      <c r="AA42" s="2">
        <v>44662</v>
      </c>
      <c r="AB42" t="s">
        <v>1721</v>
      </c>
      <c r="AC42">
        <v>1</v>
      </c>
      <c r="AD42" t="s">
        <v>520</v>
      </c>
      <c r="AE42" s="2">
        <v>44662.453981481478</v>
      </c>
      <c r="AF42" t="s">
        <v>1240</v>
      </c>
    </row>
    <row r="43" spans="1:32" x14ac:dyDescent="0.25">
      <c r="A43" t="s">
        <v>28</v>
      </c>
      <c r="B43" t="s">
        <v>367</v>
      </c>
      <c r="C43" s="2"/>
      <c r="D43" s="5" t="s">
        <v>1508</v>
      </c>
      <c r="E43" t="s">
        <v>520</v>
      </c>
      <c r="F43" t="s">
        <v>411</v>
      </c>
      <c r="I43" t="s">
        <v>366</v>
      </c>
      <c r="N43" t="s">
        <v>1722</v>
      </c>
      <c r="AA43" s="2">
        <v>44662</v>
      </c>
      <c r="AB43" t="s">
        <v>1721</v>
      </c>
      <c r="AC43">
        <v>2</v>
      </c>
      <c r="AD43" t="s">
        <v>520</v>
      </c>
      <c r="AE43" s="2">
        <v>44662.453993055555</v>
      </c>
      <c r="AF43" t="s">
        <v>1240</v>
      </c>
    </row>
    <row r="44" spans="1:32" x14ac:dyDescent="0.25">
      <c r="A44" t="s">
        <v>28</v>
      </c>
      <c r="B44" t="s">
        <v>367</v>
      </c>
      <c r="C44" s="2"/>
      <c r="D44" s="5" t="s">
        <v>1509</v>
      </c>
      <c r="E44" t="s">
        <v>520</v>
      </c>
      <c r="F44" t="s">
        <v>411</v>
      </c>
      <c r="I44" t="s">
        <v>366</v>
      </c>
      <c r="N44" t="s">
        <v>1723</v>
      </c>
      <c r="AA44" s="2">
        <v>44662</v>
      </c>
      <c r="AB44" t="s">
        <v>1721</v>
      </c>
      <c r="AC44">
        <v>3</v>
      </c>
      <c r="AD44" t="s">
        <v>520</v>
      </c>
      <c r="AE44" s="2">
        <v>44662.453993055555</v>
      </c>
      <c r="AF44" t="s">
        <v>1240</v>
      </c>
    </row>
    <row r="45" spans="1:32" ht="75" x14ac:dyDescent="0.25">
      <c r="A45" t="s">
        <v>1724</v>
      </c>
      <c r="B45" t="s">
        <v>1725</v>
      </c>
      <c r="C45" s="2" t="s">
        <v>1611</v>
      </c>
      <c r="D45" s="5" t="s">
        <v>1510</v>
      </c>
      <c r="E45" t="s">
        <v>520</v>
      </c>
      <c r="F45" t="s">
        <v>411</v>
      </c>
      <c r="I45" t="s">
        <v>366</v>
      </c>
      <c r="N45" t="s">
        <v>1726</v>
      </c>
      <c r="Q45" s="140" t="s">
        <v>1727</v>
      </c>
      <c r="AA45" s="2">
        <v>44662</v>
      </c>
      <c r="AB45" t="s">
        <v>1728</v>
      </c>
      <c r="AC45">
        <v>1</v>
      </c>
      <c r="AD45" t="s">
        <v>520</v>
      </c>
      <c r="AE45" s="2">
        <v>44662.461180555554</v>
      </c>
      <c r="AF45" t="s">
        <v>1240</v>
      </c>
    </row>
    <row r="46" spans="1:32" x14ac:dyDescent="0.25">
      <c r="A46" t="s">
        <v>28</v>
      </c>
      <c r="B46" t="s">
        <v>367</v>
      </c>
      <c r="C46" s="2"/>
      <c r="D46" s="5" t="s">
        <v>1404</v>
      </c>
      <c r="E46" t="s">
        <v>520</v>
      </c>
      <c r="F46" t="s">
        <v>411</v>
      </c>
      <c r="I46" t="s">
        <v>366</v>
      </c>
      <c r="N46" t="s">
        <v>1729</v>
      </c>
      <c r="Q46" s="140"/>
      <c r="AA46" s="2">
        <v>44662</v>
      </c>
      <c r="AB46" t="s">
        <v>1728</v>
      </c>
      <c r="AC46">
        <v>2</v>
      </c>
      <c r="AD46" t="s">
        <v>520</v>
      </c>
      <c r="AE46" s="2">
        <v>44662.461180555554</v>
      </c>
      <c r="AF46" t="s">
        <v>1240</v>
      </c>
    </row>
    <row r="47" spans="1:32" x14ac:dyDescent="0.25">
      <c r="A47" t="s">
        <v>28</v>
      </c>
      <c r="B47" t="s">
        <v>367</v>
      </c>
      <c r="C47" s="2"/>
      <c r="D47" s="5" t="s">
        <v>1511</v>
      </c>
      <c r="E47" t="s">
        <v>520</v>
      </c>
      <c r="F47" t="s">
        <v>411</v>
      </c>
      <c r="I47" t="s">
        <v>366</v>
      </c>
      <c r="N47" t="s">
        <v>1730</v>
      </c>
      <c r="Q47" s="140"/>
      <c r="AA47" s="2">
        <v>44662</v>
      </c>
      <c r="AB47" t="s">
        <v>1728</v>
      </c>
      <c r="AC47">
        <v>3</v>
      </c>
      <c r="AD47" t="s">
        <v>520</v>
      </c>
      <c r="AE47" s="2">
        <v>44662.461180555554</v>
      </c>
      <c r="AF47" t="s">
        <v>1240</v>
      </c>
    </row>
    <row r="48" spans="1:32" x14ac:dyDescent="0.25">
      <c r="C48" s="2"/>
      <c r="AA48" s="2"/>
      <c r="AE48" s="2"/>
    </row>
    <row r="49" spans="3:31" x14ac:dyDescent="0.25">
      <c r="C49" s="2"/>
      <c r="AA49" s="2"/>
      <c r="AE49" s="2"/>
    </row>
    <row r="50" spans="3:31" x14ac:dyDescent="0.25">
      <c r="C50" s="2"/>
      <c r="Q50" s="140"/>
      <c r="AA50" s="2"/>
      <c r="AE50" s="2"/>
    </row>
    <row r="51" spans="3:31" x14ac:dyDescent="0.25">
      <c r="C51" s="2"/>
      <c r="Q51" s="140"/>
      <c r="AA51" s="2"/>
      <c r="AE51" s="2"/>
    </row>
    <row r="52" spans="3:31" x14ac:dyDescent="0.25">
      <c r="C52" s="2"/>
      <c r="AA52" s="2"/>
      <c r="AE52" s="2"/>
    </row>
    <row r="53" spans="3:31" x14ac:dyDescent="0.25">
      <c r="C53" s="2"/>
      <c r="AA53" s="2"/>
      <c r="AE53" s="2"/>
    </row>
    <row r="54" spans="3:31" x14ac:dyDescent="0.25">
      <c r="C54" s="2"/>
      <c r="Q54" s="140"/>
      <c r="AA54" s="2"/>
      <c r="AE54" s="2"/>
    </row>
    <row r="55" spans="3:31" x14ac:dyDescent="0.25">
      <c r="C55" s="2"/>
      <c r="AA55" s="2"/>
      <c r="AE55" s="2"/>
    </row>
    <row r="56" spans="3:31" x14ac:dyDescent="0.25">
      <c r="C56" s="2"/>
      <c r="Q56" s="140"/>
      <c r="AA56" s="2"/>
      <c r="AE56" s="2"/>
    </row>
    <row r="57" spans="3:31" x14ac:dyDescent="0.25">
      <c r="C57" s="2"/>
      <c r="Q57" s="140"/>
      <c r="AA57" s="2"/>
      <c r="AE57" s="2"/>
    </row>
    <row r="58" spans="3:31" x14ac:dyDescent="0.25">
      <c r="C58" s="2"/>
      <c r="Q58" s="140"/>
      <c r="AA58" s="2"/>
      <c r="AE58" s="2"/>
    </row>
    <row r="59" spans="3:31" x14ac:dyDescent="0.25">
      <c r="C59" s="2"/>
      <c r="AA59" s="2"/>
      <c r="AE59" s="2"/>
    </row>
    <row r="60" spans="3:31" x14ac:dyDescent="0.25">
      <c r="C60" s="2"/>
      <c r="Q60" s="140"/>
      <c r="AA60" s="2"/>
      <c r="AE60" s="2"/>
    </row>
    <row r="61" spans="3:31" x14ac:dyDescent="0.25">
      <c r="C61" s="2"/>
      <c r="AA61" s="2"/>
      <c r="AE61" s="2"/>
    </row>
    <row r="62" spans="3:31" x14ac:dyDescent="0.25">
      <c r="C62" s="2"/>
      <c r="AA62" s="2"/>
      <c r="AE62" s="2"/>
    </row>
    <row r="63" spans="3:31" x14ac:dyDescent="0.25">
      <c r="C63" s="2"/>
      <c r="AA63" s="2"/>
      <c r="AE63" s="2"/>
    </row>
    <row r="64" spans="3:31" x14ac:dyDescent="0.25">
      <c r="C64" s="2"/>
      <c r="AA64" s="2"/>
      <c r="AE64" s="2"/>
    </row>
    <row r="65" spans="3:31" x14ac:dyDescent="0.25">
      <c r="C65" s="2"/>
      <c r="Q65" s="140"/>
      <c r="AA65" s="2"/>
      <c r="AE65" s="2"/>
    </row>
    <row r="66" spans="3:31" x14ac:dyDescent="0.25">
      <c r="C66" s="2"/>
      <c r="AA66" s="2"/>
      <c r="AE66" s="2"/>
    </row>
    <row r="67" spans="3:31" x14ac:dyDescent="0.25">
      <c r="C67" s="2"/>
      <c r="AA67" s="2"/>
      <c r="AE67" s="2"/>
    </row>
    <row r="68" spans="3:31" x14ac:dyDescent="0.25">
      <c r="C68" s="2"/>
      <c r="Q68" s="140"/>
      <c r="AA68" s="2"/>
      <c r="AE68" s="2"/>
    </row>
    <row r="69" spans="3:31" x14ac:dyDescent="0.25">
      <c r="C69" s="2"/>
      <c r="AA69" s="2"/>
      <c r="AE69" s="2"/>
    </row>
    <row r="70" spans="3:31" x14ac:dyDescent="0.25">
      <c r="C70" s="2"/>
      <c r="AA70" s="2"/>
      <c r="AE70" s="2"/>
    </row>
    <row r="71" spans="3:31" x14ac:dyDescent="0.25">
      <c r="C71" s="2"/>
      <c r="AA71" s="2"/>
      <c r="AE71" s="2"/>
    </row>
    <row r="72" spans="3:31" x14ac:dyDescent="0.25">
      <c r="C72" s="2"/>
      <c r="AA72" s="2"/>
      <c r="AE72" s="2"/>
    </row>
    <row r="73" spans="3:31" x14ac:dyDescent="0.25">
      <c r="C73" s="2"/>
      <c r="Q73" s="140"/>
      <c r="AA73" s="2"/>
      <c r="AE73" s="2"/>
    </row>
    <row r="74" spans="3:31" x14ac:dyDescent="0.25">
      <c r="C74" s="2"/>
      <c r="AA74" s="2"/>
      <c r="AE74" s="2"/>
    </row>
    <row r="75" spans="3:31" x14ac:dyDescent="0.25">
      <c r="C75" s="2"/>
      <c r="AA75" s="2"/>
      <c r="AE75" s="2"/>
    </row>
    <row r="76" spans="3:31" x14ac:dyDescent="0.25">
      <c r="C76" s="2"/>
      <c r="AA76" s="2"/>
      <c r="AE76" s="2"/>
    </row>
    <row r="77" spans="3:31" x14ac:dyDescent="0.25">
      <c r="C77" s="2"/>
      <c r="AA77" s="2"/>
      <c r="AE77" s="2"/>
    </row>
    <row r="78" spans="3:31" x14ac:dyDescent="0.25">
      <c r="C78" s="2"/>
      <c r="AA78" s="2"/>
      <c r="AE78" s="2"/>
    </row>
    <row r="79" spans="3:31" x14ac:dyDescent="0.25">
      <c r="C79" s="2"/>
      <c r="AA79" s="2"/>
      <c r="AE79" s="2"/>
    </row>
    <row r="80" spans="3:31" x14ac:dyDescent="0.25">
      <c r="C80" s="2"/>
      <c r="AA80" s="2"/>
      <c r="AE80" s="2"/>
    </row>
    <row r="81" spans="3:31" x14ac:dyDescent="0.25">
      <c r="C81" s="2"/>
      <c r="AA81" s="2"/>
      <c r="AE81" s="2"/>
    </row>
    <row r="82" spans="3:31" x14ac:dyDescent="0.25">
      <c r="C82" s="2"/>
      <c r="AA82" s="2"/>
      <c r="AE82" s="2"/>
    </row>
    <row r="83" spans="3:31" x14ac:dyDescent="0.25">
      <c r="C83" s="2"/>
      <c r="AA83" s="2"/>
      <c r="AE83" s="2"/>
    </row>
    <row r="84" spans="3:31" x14ac:dyDescent="0.25">
      <c r="AA84" s="2"/>
      <c r="AE84" s="2"/>
    </row>
    <row r="85" spans="3:31" x14ac:dyDescent="0.25">
      <c r="AA85" s="2"/>
      <c r="AE85" s="2"/>
    </row>
    <row r="86" spans="3:31" x14ac:dyDescent="0.25">
      <c r="AA86" s="2"/>
      <c r="AE86" s="2"/>
    </row>
    <row r="87" spans="3:31" x14ac:dyDescent="0.25">
      <c r="AA87" s="2"/>
      <c r="AE87" s="2"/>
    </row>
    <row r="88" spans="3:31" x14ac:dyDescent="0.25">
      <c r="AA88" s="2"/>
      <c r="AE88" s="2"/>
    </row>
    <row r="89" spans="3:31" x14ac:dyDescent="0.25">
      <c r="AA89" s="2"/>
      <c r="AE89" s="2"/>
    </row>
    <row r="90" spans="3:31" x14ac:dyDescent="0.25">
      <c r="AA90" s="2"/>
      <c r="AE90" s="2"/>
    </row>
    <row r="91" spans="3:31" x14ac:dyDescent="0.25">
      <c r="AA91" s="2"/>
      <c r="AE91" s="2"/>
    </row>
    <row r="92" spans="3:31" x14ac:dyDescent="0.25">
      <c r="AA92" s="2"/>
      <c r="AE92" s="2"/>
    </row>
    <row r="93" spans="3:31" x14ac:dyDescent="0.25">
      <c r="AA93" s="2"/>
      <c r="AE93" s="2"/>
    </row>
    <row r="94" spans="3:31" x14ac:dyDescent="0.25">
      <c r="AA94" s="2"/>
      <c r="AE94" s="2"/>
    </row>
    <row r="95" spans="3:31" x14ac:dyDescent="0.25">
      <c r="AA95" s="2"/>
      <c r="AE95" s="2"/>
    </row>
    <row r="96" spans="3:31" x14ac:dyDescent="0.25">
      <c r="AA96" s="2"/>
      <c r="AE96" s="2"/>
    </row>
    <row r="97" spans="27:31" x14ac:dyDescent="0.25">
      <c r="AA97" s="2"/>
      <c r="AE97" s="2"/>
    </row>
    <row r="98" spans="27:31" x14ac:dyDescent="0.25">
      <c r="AA98" s="2"/>
      <c r="AE98" s="2"/>
    </row>
    <row r="99" spans="27:31" x14ac:dyDescent="0.25">
      <c r="AA99" s="2"/>
      <c r="AE99" s="2"/>
    </row>
    <row r="100" spans="27:31" x14ac:dyDescent="0.25">
      <c r="AA100" s="2"/>
      <c r="AE100" s="2"/>
    </row>
    <row r="101" spans="27:31" x14ac:dyDescent="0.25">
      <c r="AA101" s="2"/>
      <c r="AE101" s="2"/>
    </row>
    <row r="102" spans="27:31" x14ac:dyDescent="0.25">
      <c r="AA102" s="2"/>
      <c r="AE102" s="2"/>
    </row>
    <row r="103" spans="27:31" x14ac:dyDescent="0.25">
      <c r="AA103" s="2"/>
      <c r="AE103" s="2"/>
    </row>
    <row r="104" spans="27:31" x14ac:dyDescent="0.25">
      <c r="AA104" s="2"/>
      <c r="AE104" s="2"/>
    </row>
  </sheetData>
  <pageMargins left="0.7" right="0.7" top="0.75" bottom="0.75" header="0.3" footer="0.3"/>
  <pageSetup orientation="landscape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N136"/>
  <sheetViews>
    <sheetView showGridLines="0" zoomScaleNormal="100" workbookViewId="0">
      <selection activeCell="B18" sqref="B18"/>
    </sheetView>
  </sheetViews>
  <sheetFormatPr defaultRowHeight="15" x14ac:dyDescent="0.25"/>
  <cols>
    <col min="2" max="2" width="19.5703125" style="17" customWidth="1"/>
    <col min="3" max="3" width="30.42578125" style="17" customWidth="1"/>
    <col min="4" max="4" width="15.140625" style="17" customWidth="1"/>
    <col min="5" max="5" width="20.28515625" style="17" customWidth="1"/>
    <col min="6" max="6" width="10" style="17" customWidth="1"/>
    <col min="7" max="7" width="12.7109375" style="17" customWidth="1"/>
    <col min="8" max="8" width="11.42578125" style="17" customWidth="1"/>
    <col min="9" max="9" width="22.140625" style="17" customWidth="1"/>
    <col min="10" max="10" width="21.42578125" style="17" customWidth="1"/>
    <col min="11" max="11" width="2.140625" style="17" customWidth="1"/>
    <col min="12" max="12" width="18.28515625" style="17" bestFit="1" customWidth="1"/>
    <col min="13" max="13" width="18.140625" style="17" customWidth="1"/>
  </cols>
  <sheetData>
    <row r="2" spans="2:14" ht="15.75" thickBot="1" x14ac:dyDescent="0.3"/>
    <row r="3" spans="2:14" x14ac:dyDescent="0.25">
      <c r="B3" s="114"/>
      <c r="C3" s="114"/>
      <c r="D3" s="114"/>
      <c r="E3" s="114"/>
      <c r="F3" s="114"/>
      <c r="G3" s="114"/>
      <c r="H3" s="114"/>
      <c r="I3" s="114"/>
      <c r="J3" s="114"/>
    </row>
    <row r="4" spans="2:14" ht="20.100000000000001" customHeight="1" thickBot="1" x14ac:dyDescent="0.3">
      <c r="B4" s="92" t="s">
        <v>71</v>
      </c>
      <c r="C4" s="99" t="str">
        <f>INDEX(TSS!A1:AG500,MATCH("*wml*",TSS!B1:B500,0),33)</f>
        <v>B221377</v>
      </c>
      <c r="D4" s="92" t="s">
        <v>76</v>
      </c>
      <c r="E4" s="61"/>
      <c r="F4" s="527" t="s">
        <v>62</v>
      </c>
      <c r="G4" s="527"/>
      <c r="H4" s="527"/>
      <c r="I4" s="527"/>
      <c r="J4" s="527"/>
    </row>
    <row r="5" spans="2:14" ht="20.100000000000001" customHeight="1" thickTop="1" x14ac:dyDescent="0.3">
      <c r="B5" s="92" t="s">
        <v>72</v>
      </c>
      <c r="C5" s="99" t="str">
        <f>INDEX(TSS!A1:AG500,MATCH("*-BS1*",TSS!A1:A500,0),33)</f>
        <v>B221378</v>
      </c>
      <c r="D5" s="92" t="s">
        <v>2</v>
      </c>
      <c r="E5" s="61"/>
      <c r="F5" s="102"/>
      <c r="G5" s="103"/>
      <c r="H5" s="104"/>
      <c r="I5" s="104"/>
      <c r="J5" s="105"/>
    </row>
    <row r="6" spans="2:14" ht="20.100000000000001" customHeight="1" x14ac:dyDescent="0.35">
      <c r="B6" s="97" t="s">
        <v>2</v>
      </c>
      <c r="C6" s="90">
        <f>IF(TSS!Y2="","",MIN(TEXT(TSS!Y2:Y1000,"mm/dd/yyyy")))</f>
        <v>44662</v>
      </c>
      <c r="D6" s="98"/>
      <c r="E6" s="98"/>
      <c r="F6" s="106"/>
      <c r="G6" s="107"/>
      <c r="H6" s="108"/>
      <c r="I6" s="108"/>
      <c r="J6" s="109"/>
      <c r="K6" s="95"/>
      <c r="L6" s="95"/>
      <c r="M6" s="95"/>
      <c r="N6" s="8"/>
    </row>
    <row r="7" spans="2:14" ht="20.100000000000001" customHeight="1" x14ac:dyDescent="0.35">
      <c r="B7" s="92" t="s">
        <v>73</v>
      </c>
      <c r="C7" s="99" t="str">
        <f>IF(TSS!AF2="","",TSS!AF2)</f>
        <v>HAL</v>
      </c>
      <c r="D7" s="92" t="s">
        <v>75</v>
      </c>
      <c r="E7" s="61"/>
      <c r="F7" s="106"/>
      <c r="G7" s="107"/>
      <c r="H7" s="108"/>
      <c r="I7" s="108"/>
      <c r="J7" s="109"/>
      <c r="K7" s="95"/>
      <c r="L7" s="95"/>
      <c r="M7" s="95"/>
      <c r="N7" s="8"/>
    </row>
    <row r="8" spans="2:14" ht="20.100000000000001" customHeight="1" thickBot="1" x14ac:dyDescent="0.4">
      <c r="B8" s="92" t="s">
        <v>74</v>
      </c>
      <c r="C8" s="99"/>
      <c r="D8" s="92" t="s">
        <v>2</v>
      </c>
      <c r="E8" s="61"/>
      <c r="F8" s="110"/>
      <c r="G8" s="111"/>
      <c r="H8" s="112"/>
      <c r="I8" s="112"/>
      <c r="J8" s="113"/>
      <c r="K8" s="95"/>
      <c r="L8" s="95"/>
      <c r="M8" s="95"/>
      <c r="N8" s="8"/>
    </row>
    <row r="9" spans="2:14" ht="15" customHeight="1" thickBot="1" x14ac:dyDescent="0.3"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"/>
    </row>
    <row r="10" spans="2:14" ht="23.25" customHeight="1" thickBot="1" x14ac:dyDescent="0.3">
      <c r="B10" s="28" t="s">
        <v>70</v>
      </c>
      <c r="C10" s="27" t="s">
        <v>67</v>
      </c>
      <c r="D10" s="27" t="s">
        <v>66</v>
      </c>
      <c r="E10" s="27" t="s">
        <v>4</v>
      </c>
      <c r="F10" s="27" t="s">
        <v>3</v>
      </c>
      <c r="G10" s="27" t="s">
        <v>68</v>
      </c>
      <c r="H10" s="27" t="s">
        <v>69</v>
      </c>
      <c r="I10" s="27" t="s">
        <v>147</v>
      </c>
      <c r="J10" s="35" t="s">
        <v>148</v>
      </c>
      <c r="L10" s="96"/>
      <c r="M10" s="96"/>
    </row>
    <row r="11" spans="2:14" ht="15" customHeight="1" x14ac:dyDescent="0.3">
      <c r="B11" s="49" t="s">
        <v>1023</v>
      </c>
      <c r="C11" s="45" t="s">
        <v>47</v>
      </c>
      <c r="D11" s="186" t="s">
        <v>1005</v>
      </c>
      <c r="E11" s="53" t="str">
        <f>IF(B11="","",IF(COUNTIFS(Detable!$A$1:$A$1000,B11,Detable!$E$1:$E$1000,"*VSS*")&gt;0,"TSS + VSS","TSS"))</f>
        <v>TSS</v>
      </c>
      <c r="F11" s="413" t="s">
        <v>433</v>
      </c>
      <c r="G11" s="53" t="s">
        <v>1024</v>
      </c>
      <c r="H11" s="54" t="s">
        <v>1025</v>
      </c>
      <c r="I11" s="143" t="s">
        <v>1080</v>
      </c>
      <c r="J11" s="144" t="s">
        <v>1081</v>
      </c>
      <c r="L11" s="96"/>
      <c r="M11" s="96"/>
    </row>
    <row r="12" spans="2:14" ht="15" customHeight="1" x14ac:dyDescent="0.3">
      <c r="B12" s="50" t="s">
        <v>1030</v>
      </c>
      <c r="C12" s="43" t="s">
        <v>48</v>
      </c>
      <c r="D12" s="185" t="s">
        <v>1005</v>
      </c>
      <c r="E12" s="56" t="str">
        <f>IF(B12="","",IF(COUNTIFS(Detable!$A$1:$A$1000,B12,Detable!$E$1:$E$1000,"*VSS*")&gt;0,"TSS + VSS","TSS"))</f>
        <v>TSS</v>
      </c>
      <c r="F12" s="414" t="s">
        <v>433</v>
      </c>
      <c r="G12" s="56" t="s">
        <v>1033</v>
      </c>
      <c r="H12" s="57" t="s">
        <v>1035</v>
      </c>
      <c r="I12" s="141" t="s">
        <v>1080</v>
      </c>
      <c r="J12" s="142" t="s">
        <v>1082</v>
      </c>
      <c r="L12" s="96"/>
      <c r="M12" s="96"/>
    </row>
    <row r="13" spans="2:14" ht="15" customHeight="1" x14ac:dyDescent="0.3">
      <c r="B13" s="49" t="s">
        <v>1043</v>
      </c>
      <c r="C13" s="45" t="s">
        <v>49</v>
      </c>
      <c r="D13" s="186" t="s">
        <v>1005</v>
      </c>
      <c r="E13" s="53" t="str">
        <f>IF(B13="","",IF(COUNTIFS(Detable!$A$1:$A$1000,B13,Detable!$E$1:$E$1000,"*VSS*")&gt;0,"TSS + VSS","TSS"))</f>
        <v>TSS</v>
      </c>
      <c r="F13" s="413" t="s">
        <v>433</v>
      </c>
      <c r="G13" s="53" t="s">
        <v>1045</v>
      </c>
      <c r="H13" s="54" t="s">
        <v>1047</v>
      </c>
      <c r="I13" s="143" t="s">
        <v>1083</v>
      </c>
      <c r="J13" s="144" t="s">
        <v>1082</v>
      </c>
    </row>
    <row r="14" spans="2:14" ht="15" customHeight="1" x14ac:dyDescent="0.3">
      <c r="B14" s="50" t="s">
        <v>1053</v>
      </c>
      <c r="C14" s="43" t="s">
        <v>50</v>
      </c>
      <c r="D14" s="185" t="s">
        <v>1005</v>
      </c>
      <c r="E14" s="56" t="str">
        <f>IF(B14="","",IF(COUNTIFS(Detable!$A$1:$A$1000,B14,Detable!$E$1:$E$1000,"*VSS*")&gt;0,"TSS + VSS","TSS"))</f>
        <v>TSS</v>
      </c>
      <c r="F14" s="414" t="s">
        <v>433</v>
      </c>
      <c r="G14" s="56" t="s">
        <v>547</v>
      </c>
      <c r="H14" s="57" t="s">
        <v>1054</v>
      </c>
      <c r="I14" s="141" t="s">
        <v>1083</v>
      </c>
      <c r="J14" s="142" t="s">
        <v>1084</v>
      </c>
    </row>
    <row r="15" spans="2:14" ht="15" customHeight="1" x14ac:dyDescent="0.3">
      <c r="B15" s="49" t="s">
        <v>1063</v>
      </c>
      <c r="C15" s="45" t="s">
        <v>50</v>
      </c>
      <c r="D15" s="186" t="s">
        <v>1005</v>
      </c>
      <c r="E15" s="53" t="str">
        <f>IF(B15="","",IF(COUNTIFS(Detable!$A$1:$A$1000,B15,Detable!$E$1:$E$1000,"*VSS*")&gt;0,"TSS + VSS","TSS"))</f>
        <v>TSS</v>
      </c>
      <c r="F15" s="413" t="s">
        <v>433</v>
      </c>
      <c r="G15" s="53" t="s">
        <v>1066</v>
      </c>
      <c r="H15" s="54" t="s">
        <v>1067</v>
      </c>
      <c r="I15" s="143" t="s">
        <v>1085</v>
      </c>
      <c r="J15" s="144" t="s">
        <v>1086</v>
      </c>
    </row>
    <row r="16" spans="2:14" ht="15" customHeight="1" x14ac:dyDescent="0.3">
      <c r="B16" s="50" t="s">
        <v>1073</v>
      </c>
      <c r="C16" s="43" t="s">
        <v>47</v>
      </c>
      <c r="D16" s="185" t="s">
        <v>1009</v>
      </c>
      <c r="E16" s="56" t="str">
        <f>IF(B16="","",IF(COUNTIFS(Detable!$A$1:$A$1000,B16,Detable!$E$1:$E$1000,"*VSS*")&gt;0,"TSS + VSS","TSS"))</f>
        <v>TSS</v>
      </c>
      <c r="F16" s="414" t="s">
        <v>433</v>
      </c>
      <c r="G16" s="56" t="s">
        <v>1076</v>
      </c>
      <c r="H16" s="57"/>
      <c r="I16" s="141" t="s">
        <v>1087</v>
      </c>
      <c r="J16" s="142"/>
    </row>
    <row r="17" spans="2:13" ht="15" customHeight="1" x14ac:dyDescent="0.3">
      <c r="B17" s="49" t="s">
        <v>996</v>
      </c>
      <c r="C17" s="45" t="s">
        <v>46</v>
      </c>
      <c r="D17" s="186" t="s">
        <v>1009</v>
      </c>
      <c r="E17" s="53" t="str">
        <f>IF(B17="","",IF(COUNTIFS(Detable!$A$1:$A$1000,B17,Detable!$E$1:$E$1000,"*VSS*")&gt;0,"TSS + VSS","TSS"))</f>
        <v>TSS</v>
      </c>
      <c r="F17" s="413"/>
      <c r="G17" s="53" t="s">
        <v>1011</v>
      </c>
      <c r="H17" s="54"/>
      <c r="I17" s="143" t="s">
        <v>1088</v>
      </c>
      <c r="J17" s="144"/>
    </row>
    <row r="18" spans="2:13" ht="15" customHeight="1" x14ac:dyDescent="0.3">
      <c r="B18" s="50" t="s">
        <v>998</v>
      </c>
      <c r="C18" s="43" t="s">
        <v>410</v>
      </c>
      <c r="D18" s="185" t="s">
        <v>1009</v>
      </c>
      <c r="E18" s="56" t="str">
        <f>IF(B18="","",IF(COUNTIFS(Detable!$A$1:$A$1000,B18,Detable!$E$1:$E$1000,"*VSS*")&gt;0,"TSS + VSS","TSS"))</f>
        <v>TSS</v>
      </c>
      <c r="F18" s="414"/>
      <c r="G18" s="56" t="s">
        <v>1018</v>
      </c>
      <c r="H18" s="57"/>
      <c r="I18" s="141" t="s">
        <v>1089</v>
      </c>
      <c r="J18" s="142"/>
      <c r="L18" s="29"/>
      <c r="M18" s="34"/>
    </row>
    <row r="19" spans="2:13" ht="15" customHeight="1" x14ac:dyDescent="0.3">
      <c r="B19" s="49"/>
      <c r="C19" s="45"/>
      <c r="D19" s="186"/>
      <c r="E19" s="53"/>
      <c r="F19" s="413"/>
      <c r="G19" s="53"/>
      <c r="H19" s="54"/>
      <c r="I19" s="143"/>
      <c r="J19" s="144"/>
    </row>
    <row r="20" spans="2:13" ht="15" customHeight="1" x14ac:dyDescent="0.3">
      <c r="B20" s="50"/>
      <c r="C20" s="43"/>
      <c r="D20" s="185"/>
      <c r="E20" s="56"/>
      <c r="F20" s="414"/>
      <c r="G20" s="56"/>
      <c r="H20" s="57"/>
      <c r="I20" s="141"/>
      <c r="J20" s="142"/>
    </row>
    <row r="21" spans="2:13" ht="15" customHeight="1" x14ac:dyDescent="0.3">
      <c r="B21" s="49"/>
      <c r="C21" s="45"/>
      <c r="D21" s="186"/>
      <c r="E21" s="53"/>
      <c r="F21" s="413"/>
      <c r="G21" s="53"/>
      <c r="H21" s="54"/>
      <c r="I21" s="143"/>
      <c r="J21" s="144"/>
      <c r="L21" s="29"/>
      <c r="M21" s="34"/>
    </row>
    <row r="22" spans="2:13" ht="15" customHeight="1" x14ac:dyDescent="0.3">
      <c r="B22" s="50"/>
      <c r="C22" s="43"/>
      <c r="D22" s="185"/>
      <c r="E22" s="56"/>
      <c r="F22" s="414"/>
      <c r="G22" s="56"/>
      <c r="H22" s="57"/>
      <c r="I22" s="141"/>
      <c r="J22" s="142"/>
    </row>
    <row r="23" spans="2:13" ht="15" customHeight="1" x14ac:dyDescent="0.3">
      <c r="B23" s="49"/>
      <c r="C23" s="45"/>
      <c r="D23" s="186"/>
      <c r="E23" s="53"/>
      <c r="F23" s="413"/>
      <c r="G23" s="53"/>
      <c r="H23" s="54"/>
      <c r="I23" s="143"/>
      <c r="J23" s="144"/>
    </row>
    <row r="24" spans="2:13" ht="15" customHeight="1" x14ac:dyDescent="0.3">
      <c r="B24" s="50"/>
      <c r="C24" s="43"/>
      <c r="D24" s="185"/>
      <c r="E24" s="56"/>
      <c r="F24" s="414"/>
      <c r="G24" s="56"/>
      <c r="H24" s="57"/>
      <c r="I24" s="141"/>
      <c r="J24" s="142"/>
    </row>
    <row r="25" spans="2:13" ht="15" customHeight="1" x14ac:dyDescent="0.3">
      <c r="B25" s="49"/>
      <c r="C25" s="45"/>
      <c r="D25" s="186"/>
      <c r="E25" s="53"/>
      <c r="F25" s="413"/>
      <c r="G25" s="53"/>
      <c r="H25" s="54"/>
      <c r="I25" s="143"/>
      <c r="J25" s="144"/>
    </row>
    <row r="26" spans="2:13" ht="15" customHeight="1" x14ac:dyDescent="0.3">
      <c r="B26" s="50"/>
      <c r="C26" s="43"/>
      <c r="D26" s="185"/>
      <c r="E26" s="56"/>
      <c r="F26" s="414"/>
      <c r="G26" s="56"/>
      <c r="H26" s="57"/>
      <c r="I26" s="141"/>
      <c r="J26" s="142"/>
    </row>
    <row r="27" spans="2:13" ht="15" customHeight="1" x14ac:dyDescent="0.3">
      <c r="B27" s="49"/>
      <c r="C27" s="45"/>
      <c r="D27" s="186"/>
      <c r="E27" s="53"/>
      <c r="F27" s="413"/>
      <c r="G27" s="53"/>
      <c r="H27" s="54"/>
      <c r="I27" s="143"/>
      <c r="J27" s="144"/>
      <c r="L27" s="38"/>
      <c r="M27" s="38"/>
    </row>
    <row r="28" spans="2:13" ht="15" customHeight="1" x14ac:dyDescent="0.3">
      <c r="B28" s="50"/>
      <c r="C28" s="43"/>
      <c r="D28" s="185"/>
      <c r="E28" s="56"/>
      <c r="F28" s="414"/>
      <c r="G28" s="56"/>
      <c r="H28" s="57"/>
      <c r="I28" s="141"/>
      <c r="J28" s="142"/>
      <c r="L28" s="38"/>
      <c r="M28" s="38"/>
    </row>
    <row r="29" spans="2:13" ht="15" customHeight="1" x14ac:dyDescent="0.3">
      <c r="B29" s="49"/>
      <c r="C29" s="45"/>
      <c r="D29" s="186"/>
      <c r="E29" s="53"/>
      <c r="F29" s="413"/>
      <c r="G29" s="53"/>
      <c r="H29" s="54"/>
      <c r="I29" s="143"/>
      <c r="J29" s="144"/>
      <c r="L29" s="38"/>
      <c r="M29" s="38"/>
    </row>
    <row r="30" spans="2:13" ht="15" customHeight="1" x14ac:dyDescent="0.3">
      <c r="B30" s="50"/>
      <c r="C30" s="43"/>
      <c r="D30" s="185"/>
      <c r="E30" s="56"/>
      <c r="F30" s="414"/>
      <c r="G30" s="56"/>
      <c r="H30" s="57"/>
      <c r="I30" s="141"/>
      <c r="J30" s="142"/>
      <c r="L30" s="38"/>
      <c r="M30" s="38"/>
    </row>
    <row r="31" spans="2:13" ht="15" customHeight="1" x14ac:dyDescent="0.3">
      <c r="B31" s="49"/>
      <c r="C31" s="45"/>
      <c r="D31" s="186"/>
      <c r="E31" s="53"/>
      <c r="F31" s="413"/>
      <c r="G31" s="53"/>
      <c r="H31" s="54"/>
      <c r="I31" s="143"/>
      <c r="J31" s="144"/>
      <c r="L31" s="38"/>
      <c r="M31" s="38"/>
    </row>
    <row r="32" spans="2:13" ht="15" customHeight="1" x14ac:dyDescent="0.3">
      <c r="B32" s="50"/>
      <c r="C32" s="43"/>
      <c r="D32" s="185"/>
      <c r="E32" s="56"/>
      <c r="F32" s="414"/>
      <c r="G32" s="56"/>
      <c r="H32" s="57"/>
      <c r="I32" s="141"/>
      <c r="J32" s="142"/>
      <c r="L32" s="38"/>
      <c r="M32" s="38"/>
    </row>
    <row r="33" spans="2:13" ht="15" customHeight="1" x14ac:dyDescent="0.3">
      <c r="B33" s="49"/>
      <c r="C33" s="45"/>
      <c r="D33" s="186"/>
      <c r="E33" s="53"/>
      <c r="F33" s="413"/>
      <c r="G33" s="53"/>
      <c r="H33" s="54"/>
      <c r="I33" s="143"/>
      <c r="J33" s="144"/>
      <c r="L33" s="38"/>
      <c r="M33" s="38"/>
    </row>
    <row r="34" spans="2:13" ht="15" customHeight="1" x14ac:dyDescent="0.3">
      <c r="B34" s="50"/>
      <c r="C34" s="43"/>
      <c r="D34" s="185"/>
      <c r="E34" s="56"/>
      <c r="F34" s="414"/>
      <c r="G34" s="56"/>
      <c r="H34" s="57"/>
      <c r="I34" s="141"/>
      <c r="J34" s="142"/>
      <c r="L34" s="38"/>
      <c r="M34" s="38"/>
    </row>
    <row r="35" spans="2:13" ht="15" customHeight="1" x14ac:dyDescent="0.3">
      <c r="B35" s="49"/>
      <c r="C35" s="45"/>
      <c r="D35" s="186"/>
      <c r="E35" s="53"/>
      <c r="F35" s="413"/>
      <c r="G35" s="53"/>
      <c r="H35" s="54"/>
      <c r="I35" s="143"/>
      <c r="J35" s="144"/>
      <c r="L35" s="38"/>
      <c r="M35" s="38"/>
    </row>
    <row r="36" spans="2:13" ht="15" customHeight="1" x14ac:dyDescent="0.3">
      <c r="B36" s="50"/>
      <c r="C36" s="43"/>
      <c r="D36" s="185"/>
      <c r="E36" s="56"/>
      <c r="F36" s="414"/>
      <c r="G36" s="56"/>
      <c r="H36" s="57"/>
      <c r="I36" s="141"/>
      <c r="J36" s="142"/>
      <c r="L36" s="38"/>
      <c r="M36" s="38"/>
    </row>
    <row r="37" spans="2:13" ht="15" customHeight="1" x14ac:dyDescent="0.3">
      <c r="B37" s="49"/>
      <c r="C37" s="45"/>
      <c r="D37" s="186"/>
      <c r="E37" s="53"/>
      <c r="F37" s="413"/>
      <c r="G37" s="53"/>
      <c r="H37" s="54"/>
      <c r="I37" s="143"/>
      <c r="J37" s="144"/>
      <c r="L37" s="38"/>
      <c r="M37" s="38"/>
    </row>
    <row r="38" spans="2:13" ht="15" customHeight="1" x14ac:dyDescent="0.3">
      <c r="B38" s="50"/>
      <c r="C38" s="43"/>
      <c r="D38" s="185"/>
      <c r="E38" s="56"/>
      <c r="F38" s="414"/>
      <c r="G38" s="56"/>
      <c r="H38" s="57"/>
      <c r="I38" s="141"/>
      <c r="J38" s="142"/>
      <c r="L38" s="38"/>
      <c r="M38" s="38"/>
    </row>
    <row r="39" spans="2:13" ht="15" customHeight="1" x14ac:dyDescent="0.3">
      <c r="B39" s="49"/>
      <c r="C39" s="45"/>
      <c r="D39" s="186"/>
      <c r="E39" s="53"/>
      <c r="F39" s="413"/>
      <c r="G39" s="53"/>
      <c r="H39" s="54"/>
      <c r="I39" s="143"/>
      <c r="J39" s="144"/>
      <c r="L39" s="38"/>
      <c r="M39" s="38"/>
    </row>
    <row r="40" spans="2:13" ht="15" customHeight="1" thickBot="1" x14ac:dyDescent="0.35">
      <c r="B40" s="76"/>
      <c r="C40" s="77"/>
      <c r="D40" s="457"/>
      <c r="E40" s="79"/>
      <c r="F40" s="426"/>
      <c r="G40" s="79"/>
      <c r="H40" s="80"/>
      <c r="I40" s="145"/>
      <c r="J40" s="146"/>
      <c r="L40" s="38"/>
      <c r="M40" s="38"/>
    </row>
    <row r="41" spans="2:13" ht="15" customHeight="1" x14ac:dyDescent="0.3">
      <c r="B41" s="49"/>
      <c r="C41" s="45"/>
      <c r="D41" s="423"/>
      <c r="E41" s="53"/>
      <c r="F41" s="413"/>
      <c r="G41" s="53"/>
      <c r="H41" s="54"/>
      <c r="I41" s="143"/>
      <c r="J41" s="144"/>
      <c r="L41" s="38"/>
      <c r="M41" s="38"/>
    </row>
    <row r="42" spans="2:13" ht="15" customHeight="1" x14ac:dyDescent="0.3">
      <c r="B42" s="50"/>
      <c r="C42" s="43"/>
      <c r="D42" s="424"/>
      <c r="E42" s="56"/>
      <c r="F42" s="414"/>
      <c r="G42" s="56"/>
      <c r="H42" s="57"/>
      <c r="I42" s="141"/>
      <c r="J42" s="142"/>
      <c r="L42" s="38"/>
      <c r="M42" s="38"/>
    </row>
    <row r="43" spans="2:13" ht="15" customHeight="1" x14ac:dyDescent="0.3">
      <c r="B43" s="49"/>
      <c r="C43" s="45"/>
      <c r="D43" s="423"/>
      <c r="E43" s="53"/>
      <c r="F43" s="413"/>
      <c r="G43" s="53"/>
      <c r="H43" s="54"/>
      <c r="I43" s="143"/>
      <c r="J43" s="144"/>
      <c r="L43" s="38"/>
      <c r="M43" s="38"/>
    </row>
    <row r="44" spans="2:13" ht="15" customHeight="1" x14ac:dyDescent="0.3">
      <c r="B44" s="50"/>
      <c r="C44" s="43"/>
      <c r="D44" s="424"/>
      <c r="E44" s="56"/>
      <c r="F44" s="414"/>
      <c r="G44" s="56"/>
      <c r="H44" s="57"/>
      <c r="I44" s="141"/>
      <c r="J44" s="142"/>
      <c r="L44" s="38"/>
      <c r="M44" s="38"/>
    </row>
    <row r="45" spans="2:13" ht="15" customHeight="1" x14ac:dyDescent="0.3">
      <c r="B45" s="49"/>
      <c r="C45" s="45"/>
      <c r="D45" s="423"/>
      <c r="E45" s="53"/>
      <c r="F45" s="413"/>
      <c r="G45" s="53"/>
      <c r="H45" s="54"/>
      <c r="I45" s="143"/>
      <c r="J45" s="144"/>
      <c r="L45" s="38"/>
      <c r="M45" s="38"/>
    </row>
    <row r="46" spans="2:13" ht="15" customHeight="1" x14ac:dyDescent="0.3">
      <c r="B46" s="50"/>
      <c r="C46" s="43"/>
      <c r="D46" s="424"/>
      <c r="E46" s="56"/>
      <c r="F46" s="414"/>
      <c r="G46" s="56"/>
      <c r="H46" s="57"/>
      <c r="I46" s="141"/>
      <c r="J46" s="142"/>
      <c r="L46" s="38"/>
      <c r="M46" s="38"/>
    </row>
    <row r="47" spans="2:13" ht="15" customHeight="1" x14ac:dyDescent="0.3">
      <c r="B47" s="49"/>
      <c r="C47" s="45"/>
      <c r="D47" s="423"/>
      <c r="E47" s="53"/>
      <c r="F47" s="413"/>
      <c r="G47" s="53"/>
      <c r="H47" s="54"/>
      <c r="I47" s="143"/>
      <c r="J47" s="144"/>
      <c r="L47" s="38"/>
      <c r="M47" s="38"/>
    </row>
    <row r="48" spans="2:13" ht="15" customHeight="1" x14ac:dyDescent="0.3">
      <c r="B48" s="50"/>
      <c r="C48" s="43"/>
      <c r="D48" s="424"/>
      <c r="E48" s="56"/>
      <c r="F48" s="414"/>
      <c r="G48" s="56"/>
      <c r="H48" s="57"/>
      <c r="I48" s="141"/>
      <c r="J48" s="142"/>
      <c r="L48" s="38"/>
      <c r="M48" s="38"/>
    </row>
    <row r="49" spans="2:13" ht="15" customHeight="1" x14ac:dyDescent="0.3">
      <c r="B49" s="49"/>
      <c r="C49" s="45"/>
      <c r="D49" s="423"/>
      <c r="E49" s="53"/>
      <c r="F49" s="413"/>
      <c r="G49" s="53"/>
      <c r="H49" s="54"/>
      <c r="I49" s="143"/>
      <c r="J49" s="144"/>
      <c r="L49" s="38"/>
      <c r="M49" s="38"/>
    </row>
    <row r="50" spans="2:13" ht="15" customHeight="1" x14ac:dyDescent="0.3">
      <c r="B50" s="50"/>
      <c r="C50" s="43"/>
      <c r="D50" s="424"/>
      <c r="E50" s="56"/>
      <c r="F50" s="414"/>
      <c r="G50" s="56"/>
      <c r="H50" s="57"/>
      <c r="I50" s="141"/>
      <c r="J50" s="142"/>
      <c r="L50" s="38"/>
      <c r="M50" s="38"/>
    </row>
    <row r="51" spans="2:13" ht="15" customHeight="1" x14ac:dyDescent="0.3">
      <c r="B51" s="49"/>
      <c r="C51" s="45"/>
      <c r="D51" s="423"/>
      <c r="E51" s="53"/>
      <c r="F51" s="413"/>
      <c r="G51" s="53"/>
      <c r="H51" s="54"/>
      <c r="I51" s="143"/>
      <c r="J51" s="144"/>
      <c r="L51" s="38"/>
      <c r="M51" s="38"/>
    </row>
    <row r="52" spans="2:13" ht="15" customHeight="1" x14ac:dyDescent="0.3">
      <c r="B52" s="50"/>
      <c r="C52" s="43"/>
      <c r="D52" s="424"/>
      <c r="E52" s="56"/>
      <c r="F52" s="414"/>
      <c r="G52" s="56"/>
      <c r="H52" s="57"/>
      <c r="I52" s="141"/>
      <c r="J52" s="142"/>
      <c r="L52" s="38"/>
      <c r="M52" s="38"/>
    </row>
    <row r="53" spans="2:13" ht="15" customHeight="1" x14ac:dyDescent="0.3">
      <c r="B53" s="49"/>
      <c r="C53" s="45"/>
      <c r="D53" s="423"/>
      <c r="E53" s="53"/>
      <c r="F53" s="413"/>
      <c r="G53" s="53"/>
      <c r="H53" s="54"/>
      <c r="I53" s="143"/>
      <c r="J53" s="144"/>
      <c r="L53" s="38"/>
      <c r="M53" s="38"/>
    </row>
    <row r="54" spans="2:13" ht="15" customHeight="1" x14ac:dyDescent="0.3">
      <c r="B54" s="50"/>
      <c r="C54" s="43"/>
      <c r="D54" s="424"/>
      <c r="E54" s="56"/>
      <c r="F54" s="414"/>
      <c r="G54" s="56"/>
      <c r="H54" s="57"/>
      <c r="I54" s="141"/>
      <c r="J54" s="142"/>
      <c r="L54" s="38"/>
      <c r="M54" s="38"/>
    </row>
    <row r="55" spans="2:13" ht="15" customHeight="1" x14ac:dyDescent="0.3">
      <c r="B55" s="49"/>
      <c r="C55" s="45"/>
      <c r="D55" s="423"/>
      <c r="E55" s="53"/>
      <c r="F55" s="413"/>
      <c r="G55" s="53"/>
      <c r="H55" s="54"/>
      <c r="I55" s="143"/>
      <c r="J55" s="144"/>
      <c r="L55" s="38"/>
      <c r="M55" s="38"/>
    </row>
    <row r="56" spans="2:13" ht="15" customHeight="1" x14ac:dyDescent="0.3">
      <c r="B56" s="50"/>
      <c r="C56" s="43"/>
      <c r="D56" s="424"/>
      <c r="E56" s="56"/>
      <c r="F56" s="414"/>
      <c r="G56" s="56"/>
      <c r="H56" s="57"/>
      <c r="I56" s="141"/>
      <c r="J56" s="142"/>
      <c r="L56" s="38"/>
      <c r="M56" s="38"/>
    </row>
    <row r="57" spans="2:13" ht="15" customHeight="1" x14ac:dyDescent="0.3">
      <c r="B57" s="49"/>
      <c r="C57" s="45"/>
      <c r="D57" s="423"/>
      <c r="E57" s="53"/>
      <c r="F57" s="413"/>
      <c r="G57" s="53"/>
      <c r="H57" s="54"/>
      <c r="I57" s="143"/>
      <c r="J57" s="144"/>
    </row>
    <row r="58" spans="2:13" ht="15" customHeight="1" x14ac:dyDescent="0.3">
      <c r="B58" s="50"/>
      <c r="C58" s="43"/>
      <c r="D58" s="424"/>
      <c r="E58" s="56"/>
      <c r="F58" s="414"/>
      <c r="G58" s="56"/>
      <c r="H58" s="57"/>
      <c r="I58" s="141"/>
      <c r="J58" s="142"/>
    </row>
    <row r="59" spans="2:13" ht="15" customHeight="1" x14ac:dyDescent="0.3">
      <c r="B59" s="49"/>
      <c r="C59" s="45"/>
      <c r="D59" s="423"/>
      <c r="E59" s="53"/>
      <c r="F59" s="413"/>
      <c r="G59" s="53"/>
      <c r="H59" s="54"/>
      <c r="I59" s="143"/>
      <c r="J59" s="144"/>
    </row>
    <row r="60" spans="2:13" ht="15" customHeight="1" x14ac:dyDescent="0.3">
      <c r="B60" s="50"/>
      <c r="C60" s="43"/>
      <c r="D60" s="424"/>
      <c r="E60" s="56"/>
      <c r="F60" s="414"/>
      <c r="G60" s="56"/>
      <c r="H60" s="57"/>
      <c r="I60" s="141"/>
      <c r="J60" s="142"/>
    </row>
    <row r="61" spans="2:13" ht="15" customHeight="1" x14ac:dyDescent="0.3">
      <c r="B61" s="49"/>
      <c r="C61" s="45"/>
      <c r="D61" s="423"/>
      <c r="E61" s="53"/>
      <c r="F61" s="413"/>
      <c r="G61" s="53"/>
      <c r="H61" s="54"/>
      <c r="I61" s="143"/>
      <c r="J61" s="144"/>
    </row>
    <row r="62" spans="2:13" ht="15" customHeight="1" x14ac:dyDescent="0.3">
      <c r="B62" s="50"/>
      <c r="C62" s="43"/>
      <c r="D62" s="424"/>
      <c r="E62" s="56"/>
      <c r="F62" s="414"/>
      <c r="G62" s="56"/>
      <c r="H62" s="57"/>
      <c r="I62" s="141"/>
      <c r="J62" s="142"/>
    </row>
    <row r="63" spans="2:13" ht="15" customHeight="1" x14ac:dyDescent="0.3">
      <c r="B63" s="49"/>
      <c r="C63" s="45"/>
      <c r="D63" s="423"/>
      <c r="E63" s="53"/>
      <c r="F63" s="413"/>
      <c r="G63" s="53"/>
      <c r="H63" s="54"/>
      <c r="I63" s="143"/>
      <c r="J63" s="144"/>
    </row>
    <row r="64" spans="2:13" ht="15" customHeight="1" x14ac:dyDescent="0.3">
      <c r="B64" s="50"/>
      <c r="C64" s="43"/>
      <c r="D64" s="424"/>
      <c r="E64" s="56"/>
      <c r="F64" s="414"/>
      <c r="G64" s="56"/>
      <c r="H64" s="57"/>
      <c r="I64" s="141"/>
      <c r="J64" s="142"/>
    </row>
    <row r="65" spans="2:10" ht="15" customHeight="1" x14ac:dyDescent="0.3">
      <c r="B65" s="49"/>
      <c r="C65" s="45"/>
      <c r="D65" s="423"/>
      <c r="E65" s="53"/>
      <c r="F65" s="413"/>
      <c r="G65" s="53"/>
      <c r="H65" s="54"/>
      <c r="I65" s="143"/>
      <c r="J65" s="144"/>
    </row>
    <row r="66" spans="2:10" ht="15" customHeight="1" x14ac:dyDescent="0.3">
      <c r="B66" s="50"/>
      <c r="C66" s="43"/>
      <c r="D66" s="424"/>
      <c r="E66" s="56"/>
      <c r="F66" s="414"/>
      <c r="G66" s="56"/>
      <c r="H66" s="57"/>
      <c r="I66" s="141"/>
      <c r="J66" s="142"/>
    </row>
    <row r="67" spans="2:10" ht="15" customHeight="1" x14ac:dyDescent="0.3">
      <c r="B67" s="49"/>
      <c r="C67" s="45"/>
      <c r="D67" s="423"/>
      <c r="E67" s="53"/>
      <c r="F67" s="413"/>
      <c r="G67" s="53"/>
      <c r="H67" s="54"/>
      <c r="I67" s="143"/>
      <c r="J67" s="144"/>
    </row>
    <row r="68" spans="2:10" ht="15" customHeight="1" x14ac:dyDescent="0.3">
      <c r="B68" s="50"/>
      <c r="C68" s="43"/>
      <c r="D68" s="424"/>
      <c r="E68" s="56"/>
      <c r="F68" s="414"/>
      <c r="G68" s="56"/>
      <c r="H68" s="57"/>
      <c r="I68" s="141"/>
      <c r="J68" s="142"/>
    </row>
    <row r="69" spans="2:10" ht="15" customHeight="1" x14ac:dyDescent="0.3">
      <c r="B69" s="49"/>
      <c r="C69" s="45"/>
      <c r="D69" s="423"/>
      <c r="E69" s="53"/>
      <c r="F69" s="413"/>
      <c r="G69" s="53"/>
      <c r="H69" s="54"/>
      <c r="I69" s="143"/>
      <c r="J69" s="144"/>
    </row>
    <row r="70" spans="2:10" ht="15" customHeight="1" x14ac:dyDescent="0.3">
      <c r="B70" s="50"/>
      <c r="C70" s="43"/>
      <c r="D70" s="424"/>
      <c r="E70" s="56"/>
      <c r="F70" s="414"/>
      <c r="G70" s="56"/>
      <c r="H70" s="57"/>
      <c r="I70" s="141"/>
      <c r="J70" s="142"/>
    </row>
    <row r="71" spans="2:10" ht="15" customHeight="1" x14ac:dyDescent="0.3">
      <c r="B71" s="49"/>
      <c r="C71" s="45"/>
      <c r="D71" s="423"/>
      <c r="E71" s="53"/>
      <c r="F71" s="413"/>
      <c r="G71" s="53"/>
      <c r="H71" s="54"/>
      <c r="I71" s="143"/>
      <c r="J71" s="144"/>
    </row>
    <row r="72" spans="2:10" ht="15" customHeight="1" x14ac:dyDescent="0.3">
      <c r="B72" s="50"/>
      <c r="C72" s="43"/>
      <c r="D72" s="424"/>
      <c r="E72" s="56"/>
      <c r="F72" s="414"/>
      <c r="G72" s="56"/>
      <c r="H72" s="57"/>
      <c r="I72" s="141"/>
      <c r="J72" s="142"/>
    </row>
    <row r="73" spans="2:10" ht="15" customHeight="1" x14ac:dyDescent="0.3">
      <c r="B73" s="49"/>
      <c r="C73" s="45"/>
      <c r="D73" s="423"/>
      <c r="E73" s="53"/>
      <c r="F73" s="413"/>
      <c r="G73" s="53"/>
      <c r="H73" s="54"/>
      <c r="I73" s="143"/>
      <c r="J73" s="144"/>
    </row>
    <row r="74" spans="2:10" ht="15" customHeight="1" x14ac:dyDescent="0.3">
      <c r="B74" s="50"/>
      <c r="C74" s="43"/>
      <c r="D74" s="424"/>
      <c r="E74" s="56"/>
      <c r="F74" s="414"/>
      <c r="G74" s="56"/>
      <c r="H74" s="57"/>
      <c r="I74" s="141"/>
      <c r="J74" s="142"/>
    </row>
    <row r="75" spans="2:10" ht="15" customHeight="1" x14ac:dyDescent="0.3">
      <c r="B75" s="49"/>
      <c r="C75" s="45"/>
      <c r="D75" s="423"/>
      <c r="E75" s="53"/>
      <c r="F75" s="413"/>
      <c r="G75" s="53"/>
      <c r="H75" s="54"/>
      <c r="I75" s="143"/>
      <c r="J75" s="144"/>
    </row>
    <row r="76" spans="2:10" ht="15" customHeight="1" x14ac:dyDescent="0.3">
      <c r="B76" s="50"/>
      <c r="C76" s="43"/>
      <c r="D76" s="424"/>
      <c r="E76" s="56"/>
      <c r="F76" s="414"/>
      <c r="G76" s="56"/>
      <c r="H76" s="57"/>
      <c r="I76" s="141"/>
      <c r="J76" s="142"/>
    </row>
    <row r="77" spans="2:10" ht="15" customHeight="1" x14ac:dyDescent="0.3">
      <c r="B77" s="49"/>
      <c r="C77" s="45"/>
      <c r="D77" s="423"/>
      <c r="E77" s="53"/>
      <c r="F77" s="413"/>
      <c r="G77" s="53"/>
      <c r="H77" s="54"/>
      <c r="I77" s="143"/>
      <c r="J77" s="144"/>
    </row>
    <row r="78" spans="2:10" ht="15" customHeight="1" x14ac:dyDescent="0.3">
      <c r="B78" s="50"/>
      <c r="C78" s="43"/>
      <c r="D78" s="424"/>
      <c r="E78" s="56"/>
      <c r="F78" s="414"/>
      <c r="G78" s="56"/>
      <c r="H78" s="57"/>
      <c r="I78" s="141"/>
      <c r="J78" s="142"/>
    </row>
    <row r="79" spans="2:10" ht="15" customHeight="1" x14ac:dyDescent="0.3">
      <c r="B79" s="49"/>
      <c r="C79" s="45"/>
      <c r="D79" s="423"/>
      <c r="E79" s="53"/>
      <c r="F79" s="413"/>
      <c r="G79" s="53"/>
      <c r="H79" s="54"/>
      <c r="I79" s="143"/>
      <c r="J79" s="144"/>
    </row>
    <row r="80" spans="2:10" ht="15" customHeight="1" thickBot="1" x14ac:dyDescent="0.35">
      <c r="B80" s="76"/>
      <c r="C80" s="77"/>
      <c r="D80" s="425"/>
      <c r="E80" s="79"/>
      <c r="F80" s="426"/>
      <c r="G80" s="79"/>
      <c r="H80" s="80"/>
      <c r="I80" s="145"/>
      <c r="J80" s="146"/>
    </row>
    <row r="81" spans="2:10" ht="15" customHeight="1" x14ac:dyDescent="0.3">
      <c r="B81" s="49"/>
      <c r="C81" s="45"/>
      <c r="D81" s="423"/>
      <c r="E81" s="53"/>
      <c r="F81" s="413"/>
      <c r="G81" s="53"/>
      <c r="H81" s="54"/>
      <c r="I81" s="143"/>
      <c r="J81" s="144"/>
    </row>
    <row r="82" spans="2:10" ht="15" customHeight="1" x14ac:dyDescent="0.3">
      <c r="B82" s="50"/>
      <c r="C82" s="43"/>
      <c r="D82" s="424"/>
      <c r="E82" s="56"/>
      <c r="F82" s="414"/>
      <c r="G82" s="56"/>
      <c r="H82" s="57"/>
      <c r="I82" s="141"/>
      <c r="J82" s="142"/>
    </row>
    <row r="83" spans="2:10" ht="15" customHeight="1" x14ac:dyDescent="0.3">
      <c r="B83" s="49"/>
      <c r="C83" s="45"/>
      <c r="D83" s="423"/>
      <c r="E83" s="53"/>
      <c r="F83" s="413"/>
      <c r="G83" s="53"/>
      <c r="H83" s="54"/>
      <c r="I83" s="143"/>
      <c r="J83" s="144"/>
    </row>
    <row r="84" spans="2:10" ht="15" customHeight="1" x14ac:dyDescent="0.3">
      <c r="B84" s="50"/>
      <c r="C84" s="43"/>
      <c r="D84" s="424"/>
      <c r="E84" s="56"/>
      <c r="F84" s="414"/>
      <c r="G84" s="56"/>
      <c r="H84" s="57"/>
      <c r="I84" s="141"/>
      <c r="J84" s="142"/>
    </row>
    <row r="85" spans="2:10" ht="15" customHeight="1" x14ac:dyDescent="0.3">
      <c r="B85" s="49"/>
      <c r="C85" s="45"/>
      <c r="D85" s="423"/>
      <c r="E85" s="53"/>
      <c r="F85" s="413"/>
      <c r="G85" s="53"/>
      <c r="H85" s="54"/>
      <c r="I85" s="143"/>
      <c r="J85" s="144"/>
    </row>
    <row r="86" spans="2:10" ht="15" customHeight="1" x14ac:dyDescent="0.3">
      <c r="B86" s="50"/>
      <c r="C86" s="43"/>
      <c r="D86" s="424"/>
      <c r="E86" s="56"/>
      <c r="F86" s="414"/>
      <c r="G86" s="56"/>
      <c r="H86" s="57"/>
      <c r="I86" s="141"/>
      <c r="J86" s="142"/>
    </row>
    <row r="87" spans="2:10" ht="15" customHeight="1" x14ac:dyDescent="0.3">
      <c r="B87" s="49"/>
      <c r="C87" s="45"/>
      <c r="D87" s="423"/>
      <c r="E87" s="53"/>
      <c r="F87" s="413"/>
      <c r="G87" s="53"/>
      <c r="H87" s="54"/>
      <c r="I87" s="143"/>
      <c r="J87" s="144"/>
    </row>
    <row r="88" spans="2:10" ht="15" customHeight="1" x14ac:dyDescent="0.3">
      <c r="B88" s="50"/>
      <c r="C88" s="43"/>
      <c r="D88" s="424"/>
      <c r="E88" s="56"/>
      <c r="F88" s="414"/>
      <c r="G88" s="56"/>
      <c r="H88" s="57"/>
      <c r="I88" s="141"/>
      <c r="J88" s="142"/>
    </row>
    <row r="89" spans="2:10" ht="15" customHeight="1" x14ac:dyDescent="0.3">
      <c r="B89" s="49"/>
      <c r="C89" s="45"/>
      <c r="D89" s="423"/>
      <c r="E89" s="53"/>
      <c r="F89" s="413"/>
      <c r="G89" s="53"/>
      <c r="H89" s="54"/>
      <c r="I89" s="143"/>
      <c r="J89" s="144"/>
    </row>
    <row r="90" spans="2:10" ht="15" customHeight="1" x14ac:dyDescent="0.3">
      <c r="B90" s="50"/>
      <c r="C90" s="43"/>
      <c r="D90" s="424"/>
      <c r="E90" s="56"/>
      <c r="F90" s="414"/>
      <c r="G90" s="56"/>
      <c r="H90" s="57"/>
      <c r="I90" s="141"/>
      <c r="J90" s="142"/>
    </row>
    <row r="91" spans="2:10" ht="15" customHeight="1" x14ac:dyDescent="0.3">
      <c r="B91" s="49"/>
      <c r="C91" s="45"/>
      <c r="D91" s="423"/>
      <c r="E91" s="53"/>
      <c r="F91" s="413"/>
      <c r="G91" s="53"/>
      <c r="H91" s="54"/>
      <c r="I91" s="143"/>
      <c r="J91" s="144"/>
    </row>
    <row r="92" spans="2:10" ht="15" customHeight="1" x14ac:dyDescent="0.3">
      <c r="B92" s="50"/>
      <c r="C92" s="43"/>
      <c r="D92" s="424"/>
      <c r="E92" s="56"/>
      <c r="F92" s="414"/>
      <c r="G92" s="56"/>
      <c r="H92" s="57"/>
      <c r="I92" s="141"/>
      <c r="J92" s="142"/>
    </row>
    <row r="93" spans="2:10" ht="15" customHeight="1" x14ac:dyDescent="0.3">
      <c r="B93" s="49"/>
      <c r="C93" s="45"/>
      <c r="D93" s="423"/>
      <c r="E93" s="53"/>
      <c r="F93" s="413"/>
      <c r="G93" s="53"/>
      <c r="H93" s="54"/>
      <c r="I93" s="143"/>
      <c r="J93" s="144"/>
    </row>
    <row r="94" spans="2:10" ht="15" customHeight="1" x14ac:dyDescent="0.3">
      <c r="B94" s="50"/>
      <c r="C94" s="43"/>
      <c r="D94" s="424"/>
      <c r="E94" s="56"/>
      <c r="F94" s="414"/>
      <c r="G94" s="56"/>
      <c r="H94" s="57"/>
      <c r="I94" s="141"/>
      <c r="J94" s="142"/>
    </row>
    <row r="95" spans="2:10" ht="15" customHeight="1" x14ac:dyDescent="0.3">
      <c r="B95" s="49"/>
      <c r="C95" s="45"/>
      <c r="D95" s="423"/>
      <c r="E95" s="53"/>
      <c r="F95" s="413"/>
      <c r="G95" s="53"/>
      <c r="H95" s="54"/>
      <c r="I95" s="143"/>
      <c r="J95" s="144"/>
    </row>
    <row r="96" spans="2:10" ht="15" customHeight="1" x14ac:dyDescent="0.3">
      <c r="B96" s="50"/>
      <c r="C96" s="43"/>
      <c r="D96" s="424"/>
      <c r="E96" s="56"/>
      <c r="F96" s="414"/>
      <c r="G96" s="56"/>
      <c r="H96" s="57"/>
      <c r="I96" s="141"/>
      <c r="J96" s="142"/>
    </row>
    <row r="97" spans="2:10" ht="15" customHeight="1" x14ac:dyDescent="0.3">
      <c r="B97" s="49"/>
      <c r="C97" s="45"/>
      <c r="D97" s="423"/>
      <c r="E97" s="53"/>
      <c r="F97" s="413"/>
      <c r="G97" s="53"/>
      <c r="H97" s="54"/>
      <c r="I97" s="143"/>
      <c r="J97" s="144"/>
    </row>
    <row r="98" spans="2:10" ht="15" customHeight="1" x14ac:dyDescent="0.3">
      <c r="B98" s="50"/>
      <c r="C98" s="43"/>
      <c r="D98" s="424"/>
      <c r="E98" s="56"/>
      <c r="F98" s="414"/>
      <c r="G98" s="56"/>
      <c r="H98" s="57"/>
      <c r="I98" s="141"/>
      <c r="J98" s="142"/>
    </row>
    <row r="99" spans="2:10" ht="15" customHeight="1" x14ac:dyDescent="0.3">
      <c r="B99" s="49"/>
      <c r="C99" s="45"/>
      <c r="D99" s="423"/>
      <c r="E99" s="53"/>
      <c r="F99" s="413"/>
      <c r="G99" s="53"/>
      <c r="H99" s="54"/>
      <c r="I99" s="143"/>
      <c r="J99" s="144"/>
    </row>
    <row r="100" spans="2:10" ht="15" customHeight="1" x14ac:dyDescent="0.3">
      <c r="B100" s="50"/>
      <c r="C100" s="43"/>
      <c r="D100" s="424"/>
      <c r="E100" s="56"/>
      <c r="F100" s="414"/>
      <c r="G100" s="56"/>
      <c r="H100" s="57"/>
      <c r="I100" s="141"/>
      <c r="J100" s="142"/>
    </row>
    <row r="101" spans="2:10" ht="15" customHeight="1" x14ac:dyDescent="0.3">
      <c r="B101" s="49"/>
      <c r="C101" s="45"/>
      <c r="D101" s="423"/>
      <c r="E101" s="53"/>
      <c r="F101" s="413"/>
      <c r="G101" s="53"/>
      <c r="H101" s="54"/>
      <c r="I101" s="143"/>
      <c r="J101" s="144"/>
    </row>
    <row r="102" spans="2:10" ht="15" customHeight="1" x14ac:dyDescent="0.3">
      <c r="B102" s="50"/>
      <c r="C102" s="43"/>
      <c r="D102" s="424"/>
      <c r="E102" s="56"/>
      <c r="F102" s="414"/>
      <c r="G102" s="56"/>
      <c r="H102" s="57"/>
      <c r="I102" s="141"/>
      <c r="J102" s="142"/>
    </row>
    <row r="103" spans="2:10" ht="15" customHeight="1" x14ac:dyDescent="0.3">
      <c r="B103" s="49"/>
      <c r="C103" s="45"/>
      <c r="D103" s="423"/>
      <c r="E103" s="53"/>
      <c r="F103" s="413"/>
      <c r="G103" s="53"/>
      <c r="H103" s="54"/>
      <c r="I103" s="143"/>
      <c r="J103" s="144"/>
    </row>
    <row r="104" spans="2:10" ht="15" customHeight="1" x14ac:dyDescent="0.3">
      <c r="B104" s="50"/>
      <c r="C104" s="43"/>
      <c r="D104" s="424"/>
      <c r="E104" s="56"/>
      <c r="F104" s="414"/>
      <c r="G104" s="56"/>
      <c r="H104" s="57"/>
      <c r="I104" s="141"/>
      <c r="J104" s="142"/>
    </row>
    <row r="105" spans="2:10" ht="15" customHeight="1" x14ac:dyDescent="0.3">
      <c r="B105" s="49"/>
      <c r="C105" s="45"/>
      <c r="D105" s="423"/>
      <c r="E105" s="53"/>
      <c r="F105" s="413"/>
      <c r="G105" s="53"/>
      <c r="H105" s="54"/>
      <c r="I105" s="143"/>
      <c r="J105" s="144"/>
    </row>
    <row r="106" spans="2:10" ht="15" customHeight="1" x14ac:dyDescent="0.3">
      <c r="B106" s="50"/>
      <c r="C106" s="43"/>
      <c r="D106" s="424"/>
      <c r="E106" s="56"/>
      <c r="F106" s="414"/>
      <c r="G106" s="56"/>
      <c r="H106" s="57"/>
      <c r="I106" s="141"/>
      <c r="J106" s="142"/>
    </row>
    <row r="107" spans="2:10" ht="15" customHeight="1" x14ac:dyDescent="0.3">
      <c r="B107" s="49"/>
      <c r="C107" s="45"/>
      <c r="D107" s="423"/>
      <c r="E107" s="53"/>
      <c r="F107" s="413"/>
      <c r="G107" s="53"/>
      <c r="H107" s="54"/>
      <c r="I107" s="143"/>
      <c r="J107" s="144"/>
    </row>
    <row r="108" spans="2:10" ht="15" customHeight="1" x14ac:dyDescent="0.3">
      <c r="B108" s="50"/>
      <c r="C108" s="43"/>
      <c r="D108" s="424"/>
      <c r="E108" s="56"/>
      <c r="F108" s="414"/>
      <c r="G108" s="56"/>
      <c r="H108" s="57"/>
      <c r="I108" s="141"/>
      <c r="J108" s="142"/>
    </row>
    <row r="109" spans="2:10" ht="15" customHeight="1" x14ac:dyDescent="0.3">
      <c r="B109" s="49"/>
      <c r="C109" s="45"/>
      <c r="D109" s="423"/>
      <c r="E109" s="53"/>
      <c r="F109" s="413"/>
      <c r="G109" s="53"/>
      <c r="H109" s="54"/>
      <c r="I109" s="143"/>
      <c r="J109" s="144"/>
    </row>
    <row r="110" spans="2:10" ht="15" customHeight="1" x14ac:dyDescent="0.3">
      <c r="B110" s="50"/>
      <c r="C110" s="43"/>
      <c r="D110" s="424"/>
      <c r="E110" s="56"/>
      <c r="F110" s="414"/>
      <c r="G110" s="56"/>
      <c r="H110" s="57"/>
      <c r="I110" s="141"/>
      <c r="J110" s="142"/>
    </row>
    <row r="111" spans="2:10" ht="15" customHeight="1" x14ac:dyDescent="0.3">
      <c r="B111" s="49"/>
      <c r="C111" s="45"/>
      <c r="D111" s="423"/>
      <c r="E111" s="53"/>
      <c r="F111" s="413"/>
      <c r="G111" s="53"/>
      <c r="H111" s="54"/>
      <c r="I111" s="143"/>
      <c r="J111" s="144"/>
    </row>
    <row r="112" spans="2:10" ht="15" customHeight="1" x14ac:dyDescent="0.3">
      <c r="B112" s="50"/>
      <c r="C112" s="43"/>
      <c r="D112" s="424"/>
      <c r="E112" s="56"/>
      <c r="F112" s="414"/>
      <c r="G112" s="56"/>
      <c r="H112" s="57"/>
      <c r="I112" s="141"/>
      <c r="J112" s="142"/>
    </row>
    <row r="113" spans="2:10" ht="15" customHeight="1" x14ac:dyDescent="0.3">
      <c r="B113" s="49"/>
      <c r="C113" s="45"/>
      <c r="D113" s="423"/>
      <c r="E113" s="53"/>
      <c r="F113" s="413"/>
      <c r="G113" s="53"/>
      <c r="H113" s="54"/>
      <c r="I113" s="143"/>
      <c r="J113" s="144"/>
    </row>
    <row r="114" spans="2:10" ht="15" customHeight="1" x14ac:dyDescent="0.3">
      <c r="B114" s="50"/>
      <c r="C114" s="43"/>
      <c r="D114" s="424"/>
      <c r="E114" s="56"/>
      <c r="F114" s="414"/>
      <c r="G114" s="56"/>
      <c r="H114" s="57"/>
      <c r="I114" s="141"/>
      <c r="J114" s="142"/>
    </row>
    <row r="115" spans="2:10" ht="15" customHeight="1" x14ac:dyDescent="0.3">
      <c r="B115" s="49"/>
      <c r="C115" s="45"/>
      <c r="D115" s="423"/>
      <c r="E115" s="53"/>
      <c r="F115" s="413"/>
      <c r="G115" s="53"/>
      <c r="H115" s="54"/>
      <c r="I115" s="143"/>
      <c r="J115" s="144"/>
    </row>
    <row r="116" spans="2:10" ht="15" customHeight="1" x14ac:dyDescent="0.3">
      <c r="B116" s="50"/>
      <c r="C116" s="43"/>
      <c r="D116" s="424"/>
      <c r="E116" s="56"/>
      <c r="F116" s="414"/>
      <c r="G116" s="56"/>
      <c r="H116" s="57"/>
      <c r="I116" s="141"/>
      <c r="J116" s="142"/>
    </row>
    <row r="117" spans="2:10" ht="15" customHeight="1" x14ac:dyDescent="0.3">
      <c r="B117" s="49"/>
      <c r="C117" s="45"/>
      <c r="D117" s="423"/>
      <c r="E117" s="53"/>
      <c r="F117" s="413"/>
      <c r="G117" s="53"/>
      <c r="H117" s="54"/>
      <c r="I117" s="143"/>
      <c r="J117" s="144"/>
    </row>
    <row r="118" spans="2:10" ht="15" customHeight="1" x14ac:dyDescent="0.3">
      <c r="B118" s="50"/>
      <c r="C118" s="43"/>
      <c r="D118" s="424"/>
      <c r="E118" s="56"/>
      <c r="F118" s="414"/>
      <c r="G118" s="56"/>
      <c r="H118" s="57"/>
      <c r="I118" s="141"/>
      <c r="J118" s="142"/>
    </row>
    <row r="119" spans="2:10" ht="15" customHeight="1" x14ac:dyDescent="0.3">
      <c r="B119" s="49"/>
      <c r="C119" s="45"/>
      <c r="D119" s="423"/>
      <c r="E119" s="53"/>
      <c r="F119" s="413"/>
      <c r="G119" s="53"/>
      <c r="H119" s="54"/>
      <c r="I119" s="143"/>
      <c r="J119" s="144"/>
    </row>
    <row r="120" spans="2:10" ht="15" customHeight="1" thickBot="1" x14ac:dyDescent="0.35">
      <c r="B120" s="76"/>
      <c r="C120" s="77"/>
      <c r="D120" s="425"/>
      <c r="E120" s="79"/>
      <c r="F120" s="426"/>
      <c r="G120" s="79"/>
      <c r="H120" s="80"/>
      <c r="I120" s="145"/>
      <c r="J120" s="146"/>
    </row>
    <row r="121" spans="2:10" ht="15" customHeight="1" x14ac:dyDescent="0.3">
      <c r="B121" s="49"/>
      <c r="C121" s="45"/>
      <c r="D121" s="423"/>
      <c r="E121" s="53"/>
      <c r="F121" s="413"/>
      <c r="G121" s="53"/>
      <c r="H121" s="54"/>
      <c r="I121" s="143"/>
      <c r="J121" s="144"/>
    </row>
    <row r="122" spans="2:10" ht="15" customHeight="1" x14ac:dyDescent="0.3">
      <c r="B122" s="50"/>
      <c r="C122" s="43"/>
      <c r="D122" s="424"/>
      <c r="E122" s="56"/>
      <c r="F122" s="414"/>
      <c r="G122" s="56"/>
      <c r="H122" s="57"/>
      <c r="I122" s="141"/>
      <c r="J122" s="142"/>
    </row>
    <row r="123" spans="2:10" ht="15" customHeight="1" x14ac:dyDescent="0.3">
      <c r="B123" s="49"/>
      <c r="C123" s="45"/>
      <c r="D123" s="423"/>
      <c r="E123" s="53"/>
      <c r="F123" s="413"/>
      <c r="G123" s="53"/>
      <c r="H123" s="54"/>
      <c r="I123" s="143"/>
      <c r="J123" s="144"/>
    </row>
    <row r="124" spans="2:10" ht="15" customHeight="1" x14ac:dyDescent="0.3">
      <c r="B124" s="50"/>
      <c r="C124" s="43"/>
      <c r="D124" s="424"/>
      <c r="E124" s="56"/>
      <c r="F124" s="414"/>
      <c r="G124" s="56"/>
      <c r="H124" s="57"/>
      <c r="I124" s="141"/>
      <c r="J124" s="142"/>
    </row>
    <row r="125" spans="2:10" ht="15" customHeight="1" x14ac:dyDescent="0.3">
      <c r="B125" s="49"/>
      <c r="C125" s="45"/>
      <c r="D125" s="423"/>
      <c r="E125" s="53"/>
      <c r="F125" s="413"/>
      <c r="G125" s="53"/>
      <c r="H125" s="54"/>
      <c r="I125" s="143"/>
      <c r="J125" s="144"/>
    </row>
    <row r="126" spans="2:10" ht="15" customHeight="1" x14ac:dyDescent="0.3">
      <c r="B126" s="50"/>
      <c r="C126" s="43"/>
      <c r="D126" s="424"/>
      <c r="E126" s="56"/>
      <c r="F126" s="414"/>
      <c r="G126" s="56"/>
      <c r="H126" s="57"/>
      <c r="I126" s="141"/>
      <c r="J126" s="142"/>
    </row>
    <row r="127" spans="2:10" ht="15" customHeight="1" x14ac:dyDescent="0.3">
      <c r="B127" s="49"/>
      <c r="C127" s="45"/>
      <c r="D127" s="423"/>
      <c r="E127" s="53"/>
      <c r="F127" s="413"/>
      <c r="G127" s="53"/>
      <c r="H127" s="54"/>
      <c r="I127" s="143"/>
      <c r="J127" s="144"/>
    </row>
    <row r="128" spans="2:10" ht="15" customHeight="1" x14ac:dyDescent="0.3">
      <c r="B128" s="50"/>
      <c r="C128" s="43"/>
      <c r="D128" s="424"/>
      <c r="E128" s="56"/>
      <c r="F128" s="414"/>
      <c r="G128" s="56"/>
      <c r="H128" s="57"/>
      <c r="I128" s="141"/>
      <c r="J128" s="142"/>
    </row>
    <row r="129" spans="2:10" ht="15" customHeight="1" x14ac:dyDescent="0.3">
      <c r="B129" s="49"/>
      <c r="C129" s="45"/>
      <c r="D129" s="423"/>
      <c r="E129" s="53"/>
      <c r="F129" s="413"/>
      <c r="G129" s="53"/>
      <c r="H129" s="54"/>
      <c r="I129" s="143"/>
      <c r="J129" s="144"/>
    </row>
    <row r="130" spans="2:10" ht="15" customHeight="1" x14ac:dyDescent="0.3">
      <c r="B130" s="50"/>
      <c r="C130" s="43"/>
      <c r="D130" s="424"/>
      <c r="E130" s="56"/>
      <c r="F130" s="414"/>
      <c r="G130" s="56"/>
      <c r="H130" s="57"/>
      <c r="I130" s="141"/>
      <c r="J130" s="142"/>
    </row>
    <row r="131" spans="2:10" ht="15" customHeight="1" x14ac:dyDescent="0.3">
      <c r="B131" s="49"/>
      <c r="C131" s="45"/>
      <c r="D131" s="423"/>
      <c r="E131" s="53"/>
      <c r="F131" s="413"/>
      <c r="G131" s="53"/>
      <c r="H131" s="54"/>
      <c r="I131" s="143"/>
      <c r="J131" s="144"/>
    </row>
    <row r="132" spans="2:10" ht="15" customHeight="1" x14ac:dyDescent="0.3">
      <c r="B132" s="50"/>
      <c r="C132" s="43"/>
      <c r="D132" s="424"/>
      <c r="E132" s="56"/>
      <c r="F132" s="414"/>
      <c r="G132" s="56"/>
      <c r="H132" s="57"/>
      <c r="I132" s="141"/>
      <c r="J132" s="142"/>
    </row>
    <row r="133" spans="2:10" ht="15" customHeight="1" x14ac:dyDescent="0.3">
      <c r="B133" s="49"/>
      <c r="C133" s="45"/>
      <c r="D133" s="423"/>
      <c r="E133" s="53"/>
      <c r="F133" s="413"/>
      <c r="G133" s="53"/>
      <c r="H133" s="54"/>
      <c r="I133" s="143"/>
      <c r="J133" s="144"/>
    </row>
    <row r="134" spans="2:10" ht="15" customHeight="1" x14ac:dyDescent="0.3">
      <c r="B134" s="50"/>
      <c r="C134" s="43"/>
      <c r="D134" s="424"/>
      <c r="E134" s="56"/>
      <c r="F134" s="414"/>
      <c r="G134" s="56"/>
      <c r="H134" s="57"/>
      <c r="I134" s="141"/>
      <c r="J134" s="142"/>
    </row>
    <row r="135" spans="2:10" ht="15" customHeight="1" x14ac:dyDescent="0.3">
      <c r="B135" s="49"/>
      <c r="C135" s="45"/>
      <c r="D135" s="423"/>
      <c r="E135" s="53"/>
      <c r="F135" s="413"/>
      <c r="G135" s="53"/>
      <c r="H135" s="54"/>
      <c r="I135" s="143"/>
      <c r="J135" s="144"/>
    </row>
    <row r="136" spans="2:10" ht="15" customHeight="1" thickBot="1" x14ac:dyDescent="0.35">
      <c r="B136" s="76"/>
      <c r="C136" s="77"/>
      <c r="D136" s="425"/>
      <c r="E136" s="79"/>
      <c r="F136" s="426"/>
      <c r="G136" s="79"/>
      <c r="H136" s="80"/>
      <c r="I136" s="145"/>
      <c r="J136" s="146"/>
    </row>
  </sheetData>
  <mergeCells count="1">
    <mergeCell ref="F4:J4"/>
  </mergeCells>
  <printOptions verticalCentered="1"/>
  <pageMargins left="0.25" right="0.25" top="0.75" bottom="0.75" header="0.3" footer="0.3"/>
  <pageSetup scale="80" orientation="landscape" horizontalDpi="4294967293" r:id="rId1"/>
  <headerFooter>
    <oddHeader>&amp;C&amp;"Century Gothic,Bold"&amp;18T O T A L   &amp;&amp;   V O L A T I L E   S U S P E N D E D   S O L I D S &amp;E  
&amp;12STANDARD METHODS 2540D&amp;R11/22/2019</oddHeader>
    <oddFooter>&amp;CPrinted: &amp;D&amp;T&amp;RA.E&amp;LNovus.xlsm</oddFooter>
  </headerFooter>
  <rowBreaks count="3" manualBreakCount="3">
    <brk id="40" min="1" max="9" man="1"/>
    <brk id="80" min="1" max="9" man="1"/>
    <brk id="120" min="1" max="9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FFE1C-474E-4202-B00A-156A97FA92DB}">
  <sheetPr codeName="Sheet9"/>
  <dimension ref="A1:N300"/>
  <sheetViews>
    <sheetView showGridLines="0" zoomScaleNormal="100" workbookViewId="0">
      <selection activeCell="B18" sqref="B18"/>
    </sheetView>
  </sheetViews>
  <sheetFormatPr defaultRowHeight="15" x14ac:dyDescent="0.25"/>
  <cols>
    <col min="1" max="1" width="15" style="17" customWidth="1"/>
    <col min="2" max="2" width="16.140625" style="17" customWidth="1"/>
    <col min="3" max="3" width="10.85546875" style="17" customWidth="1"/>
    <col min="4" max="4" width="7" style="17" customWidth="1"/>
    <col min="5" max="5" width="7.85546875" style="17" customWidth="1"/>
    <col min="6" max="6" width="7" style="17" customWidth="1"/>
    <col min="7" max="7" width="8.42578125" style="17" customWidth="1"/>
    <col min="8" max="8" width="7.5703125" style="17" customWidth="1"/>
    <col min="9" max="9" width="8.42578125" style="17" customWidth="1"/>
    <col min="10" max="10" width="9.28515625" style="17" customWidth="1"/>
    <col min="11" max="12" width="7.140625" style="17" customWidth="1"/>
    <col min="13" max="13" width="9" style="17" customWidth="1"/>
    <col min="14" max="14" width="84" style="463" customWidth="1"/>
    <col min="15" max="15" width="10.7109375" customWidth="1"/>
    <col min="16" max="16" width="10.85546875" customWidth="1"/>
    <col min="17" max="17" width="9.7109375" customWidth="1"/>
    <col min="18" max="18" width="12.7109375" customWidth="1"/>
    <col min="19" max="19" width="12.5703125" customWidth="1"/>
    <col min="20" max="20" width="15" customWidth="1"/>
    <col min="21" max="21" width="14.7109375" customWidth="1"/>
    <col min="22" max="22" width="17.140625" customWidth="1"/>
    <col min="23" max="24" width="12.42578125" customWidth="1"/>
    <col min="25" max="25" width="20" bestFit="1" customWidth="1"/>
    <col min="26" max="26" width="14.28515625" customWidth="1"/>
  </cols>
  <sheetData>
    <row r="1" spans="1:14" ht="66.75" customHeight="1" thickBot="1" x14ac:dyDescent="0.3">
      <c r="A1" s="10" t="s">
        <v>70</v>
      </c>
      <c r="B1" s="10" t="s">
        <v>67</v>
      </c>
      <c r="C1" s="11" t="s">
        <v>66</v>
      </c>
      <c r="D1" s="10" t="s">
        <v>30</v>
      </c>
      <c r="E1" s="10" t="s">
        <v>358</v>
      </c>
      <c r="F1" s="11" t="s">
        <v>557</v>
      </c>
      <c r="G1" s="11" t="s">
        <v>359</v>
      </c>
      <c r="H1" s="11" t="s">
        <v>68</v>
      </c>
      <c r="I1" s="11" t="s">
        <v>79</v>
      </c>
      <c r="J1" s="11" t="s">
        <v>555</v>
      </c>
      <c r="K1" s="11" t="s">
        <v>77</v>
      </c>
      <c r="L1" s="11" t="s">
        <v>69</v>
      </c>
      <c r="M1" s="11" t="s">
        <v>556</v>
      </c>
      <c r="N1" s="462" t="s">
        <v>62</v>
      </c>
    </row>
    <row r="2" spans="1:14" s="42" customFormat="1" ht="18" customHeight="1" x14ac:dyDescent="0.3">
      <c r="A2" s="40" t="s">
        <v>996</v>
      </c>
      <c r="B2" s="40" t="s">
        <v>46</v>
      </c>
      <c r="C2" s="184" t="s">
        <v>1009</v>
      </c>
      <c r="D2" s="40" t="s">
        <v>156</v>
      </c>
      <c r="E2" s="180"/>
      <c r="F2" s="40" t="s">
        <v>242</v>
      </c>
      <c r="G2" s="40" t="s">
        <v>538</v>
      </c>
      <c r="H2" s="40" t="s">
        <v>1010</v>
      </c>
      <c r="I2" s="40" t="s">
        <v>366</v>
      </c>
      <c r="J2" s="40" t="s">
        <v>1011</v>
      </c>
      <c r="K2" s="40" t="s">
        <v>368</v>
      </c>
      <c r="L2" s="40"/>
      <c r="M2" s="40"/>
      <c r="N2" s="464"/>
    </row>
    <row r="3" spans="1:14" s="42" customFormat="1" ht="18" customHeight="1" x14ac:dyDescent="0.3">
      <c r="A3" s="43" t="s">
        <v>28</v>
      </c>
      <c r="B3" s="43" t="s">
        <v>367</v>
      </c>
      <c r="C3" s="185"/>
      <c r="D3" s="43" t="s">
        <v>157</v>
      </c>
      <c r="E3" s="181"/>
      <c r="F3" s="43" t="s">
        <v>242</v>
      </c>
      <c r="G3" s="43" t="s">
        <v>539</v>
      </c>
      <c r="H3" s="43" t="s">
        <v>1014</v>
      </c>
      <c r="I3" s="43" t="s">
        <v>366</v>
      </c>
      <c r="J3" s="43"/>
      <c r="K3" s="43"/>
      <c r="L3" s="43"/>
      <c r="M3" s="43"/>
      <c r="N3" s="465"/>
    </row>
    <row r="4" spans="1:14" s="42" customFormat="1" ht="18" customHeight="1" x14ac:dyDescent="0.3">
      <c r="A4" s="45" t="s">
        <v>998</v>
      </c>
      <c r="B4" s="45" t="s">
        <v>410</v>
      </c>
      <c r="C4" s="186" t="s">
        <v>1009</v>
      </c>
      <c r="D4" s="45" t="s">
        <v>160</v>
      </c>
      <c r="E4" s="182"/>
      <c r="F4" s="45" t="s">
        <v>411</v>
      </c>
      <c r="G4" s="45" t="s">
        <v>1017</v>
      </c>
      <c r="H4" s="45" t="s">
        <v>1017</v>
      </c>
      <c r="I4" s="45" t="s">
        <v>366</v>
      </c>
      <c r="J4" s="45" t="s">
        <v>1018</v>
      </c>
      <c r="K4" s="45" t="s">
        <v>585</v>
      </c>
      <c r="L4" s="45"/>
      <c r="M4" s="45"/>
      <c r="N4" s="466"/>
    </row>
    <row r="5" spans="1:14" s="42" customFormat="1" ht="18" customHeight="1" x14ac:dyDescent="0.3">
      <c r="A5" s="43" t="s">
        <v>28</v>
      </c>
      <c r="B5" s="43" t="s">
        <v>367</v>
      </c>
      <c r="C5" s="185"/>
      <c r="D5" s="43" t="s">
        <v>158</v>
      </c>
      <c r="E5" s="181"/>
      <c r="F5" s="43" t="s">
        <v>411</v>
      </c>
      <c r="G5" s="43" t="s">
        <v>549</v>
      </c>
      <c r="H5" s="43" t="s">
        <v>549</v>
      </c>
      <c r="I5" s="43" t="s">
        <v>366</v>
      </c>
      <c r="J5" s="43"/>
      <c r="K5" s="43"/>
      <c r="L5" s="43"/>
      <c r="M5" s="43"/>
      <c r="N5" s="465"/>
    </row>
    <row r="6" spans="1:14" s="42" customFormat="1" ht="18" customHeight="1" x14ac:dyDescent="0.3">
      <c r="A6" s="45" t="s">
        <v>1023</v>
      </c>
      <c r="B6" s="45" t="s">
        <v>47</v>
      </c>
      <c r="C6" s="186" t="s">
        <v>1005</v>
      </c>
      <c r="D6" s="45" t="s">
        <v>58</v>
      </c>
      <c r="E6" s="182" t="s">
        <v>433</v>
      </c>
      <c r="F6" s="45" t="s">
        <v>161</v>
      </c>
      <c r="G6" s="45" t="s">
        <v>857</v>
      </c>
      <c r="H6" s="45" t="s">
        <v>1024</v>
      </c>
      <c r="I6" s="45" t="s">
        <v>366</v>
      </c>
      <c r="J6" s="45" t="s">
        <v>1024</v>
      </c>
      <c r="K6" s="45" t="s">
        <v>368</v>
      </c>
      <c r="L6" s="45" t="s">
        <v>1025</v>
      </c>
      <c r="M6" s="45" t="s">
        <v>1025</v>
      </c>
      <c r="N6" s="466"/>
    </row>
    <row r="7" spans="1:14" s="42" customFormat="1" ht="18" customHeight="1" x14ac:dyDescent="0.3">
      <c r="A7" s="43" t="s">
        <v>28</v>
      </c>
      <c r="B7" s="43" t="s">
        <v>367</v>
      </c>
      <c r="C7" s="185"/>
      <c r="D7" s="43" t="s">
        <v>149</v>
      </c>
      <c r="E7" s="181" t="s">
        <v>433</v>
      </c>
      <c r="F7" s="43" t="s">
        <v>161</v>
      </c>
      <c r="G7" s="43" t="s">
        <v>857</v>
      </c>
      <c r="H7" s="43" t="s">
        <v>1024</v>
      </c>
      <c r="I7" s="43" t="s">
        <v>366</v>
      </c>
      <c r="J7" s="43"/>
      <c r="K7" s="43"/>
      <c r="L7" s="43" t="s">
        <v>1025</v>
      </c>
      <c r="M7" s="43"/>
      <c r="N7" s="465"/>
    </row>
    <row r="8" spans="1:14" s="42" customFormat="1" ht="18" customHeight="1" x14ac:dyDescent="0.3">
      <c r="A8" s="45" t="s">
        <v>1030</v>
      </c>
      <c r="B8" s="45" t="s">
        <v>48</v>
      </c>
      <c r="C8" s="186" t="s">
        <v>1005</v>
      </c>
      <c r="D8" s="45" t="s">
        <v>150</v>
      </c>
      <c r="E8" s="182" t="s">
        <v>433</v>
      </c>
      <c r="F8" s="45" t="s">
        <v>347</v>
      </c>
      <c r="G8" s="45" t="s">
        <v>1031</v>
      </c>
      <c r="H8" s="45" t="s">
        <v>1032</v>
      </c>
      <c r="I8" s="45" t="s">
        <v>366</v>
      </c>
      <c r="J8" s="45" t="s">
        <v>1033</v>
      </c>
      <c r="K8" s="45" t="s">
        <v>368</v>
      </c>
      <c r="L8" s="45" t="s">
        <v>1034</v>
      </c>
      <c r="M8" s="45" t="s">
        <v>1035</v>
      </c>
      <c r="N8" s="466"/>
    </row>
    <row r="9" spans="1:14" s="42" customFormat="1" ht="18" customHeight="1" x14ac:dyDescent="0.3">
      <c r="A9" s="43" t="s">
        <v>28</v>
      </c>
      <c r="B9" s="43" t="s">
        <v>367</v>
      </c>
      <c r="C9" s="185"/>
      <c r="D9" s="43" t="s">
        <v>151</v>
      </c>
      <c r="E9" s="181" t="s">
        <v>433</v>
      </c>
      <c r="F9" s="43" t="s">
        <v>347</v>
      </c>
      <c r="G9" s="43" t="s">
        <v>1037</v>
      </c>
      <c r="H9" s="43" t="s">
        <v>1038</v>
      </c>
      <c r="I9" s="43" t="s">
        <v>366</v>
      </c>
      <c r="J9" s="43"/>
      <c r="K9" s="43"/>
      <c r="L9" s="43" t="s">
        <v>1039</v>
      </c>
      <c r="M9" s="43"/>
      <c r="N9" s="465"/>
    </row>
    <row r="10" spans="1:14" s="42" customFormat="1" ht="18" customHeight="1" x14ac:dyDescent="0.3">
      <c r="A10" s="45" t="s">
        <v>1043</v>
      </c>
      <c r="B10" s="45" t="s">
        <v>49</v>
      </c>
      <c r="C10" s="186" t="s">
        <v>1005</v>
      </c>
      <c r="D10" s="45" t="s">
        <v>152</v>
      </c>
      <c r="E10" s="182" t="s">
        <v>433</v>
      </c>
      <c r="F10" s="45" t="s">
        <v>352</v>
      </c>
      <c r="G10" s="45" t="s">
        <v>527</v>
      </c>
      <c r="H10" s="45" t="s">
        <v>1044</v>
      </c>
      <c r="I10" s="45" t="s">
        <v>366</v>
      </c>
      <c r="J10" s="45" t="s">
        <v>1045</v>
      </c>
      <c r="K10" s="45" t="s">
        <v>368</v>
      </c>
      <c r="L10" s="45" t="s">
        <v>1046</v>
      </c>
      <c r="M10" s="45" t="s">
        <v>1047</v>
      </c>
      <c r="N10" s="466"/>
    </row>
    <row r="11" spans="1:14" s="42" customFormat="1" ht="18" customHeight="1" x14ac:dyDescent="0.3">
      <c r="A11" s="43" t="s">
        <v>28</v>
      </c>
      <c r="B11" s="43" t="s">
        <v>367</v>
      </c>
      <c r="C11" s="185"/>
      <c r="D11" s="43" t="s">
        <v>153</v>
      </c>
      <c r="E11" s="181" t="s">
        <v>433</v>
      </c>
      <c r="F11" s="43" t="s">
        <v>352</v>
      </c>
      <c r="G11" s="43" t="s">
        <v>551</v>
      </c>
      <c r="H11" s="43" t="s">
        <v>1050</v>
      </c>
      <c r="I11" s="43" t="s">
        <v>366</v>
      </c>
      <c r="J11" s="43"/>
      <c r="K11" s="43"/>
      <c r="L11" s="43" t="s">
        <v>1051</v>
      </c>
      <c r="M11" s="43"/>
      <c r="N11" s="465"/>
    </row>
    <row r="12" spans="1:14" s="42" customFormat="1" ht="18" customHeight="1" x14ac:dyDescent="0.3">
      <c r="A12" s="45" t="s">
        <v>1053</v>
      </c>
      <c r="B12" s="45" t="s">
        <v>50</v>
      </c>
      <c r="C12" s="186" t="s">
        <v>1005</v>
      </c>
      <c r="D12" s="45" t="s">
        <v>154</v>
      </c>
      <c r="E12" s="182" t="s">
        <v>433</v>
      </c>
      <c r="F12" s="45" t="s">
        <v>349</v>
      </c>
      <c r="G12" s="45" t="s">
        <v>546</v>
      </c>
      <c r="H12" s="45" t="s">
        <v>547</v>
      </c>
      <c r="I12" s="45" t="s">
        <v>366</v>
      </c>
      <c r="J12" s="45" t="s">
        <v>547</v>
      </c>
      <c r="K12" s="45" t="s">
        <v>374</v>
      </c>
      <c r="L12" s="45" t="s">
        <v>1054</v>
      </c>
      <c r="M12" s="45" t="s">
        <v>1054</v>
      </c>
      <c r="N12" s="466"/>
    </row>
    <row r="13" spans="1:14" s="42" customFormat="1" ht="18" customHeight="1" x14ac:dyDescent="0.3">
      <c r="A13" s="43" t="s">
        <v>28</v>
      </c>
      <c r="B13" s="43" t="s">
        <v>367</v>
      </c>
      <c r="C13" s="185"/>
      <c r="D13" s="43" t="s">
        <v>155</v>
      </c>
      <c r="E13" s="181" t="s">
        <v>433</v>
      </c>
      <c r="F13" s="43" t="s">
        <v>349</v>
      </c>
      <c r="G13" s="43" t="s">
        <v>1008</v>
      </c>
      <c r="H13" s="43" t="s">
        <v>1058</v>
      </c>
      <c r="I13" s="43" t="s">
        <v>380</v>
      </c>
      <c r="J13" s="43"/>
      <c r="K13" s="43"/>
      <c r="L13" s="43" t="s">
        <v>1059</v>
      </c>
      <c r="M13" s="43"/>
      <c r="N13" s="465" t="s">
        <v>1062</v>
      </c>
    </row>
    <row r="14" spans="1:14" s="42" customFormat="1" ht="18" customHeight="1" x14ac:dyDescent="0.3">
      <c r="A14" s="45" t="s">
        <v>1063</v>
      </c>
      <c r="B14" s="45" t="s">
        <v>50</v>
      </c>
      <c r="C14" s="186" t="s">
        <v>1005</v>
      </c>
      <c r="D14" s="45" t="s">
        <v>851</v>
      </c>
      <c r="E14" s="182" t="s">
        <v>433</v>
      </c>
      <c r="F14" s="45" t="s">
        <v>349</v>
      </c>
      <c r="G14" s="45" t="s">
        <v>1064</v>
      </c>
      <c r="H14" s="45" t="s">
        <v>1065</v>
      </c>
      <c r="I14" s="45" t="s">
        <v>366</v>
      </c>
      <c r="J14" s="45" t="s">
        <v>1066</v>
      </c>
      <c r="K14" s="45" t="s">
        <v>368</v>
      </c>
      <c r="L14" s="45" t="s">
        <v>1002</v>
      </c>
      <c r="M14" s="45" t="s">
        <v>1067</v>
      </c>
      <c r="N14" s="466"/>
    </row>
    <row r="15" spans="1:14" s="42" customFormat="1" ht="18" customHeight="1" x14ac:dyDescent="0.3">
      <c r="A15" s="43" t="s">
        <v>28</v>
      </c>
      <c r="B15" s="43" t="s">
        <v>367</v>
      </c>
      <c r="C15" s="185"/>
      <c r="D15" s="43" t="s">
        <v>852</v>
      </c>
      <c r="E15" s="181" t="s">
        <v>433</v>
      </c>
      <c r="F15" s="43" t="s">
        <v>349</v>
      </c>
      <c r="G15" s="43" t="s">
        <v>1069</v>
      </c>
      <c r="H15" s="43" t="s">
        <v>1070</v>
      </c>
      <c r="I15" s="43" t="s">
        <v>366</v>
      </c>
      <c r="J15" s="43"/>
      <c r="K15" s="43"/>
      <c r="L15" s="43" t="s">
        <v>1071</v>
      </c>
      <c r="M15" s="43"/>
      <c r="N15" s="465"/>
    </row>
    <row r="16" spans="1:14" s="42" customFormat="1" ht="18" customHeight="1" x14ac:dyDescent="0.3">
      <c r="A16" s="45" t="s">
        <v>1073</v>
      </c>
      <c r="B16" s="45" t="s">
        <v>47</v>
      </c>
      <c r="C16" s="186" t="s">
        <v>1009</v>
      </c>
      <c r="D16" s="45" t="s">
        <v>350</v>
      </c>
      <c r="E16" s="182" t="s">
        <v>433</v>
      </c>
      <c r="F16" s="45" t="s">
        <v>343</v>
      </c>
      <c r="G16" s="45" t="s">
        <v>1074</v>
      </c>
      <c r="H16" s="45" t="s">
        <v>1075</v>
      </c>
      <c r="I16" s="45" t="s">
        <v>366</v>
      </c>
      <c r="J16" s="45" t="s">
        <v>1076</v>
      </c>
      <c r="K16" s="45" t="s">
        <v>368</v>
      </c>
      <c r="L16" s="45"/>
      <c r="M16" s="45"/>
      <c r="N16" s="466"/>
    </row>
    <row r="17" spans="1:14" s="42" customFormat="1" ht="18" customHeight="1" x14ac:dyDescent="0.3">
      <c r="A17" s="43" t="s">
        <v>28</v>
      </c>
      <c r="B17" s="43" t="s">
        <v>367</v>
      </c>
      <c r="C17" s="185"/>
      <c r="D17" s="43" t="s">
        <v>351</v>
      </c>
      <c r="E17" s="181" t="s">
        <v>433</v>
      </c>
      <c r="F17" s="43" t="s">
        <v>343</v>
      </c>
      <c r="G17" s="43" t="s">
        <v>552</v>
      </c>
      <c r="H17" s="43" t="s">
        <v>1078</v>
      </c>
      <c r="I17" s="43" t="s">
        <v>366</v>
      </c>
      <c r="J17" s="43"/>
      <c r="K17" s="43"/>
      <c r="L17" s="43"/>
      <c r="M17" s="43"/>
      <c r="N17" s="465"/>
    </row>
    <row r="18" spans="1:14" s="42" customFormat="1" ht="18" customHeight="1" x14ac:dyDescent="0.3">
      <c r="A18" s="45"/>
      <c r="B18" s="45"/>
      <c r="C18" s="186"/>
      <c r="D18" s="45"/>
      <c r="E18" s="182"/>
      <c r="F18" s="45"/>
      <c r="G18" s="45"/>
      <c r="H18" s="45"/>
      <c r="I18" s="45"/>
      <c r="J18" s="45"/>
      <c r="K18" s="45"/>
      <c r="L18" s="45"/>
      <c r="M18" s="45"/>
      <c r="N18" s="466"/>
    </row>
    <row r="19" spans="1:14" s="42" customFormat="1" ht="18" customHeight="1" x14ac:dyDescent="0.3">
      <c r="A19" s="43"/>
      <c r="B19" s="43"/>
      <c r="C19" s="185"/>
      <c r="D19" s="43"/>
      <c r="E19" s="181"/>
      <c r="F19" s="43"/>
      <c r="G19" s="43"/>
      <c r="H19" s="43"/>
      <c r="I19" s="43"/>
      <c r="J19" s="43"/>
      <c r="K19" s="43"/>
      <c r="L19" s="43"/>
      <c r="M19" s="43"/>
      <c r="N19" s="465"/>
    </row>
    <row r="20" spans="1:14" s="42" customFormat="1" ht="18" customHeight="1" x14ac:dyDescent="0.3">
      <c r="A20" s="45"/>
      <c r="B20" s="45"/>
      <c r="C20" s="186"/>
      <c r="D20" s="45"/>
      <c r="E20" s="182"/>
      <c r="F20" s="45"/>
      <c r="G20" s="45"/>
      <c r="H20" s="45"/>
      <c r="I20" s="45"/>
      <c r="J20" s="45"/>
      <c r="K20" s="45"/>
      <c r="L20" s="45"/>
      <c r="M20" s="45"/>
      <c r="N20" s="466"/>
    </row>
    <row r="21" spans="1:14" s="42" customFormat="1" ht="18" customHeight="1" x14ac:dyDescent="0.3">
      <c r="A21" s="43"/>
      <c r="B21" s="43"/>
      <c r="C21" s="185"/>
      <c r="D21" s="43"/>
      <c r="E21" s="181"/>
      <c r="F21" s="43"/>
      <c r="G21" s="43"/>
      <c r="H21" s="43"/>
      <c r="I21" s="43"/>
      <c r="J21" s="43"/>
      <c r="K21" s="43"/>
      <c r="L21" s="43"/>
      <c r="M21" s="43"/>
      <c r="N21" s="465"/>
    </row>
    <row r="22" spans="1:14" s="42" customFormat="1" ht="18" customHeight="1" x14ac:dyDescent="0.3">
      <c r="A22" s="45"/>
      <c r="B22" s="45"/>
      <c r="C22" s="186"/>
      <c r="D22" s="45"/>
      <c r="E22" s="182"/>
      <c r="F22" s="45"/>
      <c r="G22" s="45"/>
      <c r="H22" s="45"/>
      <c r="I22" s="45"/>
      <c r="J22" s="45"/>
      <c r="K22" s="45"/>
      <c r="L22" s="45"/>
      <c r="M22" s="45"/>
      <c r="N22" s="466"/>
    </row>
    <row r="23" spans="1:14" s="42" customFormat="1" ht="18" customHeight="1" x14ac:dyDescent="0.3">
      <c r="A23" s="43"/>
      <c r="B23" s="43"/>
      <c r="C23" s="185"/>
      <c r="D23" s="43"/>
      <c r="E23" s="181"/>
      <c r="F23" s="43"/>
      <c r="G23" s="43"/>
      <c r="H23" s="43"/>
      <c r="I23" s="43"/>
      <c r="J23" s="43"/>
      <c r="K23" s="43"/>
      <c r="L23" s="43"/>
      <c r="M23" s="43"/>
      <c r="N23" s="465"/>
    </row>
    <row r="24" spans="1:14" s="42" customFormat="1" ht="18" customHeight="1" x14ac:dyDescent="0.3">
      <c r="A24" s="45"/>
      <c r="B24" s="45"/>
      <c r="C24" s="186"/>
      <c r="D24" s="45"/>
      <c r="E24" s="182"/>
      <c r="F24" s="45"/>
      <c r="G24" s="45"/>
      <c r="H24" s="45"/>
      <c r="I24" s="45"/>
      <c r="J24" s="45"/>
      <c r="K24" s="45"/>
      <c r="L24" s="45"/>
      <c r="M24" s="45"/>
      <c r="N24" s="466"/>
    </row>
    <row r="25" spans="1:14" s="42" customFormat="1" ht="18" customHeight="1" x14ac:dyDescent="0.3">
      <c r="A25" s="43"/>
      <c r="B25" s="43"/>
      <c r="C25" s="185"/>
      <c r="D25" s="43"/>
      <c r="E25" s="181"/>
      <c r="F25" s="43"/>
      <c r="G25" s="43"/>
      <c r="H25" s="43"/>
      <c r="I25" s="43"/>
      <c r="J25" s="43"/>
      <c r="K25" s="43"/>
      <c r="L25" s="43"/>
      <c r="M25" s="43"/>
      <c r="N25" s="465"/>
    </row>
    <row r="26" spans="1:14" s="42" customFormat="1" ht="18" customHeight="1" x14ac:dyDescent="0.3">
      <c r="A26" s="45"/>
      <c r="B26" s="45"/>
      <c r="C26" s="186"/>
      <c r="D26" s="45"/>
      <c r="E26" s="182"/>
      <c r="F26" s="45"/>
      <c r="G26" s="45"/>
      <c r="H26" s="45"/>
      <c r="I26" s="45"/>
      <c r="J26" s="45"/>
      <c r="K26" s="45"/>
      <c r="L26" s="45"/>
      <c r="M26" s="45"/>
      <c r="N26" s="466"/>
    </row>
    <row r="27" spans="1:14" s="42" customFormat="1" ht="18" customHeight="1" x14ac:dyDescent="0.3">
      <c r="A27" s="43"/>
      <c r="B27" s="43"/>
      <c r="C27" s="185"/>
      <c r="D27" s="43"/>
      <c r="E27" s="181"/>
      <c r="F27" s="43"/>
      <c r="G27" s="43"/>
      <c r="H27" s="43"/>
      <c r="I27" s="43"/>
      <c r="J27" s="43"/>
      <c r="K27" s="43"/>
      <c r="L27" s="43"/>
      <c r="M27" s="43"/>
      <c r="N27" s="465"/>
    </row>
    <row r="28" spans="1:14" s="42" customFormat="1" ht="18" customHeight="1" x14ac:dyDescent="0.3">
      <c r="A28" s="45"/>
      <c r="B28" s="45"/>
      <c r="C28" s="186"/>
      <c r="D28" s="45"/>
      <c r="E28" s="182"/>
      <c r="F28" s="45"/>
      <c r="G28" s="45"/>
      <c r="H28" s="45"/>
      <c r="I28" s="45"/>
      <c r="J28" s="45"/>
      <c r="K28" s="45"/>
      <c r="L28" s="45"/>
      <c r="M28" s="45"/>
      <c r="N28" s="466"/>
    </row>
    <row r="29" spans="1:14" s="42" customFormat="1" ht="18" customHeight="1" x14ac:dyDescent="0.3">
      <c r="A29" s="43"/>
      <c r="B29" s="43"/>
      <c r="C29" s="185"/>
      <c r="D29" s="43"/>
      <c r="E29" s="181"/>
      <c r="F29" s="43"/>
      <c r="G29" s="43"/>
      <c r="H29" s="43"/>
      <c r="I29" s="43"/>
      <c r="J29" s="43"/>
      <c r="K29" s="43"/>
      <c r="L29" s="43"/>
      <c r="M29" s="43"/>
      <c r="N29" s="465"/>
    </row>
    <row r="30" spans="1:14" s="42" customFormat="1" ht="18" customHeight="1" x14ac:dyDescent="0.3">
      <c r="A30" s="45"/>
      <c r="B30" s="45"/>
      <c r="C30" s="186"/>
      <c r="D30" s="45"/>
      <c r="E30" s="182"/>
      <c r="F30" s="45"/>
      <c r="G30" s="45"/>
      <c r="H30" s="45"/>
      <c r="I30" s="45"/>
      <c r="J30" s="45"/>
      <c r="K30" s="45"/>
      <c r="L30" s="45"/>
      <c r="M30" s="45"/>
      <c r="N30" s="466"/>
    </row>
    <row r="31" spans="1:14" s="42" customFormat="1" ht="18" customHeight="1" x14ac:dyDescent="0.3">
      <c r="A31" s="43"/>
      <c r="B31" s="43"/>
      <c r="C31" s="185"/>
      <c r="D31" s="43"/>
      <c r="E31" s="181"/>
      <c r="F31" s="43"/>
      <c r="G31" s="43"/>
      <c r="H31" s="43"/>
      <c r="I31" s="43"/>
      <c r="J31" s="43"/>
      <c r="K31" s="43"/>
      <c r="L31" s="43"/>
      <c r="M31" s="43"/>
      <c r="N31" s="465"/>
    </row>
    <row r="32" spans="1:14" s="42" customFormat="1" ht="18" customHeight="1" x14ac:dyDescent="0.3">
      <c r="A32" s="45"/>
      <c r="B32" s="45"/>
      <c r="C32" s="186"/>
      <c r="D32" s="45"/>
      <c r="E32" s="182"/>
      <c r="F32" s="45"/>
      <c r="G32" s="45"/>
      <c r="H32" s="45"/>
      <c r="I32" s="45"/>
      <c r="J32" s="45"/>
      <c r="K32" s="45"/>
      <c r="L32" s="45"/>
      <c r="M32" s="45"/>
      <c r="N32" s="466"/>
    </row>
    <row r="33" spans="1:14" s="42" customFormat="1" ht="18" customHeight="1" x14ac:dyDescent="0.3">
      <c r="A33" s="43"/>
      <c r="B33" s="43"/>
      <c r="C33" s="185"/>
      <c r="D33" s="43"/>
      <c r="E33" s="181"/>
      <c r="F33" s="43"/>
      <c r="G33" s="43"/>
      <c r="H33" s="43"/>
      <c r="I33" s="43"/>
      <c r="J33" s="43"/>
      <c r="K33" s="43"/>
      <c r="L33" s="43"/>
      <c r="M33" s="43"/>
      <c r="N33" s="465"/>
    </row>
    <row r="34" spans="1:14" s="42" customFormat="1" ht="18" customHeight="1" x14ac:dyDescent="0.3">
      <c r="A34" s="45"/>
      <c r="B34" s="45"/>
      <c r="C34" s="186"/>
      <c r="D34" s="45"/>
      <c r="E34" s="182"/>
      <c r="F34" s="45"/>
      <c r="G34" s="45"/>
      <c r="H34" s="45"/>
      <c r="I34" s="45"/>
      <c r="J34" s="45"/>
      <c r="K34" s="45"/>
      <c r="L34" s="45"/>
      <c r="M34" s="45"/>
      <c r="N34" s="466"/>
    </row>
    <row r="35" spans="1:14" s="42" customFormat="1" ht="18" customHeight="1" x14ac:dyDescent="0.3">
      <c r="A35" s="43"/>
      <c r="B35" s="43"/>
      <c r="C35" s="185"/>
      <c r="D35" s="43"/>
      <c r="E35" s="181"/>
      <c r="F35" s="43"/>
      <c r="G35" s="43"/>
      <c r="H35" s="43"/>
      <c r="I35" s="43"/>
      <c r="J35" s="43"/>
      <c r="K35" s="43"/>
      <c r="L35" s="43"/>
      <c r="M35" s="43"/>
      <c r="N35" s="465"/>
    </row>
    <row r="36" spans="1:14" s="42" customFormat="1" ht="18" customHeight="1" x14ac:dyDescent="0.3">
      <c r="A36" s="45"/>
      <c r="B36" s="45"/>
      <c r="C36" s="186"/>
      <c r="D36" s="45"/>
      <c r="E36" s="182"/>
      <c r="F36" s="45"/>
      <c r="G36" s="45"/>
      <c r="H36" s="45"/>
      <c r="I36" s="45"/>
      <c r="J36" s="45"/>
      <c r="K36" s="45"/>
      <c r="L36" s="45"/>
      <c r="M36" s="45"/>
      <c r="N36" s="466"/>
    </row>
    <row r="37" spans="1:14" s="42" customFormat="1" ht="18" customHeight="1" x14ac:dyDescent="0.3">
      <c r="A37" s="43"/>
      <c r="B37" s="43"/>
      <c r="C37" s="185"/>
      <c r="D37" s="43"/>
      <c r="E37" s="181"/>
      <c r="F37" s="43"/>
      <c r="G37" s="43"/>
      <c r="H37" s="43"/>
      <c r="I37" s="43"/>
      <c r="J37" s="43"/>
      <c r="K37" s="43"/>
      <c r="L37" s="43"/>
      <c r="M37" s="43"/>
      <c r="N37" s="465"/>
    </row>
    <row r="38" spans="1:14" s="42" customFormat="1" ht="18" customHeight="1" x14ac:dyDescent="0.3">
      <c r="A38" s="45"/>
      <c r="B38" s="45"/>
      <c r="C38" s="186"/>
      <c r="D38" s="45"/>
      <c r="E38" s="182"/>
      <c r="F38" s="45"/>
      <c r="G38" s="45"/>
      <c r="H38" s="45"/>
      <c r="I38" s="45"/>
      <c r="J38" s="45"/>
      <c r="K38" s="45"/>
      <c r="L38" s="45"/>
      <c r="M38" s="45"/>
      <c r="N38" s="466"/>
    </row>
    <row r="39" spans="1:14" s="42" customFormat="1" ht="18" customHeight="1" x14ac:dyDescent="0.3">
      <c r="A39" s="43"/>
      <c r="B39" s="43"/>
      <c r="C39" s="185"/>
      <c r="D39" s="43"/>
      <c r="E39" s="181"/>
      <c r="F39" s="43"/>
      <c r="G39" s="43"/>
      <c r="H39" s="43"/>
      <c r="I39" s="43"/>
      <c r="J39" s="43"/>
      <c r="K39" s="43"/>
      <c r="L39" s="43"/>
      <c r="M39" s="43"/>
      <c r="N39" s="465"/>
    </row>
    <row r="40" spans="1:14" s="42" customFormat="1" ht="18" customHeight="1" thickBot="1" x14ac:dyDescent="0.35">
      <c r="A40" s="47"/>
      <c r="B40" s="47"/>
      <c r="C40" s="187"/>
      <c r="D40" s="47"/>
      <c r="E40" s="183"/>
      <c r="F40" s="47"/>
      <c r="G40" s="47"/>
      <c r="H40" s="47"/>
      <c r="I40" s="47"/>
      <c r="J40" s="47"/>
      <c r="K40" s="47"/>
      <c r="L40" s="47"/>
      <c r="M40" s="47"/>
      <c r="N40" s="467"/>
    </row>
    <row r="41" spans="1:14" s="42" customFormat="1" ht="18" customHeight="1" x14ac:dyDescent="0.3">
      <c r="A41" s="43"/>
      <c r="B41" s="43"/>
      <c r="C41" s="185"/>
      <c r="D41" s="43"/>
      <c r="E41" s="181"/>
      <c r="F41" s="43"/>
      <c r="G41" s="43"/>
      <c r="H41" s="43"/>
      <c r="I41" s="43"/>
      <c r="J41" s="43"/>
      <c r="K41" s="43"/>
      <c r="L41" s="43"/>
      <c r="M41" s="43"/>
      <c r="N41" s="465"/>
    </row>
    <row r="42" spans="1:14" s="42" customFormat="1" ht="18" customHeight="1" x14ac:dyDescent="0.3">
      <c r="A42" s="45"/>
      <c r="B42" s="45"/>
      <c r="C42" s="186"/>
      <c r="D42" s="45"/>
      <c r="E42" s="182"/>
      <c r="F42" s="45"/>
      <c r="G42" s="45"/>
      <c r="H42" s="45"/>
      <c r="I42" s="45"/>
      <c r="J42" s="45"/>
      <c r="K42" s="45"/>
      <c r="L42" s="45"/>
      <c r="M42" s="45"/>
      <c r="N42" s="466"/>
    </row>
    <row r="43" spans="1:14" s="42" customFormat="1" ht="18" customHeight="1" x14ac:dyDescent="0.3">
      <c r="A43" s="43"/>
      <c r="B43" s="43"/>
      <c r="C43" s="185"/>
      <c r="D43" s="43"/>
      <c r="E43" s="181"/>
      <c r="F43" s="43"/>
      <c r="G43" s="43"/>
      <c r="H43" s="43"/>
      <c r="I43" s="43"/>
      <c r="J43" s="43"/>
      <c r="K43" s="43"/>
      <c r="L43" s="43"/>
      <c r="M43" s="43"/>
      <c r="N43" s="465"/>
    </row>
    <row r="44" spans="1:14" s="42" customFormat="1" ht="18" customHeight="1" x14ac:dyDescent="0.3">
      <c r="A44" s="45"/>
      <c r="B44" s="45"/>
      <c r="C44" s="186"/>
      <c r="D44" s="45"/>
      <c r="E44" s="182"/>
      <c r="F44" s="45"/>
      <c r="G44" s="45"/>
      <c r="H44" s="45"/>
      <c r="I44" s="45"/>
      <c r="J44" s="45"/>
      <c r="K44" s="45"/>
      <c r="L44" s="45"/>
      <c r="M44" s="45"/>
      <c r="N44" s="466"/>
    </row>
    <row r="45" spans="1:14" s="42" customFormat="1" ht="18" customHeight="1" x14ac:dyDescent="0.3">
      <c r="A45" s="43"/>
      <c r="B45" s="43"/>
      <c r="C45" s="185"/>
      <c r="D45" s="43"/>
      <c r="E45" s="181"/>
      <c r="F45" s="43"/>
      <c r="G45" s="43"/>
      <c r="H45" s="43"/>
      <c r="I45" s="43"/>
      <c r="J45" s="43"/>
      <c r="K45" s="43"/>
      <c r="L45" s="43"/>
      <c r="M45" s="43"/>
      <c r="N45" s="465"/>
    </row>
    <row r="46" spans="1:14" s="42" customFormat="1" ht="18" customHeight="1" x14ac:dyDescent="0.3">
      <c r="A46" s="45"/>
      <c r="B46" s="45"/>
      <c r="C46" s="186"/>
      <c r="D46" s="45"/>
      <c r="E46" s="182"/>
      <c r="F46" s="45"/>
      <c r="G46" s="45"/>
      <c r="H46" s="45"/>
      <c r="I46" s="45"/>
      <c r="J46" s="45"/>
      <c r="K46" s="45"/>
      <c r="L46" s="45"/>
      <c r="M46" s="45"/>
      <c r="N46" s="466"/>
    </row>
    <row r="47" spans="1:14" s="42" customFormat="1" ht="18" customHeight="1" x14ac:dyDescent="0.3">
      <c r="A47" s="43"/>
      <c r="B47" s="43"/>
      <c r="C47" s="185"/>
      <c r="D47" s="43"/>
      <c r="E47" s="181"/>
      <c r="F47" s="43"/>
      <c r="G47" s="43"/>
      <c r="H47" s="43"/>
      <c r="I47" s="43"/>
      <c r="J47" s="43"/>
      <c r="K47" s="43"/>
      <c r="L47" s="43"/>
      <c r="M47" s="43"/>
      <c r="N47" s="465"/>
    </row>
    <row r="48" spans="1:14" s="42" customFormat="1" ht="18" customHeight="1" x14ac:dyDescent="0.3">
      <c r="A48" s="45"/>
      <c r="B48" s="45"/>
      <c r="C48" s="186"/>
      <c r="D48" s="45"/>
      <c r="E48" s="182"/>
      <c r="F48" s="45"/>
      <c r="G48" s="45"/>
      <c r="H48" s="45"/>
      <c r="I48" s="45"/>
      <c r="J48" s="45"/>
      <c r="K48" s="45"/>
      <c r="L48" s="45"/>
      <c r="M48" s="45"/>
      <c r="N48" s="466"/>
    </row>
    <row r="49" spans="1:14" s="42" customFormat="1" ht="18" customHeight="1" x14ac:dyDescent="0.3">
      <c r="A49" s="43"/>
      <c r="B49" s="43"/>
      <c r="C49" s="185"/>
      <c r="D49" s="43"/>
      <c r="E49" s="181"/>
      <c r="F49" s="43"/>
      <c r="G49" s="43"/>
      <c r="H49" s="43"/>
      <c r="I49" s="43"/>
      <c r="J49" s="43"/>
      <c r="K49" s="43"/>
      <c r="L49" s="43"/>
      <c r="M49" s="43"/>
      <c r="N49" s="465"/>
    </row>
    <row r="50" spans="1:14" s="42" customFormat="1" ht="18" customHeight="1" x14ac:dyDescent="0.3">
      <c r="A50" s="45"/>
      <c r="B50" s="45"/>
      <c r="C50" s="186"/>
      <c r="D50" s="45"/>
      <c r="E50" s="182"/>
      <c r="F50" s="45"/>
      <c r="G50" s="45"/>
      <c r="H50" s="45"/>
      <c r="I50" s="45"/>
      <c r="J50" s="45"/>
      <c r="K50" s="45"/>
      <c r="L50" s="45"/>
      <c r="M50" s="45"/>
      <c r="N50" s="466"/>
    </row>
    <row r="51" spans="1:14" s="42" customFormat="1" ht="18" customHeight="1" x14ac:dyDescent="0.3">
      <c r="A51" s="43"/>
      <c r="B51" s="43"/>
      <c r="C51" s="185"/>
      <c r="D51" s="43"/>
      <c r="E51" s="181"/>
      <c r="F51" s="43"/>
      <c r="G51" s="43"/>
      <c r="H51" s="43"/>
      <c r="I51" s="43"/>
      <c r="J51" s="43"/>
      <c r="K51" s="43"/>
      <c r="L51" s="43"/>
      <c r="M51" s="43"/>
      <c r="N51" s="465"/>
    </row>
    <row r="52" spans="1:14" s="42" customFormat="1" ht="18" customHeight="1" x14ac:dyDescent="0.3">
      <c r="A52" s="45"/>
      <c r="B52" s="45"/>
      <c r="C52" s="186"/>
      <c r="D52" s="45"/>
      <c r="E52" s="182"/>
      <c r="F52" s="45"/>
      <c r="G52" s="45"/>
      <c r="H52" s="45"/>
      <c r="I52" s="45"/>
      <c r="J52" s="45"/>
      <c r="K52" s="45"/>
      <c r="L52" s="45"/>
      <c r="M52" s="45"/>
      <c r="N52" s="466"/>
    </row>
    <row r="53" spans="1:14" s="42" customFormat="1" ht="18" customHeight="1" x14ac:dyDescent="0.3">
      <c r="A53" s="43"/>
      <c r="B53" s="43"/>
      <c r="C53" s="185"/>
      <c r="D53" s="43"/>
      <c r="E53" s="181"/>
      <c r="F53" s="43"/>
      <c r="G53" s="43"/>
      <c r="H53" s="43"/>
      <c r="I53" s="43"/>
      <c r="J53" s="43"/>
      <c r="K53" s="43"/>
      <c r="L53" s="43"/>
      <c r="M53" s="43"/>
      <c r="N53" s="465"/>
    </row>
    <row r="54" spans="1:14" s="42" customFormat="1" ht="18" customHeight="1" x14ac:dyDescent="0.3">
      <c r="A54" s="45"/>
      <c r="B54" s="45"/>
      <c r="C54" s="186"/>
      <c r="D54" s="45"/>
      <c r="E54" s="182"/>
      <c r="F54" s="45"/>
      <c r="G54" s="45"/>
      <c r="H54" s="45"/>
      <c r="I54" s="45"/>
      <c r="J54" s="45"/>
      <c r="K54" s="45"/>
      <c r="L54" s="45"/>
      <c r="M54" s="45"/>
      <c r="N54" s="466"/>
    </row>
    <row r="55" spans="1:14" s="42" customFormat="1" ht="18" customHeight="1" x14ac:dyDescent="0.3">
      <c r="A55" s="43"/>
      <c r="B55" s="43"/>
      <c r="C55" s="185"/>
      <c r="D55" s="43"/>
      <c r="E55" s="181"/>
      <c r="F55" s="43"/>
      <c r="G55" s="43"/>
      <c r="H55" s="43"/>
      <c r="I55" s="43"/>
      <c r="J55" s="43"/>
      <c r="K55" s="43"/>
      <c r="L55" s="43"/>
      <c r="M55" s="43"/>
      <c r="N55" s="465"/>
    </row>
    <row r="56" spans="1:14" s="42" customFormat="1" ht="18" customHeight="1" x14ac:dyDescent="0.3">
      <c r="A56" s="45"/>
      <c r="B56" s="45"/>
      <c r="C56" s="186"/>
      <c r="D56" s="45"/>
      <c r="E56" s="182"/>
      <c r="F56" s="45"/>
      <c r="G56" s="45"/>
      <c r="H56" s="45"/>
      <c r="I56" s="45"/>
      <c r="J56" s="45"/>
      <c r="K56" s="45"/>
      <c r="L56" s="45"/>
      <c r="M56" s="45"/>
      <c r="N56" s="466"/>
    </row>
    <row r="57" spans="1:14" s="42" customFormat="1" ht="18" customHeight="1" x14ac:dyDescent="0.3">
      <c r="A57" s="43"/>
      <c r="B57" s="43"/>
      <c r="C57" s="185"/>
      <c r="D57" s="43"/>
      <c r="E57" s="181"/>
      <c r="F57" s="43"/>
      <c r="G57" s="43"/>
      <c r="H57" s="43"/>
      <c r="I57" s="43"/>
      <c r="J57" s="43"/>
      <c r="K57" s="43"/>
      <c r="L57" s="43"/>
      <c r="M57" s="43"/>
      <c r="N57" s="465"/>
    </row>
    <row r="58" spans="1:14" s="42" customFormat="1" ht="18" customHeight="1" x14ac:dyDescent="0.3">
      <c r="A58" s="45"/>
      <c r="B58" s="45"/>
      <c r="C58" s="186"/>
      <c r="D58" s="45"/>
      <c r="E58" s="182"/>
      <c r="F58" s="45"/>
      <c r="G58" s="45"/>
      <c r="H58" s="45"/>
      <c r="I58" s="45"/>
      <c r="J58" s="45"/>
      <c r="K58" s="45"/>
      <c r="L58" s="45"/>
      <c r="M58" s="45"/>
      <c r="N58" s="466"/>
    </row>
    <row r="59" spans="1:14" s="42" customFormat="1" ht="18" customHeight="1" x14ac:dyDescent="0.3">
      <c r="A59" s="43"/>
      <c r="B59" s="43"/>
      <c r="C59" s="185"/>
      <c r="D59" s="43"/>
      <c r="E59" s="181"/>
      <c r="F59" s="43"/>
      <c r="G59" s="43"/>
      <c r="H59" s="43"/>
      <c r="I59" s="43"/>
      <c r="J59" s="43"/>
      <c r="K59" s="43"/>
      <c r="L59" s="43"/>
      <c r="M59" s="43"/>
      <c r="N59" s="465"/>
    </row>
    <row r="60" spans="1:14" s="42" customFormat="1" ht="18" customHeight="1" x14ac:dyDescent="0.3">
      <c r="A60" s="45"/>
      <c r="B60" s="45"/>
      <c r="C60" s="186"/>
      <c r="D60" s="45"/>
      <c r="E60" s="182"/>
      <c r="F60" s="45"/>
      <c r="G60" s="45"/>
      <c r="H60" s="45"/>
      <c r="I60" s="45"/>
      <c r="J60" s="45"/>
      <c r="K60" s="45"/>
      <c r="L60" s="45"/>
      <c r="M60" s="45"/>
      <c r="N60" s="466"/>
    </row>
    <row r="61" spans="1:14" s="42" customFormat="1" ht="18" customHeight="1" x14ac:dyDescent="0.3">
      <c r="A61" s="43"/>
      <c r="B61" s="43"/>
      <c r="C61" s="185"/>
      <c r="D61" s="43"/>
      <c r="E61" s="181"/>
      <c r="F61" s="43"/>
      <c r="G61" s="43"/>
      <c r="H61" s="43"/>
      <c r="I61" s="43"/>
      <c r="J61" s="43"/>
      <c r="K61" s="43"/>
      <c r="L61" s="43"/>
      <c r="M61" s="43"/>
      <c r="N61" s="465"/>
    </row>
    <row r="62" spans="1:14" s="42" customFormat="1" ht="18" customHeight="1" x14ac:dyDescent="0.3">
      <c r="A62" s="45"/>
      <c r="B62" s="45"/>
      <c r="C62" s="186"/>
      <c r="D62" s="45"/>
      <c r="E62" s="182"/>
      <c r="F62" s="45"/>
      <c r="G62" s="45"/>
      <c r="H62" s="45"/>
      <c r="I62" s="45"/>
      <c r="J62" s="45"/>
      <c r="K62" s="45"/>
      <c r="L62" s="45"/>
      <c r="M62" s="45"/>
      <c r="N62" s="466"/>
    </row>
    <row r="63" spans="1:14" s="42" customFormat="1" ht="18" customHeight="1" x14ac:dyDescent="0.3">
      <c r="A63" s="43"/>
      <c r="B63" s="43"/>
      <c r="C63" s="185"/>
      <c r="D63" s="43"/>
      <c r="E63" s="181"/>
      <c r="F63" s="43"/>
      <c r="G63" s="43"/>
      <c r="H63" s="43"/>
      <c r="I63" s="43"/>
      <c r="J63" s="43"/>
      <c r="K63" s="43"/>
      <c r="L63" s="43"/>
      <c r="M63" s="43"/>
      <c r="N63" s="465"/>
    </row>
    <row r="64" spans="1:14" s="42" customFormat="1" ht="18" customHeight="1" x14ac:dyDescent="0.3">
      <c r="A64" s="45"/>
      <c r="B64" s="45"/>
      <c r="C64" s="186"/>
      <c r="D64" s="45"/>
      <c r="E64" s="182"/>
      <c r="F64" s="45"/>
      <c r="G64" s="45"/>
      <c r="H64" s="45"/>
      <c r="I64" s="45"/>
      <c r="J64" s="45"/>
      <c r="K64" s="45"/>
      <c r="L64" s="45"/>
      <c r="M64" s="45"/>
      <c r="N64" s="466"/>
    </row>
    <row r="65" spans="1:14" s="42" customFormat="1" ht="18" customHeight="1" x14ac:dyDescent="0.3">
      <c r="A65" s="43"/>
      <c r="B65" s="43"/>
      <c r="C65" s="185"/>
      <c r="D65" s="43"/>
      <c r="E65" s="181"/>
      <c r="F65" s="43"/>
      <c r="G65" s="43"/>
      <c r="H65" s="43"/>
      <c r="I65" s="43"/>
      <c r="J65" s="43"/>
      <c r="K65" s="43"/>
      <c r="L65" s="43"/>
      <c r="M65" s="43"/>
      <c r="N65" s="465"/>
    </row>
    <row r="66" spans="1:14" s="42" customFormat="1" ht="18" customHeight="1" x14ac:dyDescent="0.3">
      <c r="A66" s="45"/>
      <c r="B66" s="45"/>
      <c r="C66" s="186"/>
      <c r="D66" s="45"/>
      <c r="E66" s="182"/>
      <c r="F66" s="45"/>
      <c r="G66" s="45"/>
      <c r="H66" s="45"/>
      <c r="I66" s="45"/>
      <c r="J66" s="45"/>
      <c r="K66" s="45"/>
      <c r="L66" s="45"/>
      <c r="M66" s="45"/>
      <c r="N66" s="466"/>
    </row>
    <row r="67" spans="1:14" s="42" customFormat="1" ht="18" customHeight="1" x14ac:dyDescent="0.3">
      <c r="A67" s="43"/>
      <c r="B67" s="43"/>
      <c r="C67" s="185"/>
      <c r="D67" s="43"/>
      <c r="E67" s="181"/>
      <c r="F67" s="43"/>
      <c r="G67" s="43"/>
      <c r="H67" s="43"/>
      <c r="I67" s="43"/>
      <c r="J67" s="43"/>
      <c r="K67" s="43"/>
      <c r="L67" s="43"/>
      <c r="M67" s="43"/>
      <c r="N67" s="465"/>
    </row>
    <row r="68" spans="1:14" s="42" customFormat="1" ht="18" customHeight="1" x14ac:dyDescent="0.3">
      <c r="A68" s="45"/>
      <c r="B68" s="45"/>
      <c r="C68" s="186"/>
      <c r="D68" s="45"/>
      <c r="E68" s="182"/>
      <c r="F68" s="45"/>
      <c r="G68" s="45"/>
      <c r="H68" s="45"/>
      <c r="I68" s="45"/>
      <c r="J68" s="45"/>
      <c r="K68" s="45"/>
      <c r="L68" s="45"/>
      <c r="M68" s="45"/>
      <c r="N68" s="466"/>
    </row>
    <row r="69" spans="1:14" s="42" customFormat="1" ht="18" customHeight="1" x14ac:dyDescent="0.3">
      <c r="A69" s="43"/>
      <c r="B69" s="43"/>
      <c r="C69" s="185"/>
      <c r="D69" s="43"/>
      <c r="E69" s="181"/>
      <c r="F69" s="43"/>
      <c r="G69" s="43"/>
      <c r="H69" s="43"/>
      <c r="I69" s="43"/>
      <c r="J69" s="43"/>
      <c r="K69" s="43"/>
      <c r="L69" s="43"/>
      <c r="M69" s="43"/>
      <c r="N69" s="465"/>
    </row>
    <row r="70" spans="1:14" s="42" customFormat="1" ht="18" customHeight="1" x14ac:dyDescent="0.3">
      <c r="A70" s="45"/>
      <c r="B70" s="45"/>
      <c r="C70" s="186"/>
      <c r="D70" s="45"/>
      <c r="E70" s="182"/>
      <c r="F70" s="45"/>
      <c r="G70" s="45"/>
      <c r="H70" s="45"/>
      <c r="I70" s="45"/>
      <c r="J70" s="45"/>
      <c r="K70" s="45"/>
      <c r="L70" s="45"/>
      <c r="M70" s="45"/>
      <c r="N70" s="466"/>
    </row>
    <row r="71" spans="1:14" s="42" customFormat="1" ht="18" customHeight="1" x14ac:dyDescent="0.3">
      <c r="A71" s="43"/>
      <c r="B71" s="43"/>
      <c r="C71" s="185"/>
      <c r="D71" s="43"/>
      <c r="E71" s="181"/>
      <c r="F71" s="43"/>
      <c r="G71" s="43"/>
      <c r="H71" s="43"/>
      <c r="I71" s="43"/>
      <c r="J71" s="43"/>
      <c r="K71" s="43"/>
      <c r="L71" s="43"/>
      <c r="M71" s="43"/>
      <c r="N71" s="465"/>
    </row>
    <row r="72" spans="1:14" s="42" customFormat="1" ht="18" customHeight="1" x14ac:dyDescent="0.3">
      <c r="A72" s="45"/>
      <c r="B72" s="45"/>
      <c r="C72" s="186"/>
      <c r="D72" s="45"/>
      <c r="E72" s="182"/>
      <c r="F72" s="45"/>
      <c r="G72" s="45"/>
      <c r="H72" s="45"/>
      <c r="I72" s="45"/>
      <c r="J72" s="45"/>
      <c r="K72" s="45"/>
      <c r="L72" s="45"/>
      <c r="M72" s="45"/>
      <c r="N72" s="466"/>
    </row>
    <row r="73" spans="1:14" s="42" customFormat="1" ht="18" customHeight="1" x14ac:dyDescent="0.3">
      <c r="A73" s="43"/>
      <c r="B73" s="43"/>
      <c r="C73" s="185"/>
      <c r="D73" s="43"/>
      <c r="E73" s="181"/>
      <c r="F73" s="43"/>
      <c r="G73" s="43"/>
      <c r="H73" s="43"/>
      <c r="I73" s="43"/>
      <c r="J73" s="43"/>
      <c r="K73" s="43"/>
      <c r="L73" s="43"/>
      <c r="M73" s="43"/>
      <c r="N73" s="465"/>
    </row>
    <row r="74" spans="1:14" s="42" customFormat="1" ht="18" customHeight="1" x14ac:dyDescent="0.3">
      <c r="A74" s="45"/>
      <c r="B74" s="45"/>
      <c r="C74" s="186"/>
      <c r="D74" s="45"/>
      <c r="E74" s="182"/>
      <c r="F74" s="45"/>
      <c r="G74" s="45"/>
      <c r="H74" s="45"/>
      <c r="I74" s="45"/>
      <c r="J74" s="45"/>
      <c r="K74" s="45"/>
      <c r="L74" s="45"/>
      <c r="M74" s="45"/>
      <c r="N74" s="466"/>
    </row>
    <row r="75" spans="1:14" s="42" customFormat="1" ht="18" customHeight="1" x14ac:dyDescent="0.3">
      <c r="A75" s="43"/>
      <c r="B75" s="43"/>
      <c r="C75" s="185"/>
      <c r="D75" s="43"/>
      <c r="E75" s="181"/>
      <c r="F75" s="43"/>
      <c r="G75" s="43"/>
      <c r="H75" s="43"/>
      <c r="I75" s="43"/>
      <c r="J75" s="43"/>
      <c r="K75" s="43"/>
      <c r="L75" s="43"/>
      <c r="M75" s="43"/>
      <c r="N75" s="465"/>
    </row>
    <row r="76" spans="1:14" s="42" customFormat="1" ht="18" customHeight="1" x14ac:dyDescent="0.3">
      <c r="A76" s="45"/>
      <c r="B76" s="45"/>
      <c r="C76" s="186"/>
      <c r="D76" s="45"/>
      <c r="E76" s="182"/>
      <c r="F76" s="45"/>
      <c r="G76" s="45"/>
      <c r="H76" s="45"/>
      <c r="I76" s="45"/>
      <c r="J76" s="45"/>
      <c r="K76" s="45"/>
      <c r="L76" s="45"/>
      <c r="M76" s="45"/>
      <c r="N76" s="466"/>
    </row>
    <row r="77" spans="1:14" s="42" customFormat="1" ht="18" customHeight="1" x14ac:dyDescent="0.3">
      <c r="A77" s="43"/>
      <c r="B77" s="43"/>
      <c r="C77" s="185"/>
      <c r="D77" s="43"/>
      <c r="E77" s="181"/>
      <c r="F77" s="43"/>
      <c r="G77" s="43"/>
      <c r="H77" s="43"/>
      <c r="I77" s="43"/>
      <c r="J77" s="43"/>
      <c r="K77" s="43"/>
      <c r="L77" s="43"/>
      <c r="M77" s="43"/>
      <c r="N77" s="465"/>
    </row>
    <row r="78" spans="1:14" s="42" customFormat="1" ht="18" customHeight="1" x14ac:dyDescent="0.3">
      <c r="A78" s="45"/>
      <c r="B78" s="45"/>
      <c r="C78" s="186"/>
      <c r="D78" s="45"/>
      <c r="E78" s="182"/>
      <c r="F78" s="45"/>
      <c r="G78" s="45"/>
      <c r="H78" s="45"/>
      <c r="I78" s="45"/>
      <c r="J78" s="45"/>
      <c r="K78" s="45"/>
      <c r="L78" s="45"/>
      <c r="M78" s="45"/>
      <c r="N78" s="466"/>
    </row>
    <row r="79" spans="1:14" s="42" customFormat="1" ht="18" customHeight="1" x14ac:dyDescent="0.3">
      <c r="A79" s="43"/>
      <c r="B79" s="43"/>
      <c r="C79" s="185"/>
      <c r="D79" s="43"/>
      <c r="E79" s="181"/>
      <c r="F79" s="43"/>
      <c r="G79" s="43"/>
      <c r="H79" s="43"/>
      <c r="I79" s="43"/>
      <c r="J79" s="43"/>
      <c r="K79" s="43"/>
      <c r="L79" s="43"/>
      <c r="M79" s="43"/>
      <c r="N79" s="465"/>
    </row>
    <row r="80" spans="1:14" s="42" customFormat="1" ht="18" customHeight="1" thickBot="1" x14ac:dyDescent="0.35">
      <c r="A80" s="47"/>
      <c r="B80" s="47"/>
      <c r="C80" s="187"/>
      <c r="D80" s="47"/>
      <c r="E80" s="183"/>
      <c r="F80" s="47"/>
      <c r="G80" s="47"/>
      <c r="H80" s="47"/>
      <c r="I80" s="47"/>
      <c r="J80" s="47"/>
      <c r="K80" s="47"/>
      <c r="L80" s="47"/>
      <c r="M80" s="47"/>
      <c r="N80" s="467"/>
    </row>
    <row r="81" spans="1:14" s="42" customFormat="1" ht="18" customHeight="1" x14ac:dyDescent="0.3">
      <c r="A81" s="43"/>
      <c r="B81" s="43"/>
      <c r="C81" s="185"/>
      <c r="D81" s="43"/>
      <c r="E81" s="181"/>
      <c r="F81" s="43"/>
      <c r="G81" s="43"/>
      <c r="H81" s="43"/>
      <c r="I81" s="43"/>
      <c r="J81" s="43"/>
      <c r="K81" s="43"/>
      <c r="L81" s="43"/>
      <c r="M81" s="43"/>
      <c r="N81" s="465"/>
    </row>
    <row r="82" spans="1:14" s="42" customFormat="1" ht="18" customHeight="1" x14ac:dyDescent="0.3">
      <c r="A82" s="45"/>
      <c r="B82" s="45"/>
      <c r="C82" s="186"/>
      <c r="D82" s="45"/>
      <c r="E82" s="182"/>
      <c r="F82" s="45"/>
      <c r="G82" s="45"/>
      <c r="H82" s="45"/>
      <c r="I82" s="45"/>
      <c r="J82" s="45"/>
      <c r="K82" s="45"/>
      <c r="L82" s="45"/>
      <c r="M82" s="45"/>
      <c r="N82" s="466"/>
    </row>
    <row r="83" spans="1:14" s="42" customFormat="1" ht="18" customHeight="1" x14ac:dyDescent="0.3">
      <c r="A83" s="43"/>
      <c r="B83" s="43"/>
      <c r="C83" s="185"/>
      <c r="D83" s="43"/>
      <c r="E83" s="181"/>
      <c r="F83" s="43"/>
      <c r="G83" s="43"/>
      <c r="H83" s="43"/>
      <c r="I83" s="43"/>
      <c r="J83" s="43"/>
      <c r="K83" s="43"/>
      <c r="L83" s="43"/>
      <c r="M83" s="43"/>
      <c r="N83" s="465"/>
    </row>
    <row r="84" spans="1:14" s="42" customFormat="1" ht="18" customHeight="1" x14ac:dyDescent="0.3">
      <c r="A84" s="45"/>
      <c r="B84" s="45"/>
      <c r="C84" s="186"/>
      <c r="D84" s="45"/>
      <c r="E84" s="182"/>
      <c r="F84" s="45"/>
      <c r="G84" s="45"/>
      <c r="H84" s="45"/>
      <c r="I84" s="45"/>
      <c r="J84" s="45"/>
      <c r="K84" s="45"/>
      <c r="L84" s="45"/>
      <c r="M84" s="45"/>
      <c r="N84" s="466"/>
    </row>
    <row r="85" spans="1:14" s="42" customFormat="1" ht="18" customHeight="1" x14ac:dyDescent="0.3">
      <c r="A85" s="43"/>
      <c r="B85" s="43"/>
      <c r="C85" s="185"/>
      <c r="D85" s="43"/>
      <c r="E85" s="181"/>
      <c r="F85" s="43"/>
      <c r="G85" s="43"/>
      <c r="H85" s="43"/>
      <c r="I85" s="43"/>
      <c r="J85" s="43"/>
      <c r="K85" s="43"/>
      <c r="L85" s="43"/>
      <c r="M85" s="43"/>
      <c r="N85" s="465"/>
    </row>
    <row r="86" spans="1:14" s="42" customFormat="1" ht="18" customHeight="1" x14ac:dyDescent="0.3">
      <c r="A86" s="45"/>
      <c r="B86" s="45"/>
      <c r="C86" s="186"/>
      <c r="D86" s="45"/>
      <c r="E86" s="182"/>
      <c r="F86" s="45"/>
      <c r="G86" s="45"/>
      <c r="H86" s="45"/>
      <c r="I86" s="45"/>
      <c r="J86" s="45"/>
      <c r="K86" s="45"/>
      <c r="L86" s="45"/>
      <c r="M86" s="45"/>
      <c r="N86" s="466"/>
    </row>
    <row r="87" spans="1:14" s="42" customFormat="1" ht="18" customHeight="1" x14ac:dyDescent="0.3">
      <c r="A87" s="43"/>
      <c r="B87" s="43"/>
      <c r="C87" s="185"/>
      <c r="D87" s="43"/>
      <c r="E87" s="181"/>
      <c r="F87" s="43"/>
      <c r="G87" s="43"/>
      <c r="H87" s="43"/>
      <c r="I87" s="43"/>
      <c r="J87" s="43"/>
      <c r="K87" s="43"/>
      <c r="L87" s="43"/>
      <c r="M87" s="43"/>
      <c r="N87" s="465"/>
    </row>
    <row r="88" spans="1:14" s="42" customFormat="1" ht="18" customHeight="1" x14ac:dyDescent="0.3">
      <c r="A88" s="45"/>
      <c r="B88" s="45"/>
      <c r="C88" s="186"/>
      <c r="D88" s="45"/>
      <c r="E88" s="182"/>
      <c r="F88" s="45"/>
      <c r="G88" s="45"/>
      <c r="H88" s="45"/>
      <c r="I88" s="45"/>
      <c r="J88" s="45"/>
      <c r="K88" s="45"/>
      <c r="L88" s="45"/>
      <c r="M88" s="45"/>
      <c r="N88" s="466"/>
    </row>
    <row r="89" spans="1:14" s="42" customFormat="1" ht="18" customHeight="1" x14ac:dyDescent="0.3">
      <c r="A89" s="43"/>
      <c r="B89" s="43"/>
      <c r="C89" s="185"/>
      <c r="D89" s="43"/>
      <c r="E89" s="181"/>
      <c r="F89" s="43"/>
      <c r="G89" s="43"/>
      <c r="H89" s="43"/>
      <c r="I89" s="43"/>
      <c r="J89" s="43"/>
      <c r="K89" s="43"/>
      <c r="L89" s="43"/>
      <c r="M89" s="43"/>
      <c r="N89" s="465"/>
    </row>
    <row r="90" spans="1:14" s="42" customFormat="1" ht="18" customHeight="1" x14ac:dyDescent="0.3">
      <c r="A90" s="45"/>
      <c r="B90" s="45"/>
      <c r="C90" s="186"/>
      <c r="D90" s="45"/>
      <c r="E90" s="182"/>
      <c r="F90" s="45"/>
      <c r="G90" s="45"/>
      <c r="H90" s="45"/>
      <c r="I90" s="45"/>
      <c r="J90" s="45"/>
      <c r="K90" s="45"/>
      <c r="L90" s="45"/>
      <c r="M90" s="45"/>
      <c r="N90" s="466"/>
    </row>
    <row r="91" spans="1:14" s="42" customFormat="1" ht="18" customHeight="1" x14ac:dyDescent="0.3">
      <c r="A91" s="43"/>
      <c r="B91" s="43"/>
      <c r="C91" s="185"/>
      <c r="D91" s="43"/>
      <c r="E91" s="181"/>
      <c r="F91" s="43"/>
      <c r="G91" s="43"/>
      <c r="H91" s="43"/>
      <c r="I91" s="43"/>
      <c r="J91" s="43"/>
      <c r="K91" s="43"/>
      <c r="L91" s="43"/>
      <c r="M91" s="43"/>
      <c r="N91" s="465"/>
    </row>
    <row r="92" spans="1:14" s="42" customFormat="1" ht="18" customHeight="1" x14ac:dyDescent="0.3">
      <c r="A92" s="45"/>
      <c r="B92" s="45"/>
      <c r="C92" s="186"/>
      <c r="D92" s="45"/>
      <c r="E92" s="182"/>
      <c r="F92" s="45"/>
      <c r="G92" s="45"/>
      <c r="H92" s="45"/>
      <c r="I92" s="45"/>
      <c r="J92" s="45"/>
      <c r="K92" s="45"/>
      <c r="L92" s="45"/>
      <c r="M92" s="45"/>
      <c r="N92" s="466"/>
    </row>
    <row r="93" spans="1:14" s="42" customFormat="1" ht="18" customHeight="1" x14ac:dyDescent="0.3">
      <c r="A93" s="43"/>
      <c r="B93" s="43"/>
      <c r="C93" s="185"/>
      <c r="D93" s="43"/>
      <c r="E93" s="181"/>
      <c r="F93" s="43"/>
      <c r="G93" s="43"/>
      <c r="H93" s="43"/>
      <c r="I93" s="43"/>
      <c r="J93" s="43"/>
      <c r="K93" s="43"/>
      <c r="L93" s="43"/>
      <c r="M93" s="43"/>
      <c r="N93" s="465"/>
    </row>
    <row r="94" spans="1:14" s="42" customFormat="1" ht="18" customHeight="1" x14ac:dyDescent="0.3">
      <c r="A94" s="45"/>
      <c r="B94" s="45"/>
      <c r="C94" s="186"/>
      <c r="D94" s="45"/>
      <c r="E94" s="182"/>
      <c r="F94" s="45"/>
      <c r="G94" s="45"/>
      <c r="H94" s="45"/>
      <c r="I94" s="45"/>
      <c r="J94" s="45"/>
      <c r="K94" s="45"/>
      <c r="L94" s="45"/>
      <c r="M94" s="45"/>
      <c r="N94" s="466"/>
    </row>
    <row r="95" spans="1:14" s="42" customFormat="1" ht="18" customHeight="1" x14ac:dyDescent="0.3">
      <c r="A95" s="43"/>
      <c r="B95" s="43"/>
      <c r="C95" s="185"/>
      <c r="D95" s="43"/>
      <c r="E95" s="181"/>
      <c r="F95" s="43"/>
      <c r="G95" s="43"/>
      <c r="H95" s="43"/>
      <c r="I95" s="43"/>
      <c r="J95" s="43"/>
      <c r="K95" s="43"/>
      <c r="L95" s="43"/>
      <c r="M95" s="43"/>
      <c r="N95" s="465"/>
    </row>
    <row r="96" spans="1:14" s="42" customFormat="1" ht="18" customHeight="1" x14ac:dyDescent="0.3">
      <c r="A96" s="45"/>
      <c r="B96" s="45"/>
      <c r="C96" s="186"/>
      <c r="D96" s="45"/>
      <c r="E96" s="182"/>
      <c r="F96" s="45"/>
      <c r="G96" s="45"/>
      <c r="H96" s="45"/>
      <c r="I96" s="45"/>
      <c r="J96" s="45"/>
      <c r="K96" s="45"/>
      <c r="L96" s="45"/>
      <c r="M96" s="45"/>
      <c r="N96" s="466"/>
    </row>
    <row r="97" spans="1:14" s="42" customFormat="1" ht="18" customHeight="1" x14ac:dyDescent="0.3">
      <c r="A97" s="43"/>
      <c r="B97" s="43"/>
      <c r="C97" s="185"/>
      <c r="D97" s="43"/>
      <c r="E97" s="181"/>
      <c r="F97" s="43"/>
      <c r="G97" s="43"/>
      <c r="H97" s="43"/>
      <c r="I97" s="43"/>
      <c r="J97" s="43"/>
      <c r="K97" s="43"/>
      <c r="L97" s="43"/>
      <c r="M97" s="43"/>
      <c r="N97" s="465"/>
    </row>
    <row r="98" spans="1:14" s="42" customFormat="1" ht="18" customHeight="1" x14ac:dyDescent="0.3">
      <c r="A98" s="49"/>
      <c r="B98" s="45"/>
      <c r="C98" s="186"/>
      <c r="D98" s="45"/>
      <c r="E98" s="182"/>
      <c r="F98" s="45"/>
      <c r="G98" s="45"/>
      <c r="H98" s="45"/>
      <c r="I98" s="45"/>
      <c r="J98" s="45"/>
      <c r="K98" s="45"/>
      <c r="L98" s="45"/>
      <c r="M98" s="45"/>
      <c r="N98" s="466"/>
    </row>
    <row r="99" spans="1:14" s="42" customFormat="1" ht="18" customHeight="1" x14ac:dyDescent="0.3">
      <c r="A99" s="50"/>
      <c r="B99" s="43"/>
      <c r="C99" s="185"/>
      <c r="D99" s="43"/>
      <c r="E99" s="181"/>
      <c r="F99" s="43"/>
      <c r="G99" s="43"/>
      <c r="H99" s="43"/>
      <c r="I99" s="43"/>
      <c r="J99" s="43"/>
      <c r="K99" s="43"/>
      <c r="L99" s="43"/>
      <c r="M99" s="43"/>
      <c r="N99" s="465"/>
    </row>
    <row r="100" spans="1:14" s="42" customFormat="1" ht="18" customHeight="1" x14ac:dyDescent="0.3">
      <c r="A100" s="49"/>
      <c r="B100" s="45"/>
      <c r="C100" s="186"/>
      <c r="D100" s="45"/>
      <c r="E100" s="182"/>
      <c r="F100" s="45"/>
      <c r="G100" s="45"/>
      <c r="H100" s="45"/>
      <c r="I100" s="45"/>
      <c r="J100" s="45"/>
      <c r="K100" s="45"/>
      <c r="L100" s="45"/>
      <c r="M100" s="45"/>
      <c r="N100" s="466"/>
    </row>
    <row r="101" spans="1:14" s="42" customFormat="1" ht="18" customHeight="1" x14ac:dyDescent="0.3">
      <c r="A101" s="50"/>
      <c r="B101" s="43"/>
      <c r="C101" s="185"/>
      <c r="D101" s="43"/>
      <c r="E101" s="181"/>
      <c r="F101" s="43"/>
      <c r="G101" s="43"/>
      <c r="H101" s="43"/>
      <c r="I101" s="43"/>
      <c r="J101" s="43"/>
      <c r="K101" s="43"/>
      <c r="L101" s="43"/>
      <c r="M101" s="43"/>
      <c r="N101" s="465"/>
    </row>
    <row r="102" spans="1:14" s="42" customFormat="1" ht="18" customHeight="1" x14ac:dyDescent="0.3">
      <c r="A102" s="49"/>
      <c r="B102" s="45"/>
      <c r="C102" s="186"/>
      <c r="D102" s="45"/>
      <c r="E102" s="182"/>
      <c r="F102" s="45"/>
      <c r="G102" s="45"/>
      <c r="H102" s="45"/>
      <c r="I102" s="45"/>
      <c r="J102" s="45"/>
      <c r="K102" s="45"/>
      <c r="L102" s="45"/>
      <c r="M102" s="45"/>
      <c r="N102" s="466"/>
    </row>
    <row r="103" spans="1:14" s="42" customFormat="1" ht="18" customHeight="1" x14ac:dyDescent="0.3">
      <c r="A103" s="50"/>
      <c r="B103" s="43"/>
      <c r="C103" s="185"/>
      <c r="D103" s="43"/>
      <c r="E103" s="181"/>
      <c r="F103" s="43"/>
      <c r="G103" s="43"/>
      <c r="H103" s="43"/>
      <c r="I103" s="43"/>
      <c r="J103" s="43"/>
      <c r="K103" s="43"/>
      <c r="L103" s="43"/>
      <c r="M103" s="43"/>
      <c r="N103" s="465"/>
    </row>
    <row r="104" spans="1:14" s="42" customFormat="1" ht="18" customHeight="1" x14ac:dyDescent="0.3">
      <c r="A104" s="49"/>
      <c r="B104" s="45"/>
      <c r="C104" s="186"/>
      <c r="D104" s="45"/>
      <c r="E104" s="182"/>
      <c r="F104" s="45"/>
      <c r="G104" s="45"/>
      <c r="H104" s="45"/>
      <c r="I104" s="45"/>
      <c r="J104" s="45"/>
      <c r="K104" s="45"/>
      <c r="L104" s="45"/>
      <c r="M104" s="45"/>
      <c r="N104" s="466"/>
    </row>
    <row r="105" spans="1:14" s="42" customFormat="1" ht="18" customHeight="1" x14ac:dyDescent="0.3">
      <c r="A105" s="50"/>
      <c r="B105" s="43"/>
      <c r="C105" s="185"/>
      <c r="D105" s="43"/>
      <c r="E105" s="181"/>
      <c r="F105" s="43"/>
      <c r="G105" s="43"/>
      <c r="H105" s="43"/>
      <c r="I105" s="43"/>
      <c r="J105" s="43"/>
      <c r="K105" s="43"/>
      <c r="L105" s="43"/>
      <c r="M105" s="43"/>
      <c r="N105" s="465"/>
    </row>
    <row r="106" spans="1:14" s="42" customFormat="1" ht="18" customHeight="1" x14ac:dyDescent="0.3">
      <c r="A106" s="49"/>
      <c r="B106" s="45"/>
      <c r="C106" s="186"/>
      <c r="D106" s="45"/>
      <c r="E106" s="182"/>
      <c r="F106" s="45"/>
      <c r="G106" s="45"/>
      <c r="H106" s="45"/>
      <c r="I106" s="45"/>
      <c r="J106" s="45"/>
      <c r="K106" s="45"/>
      <c r="L106" s="45"/>
      <c r="M106" s="45"/>
      <c r="N106" s="466"/>
    </row>
    <row r="107" spans="1:14" s="42" customFormat="1" ht="18" customHeight="1" x14ac:dyDescent="0.3">
      <c r="A107" s="50"/>
      <c r="B107" s="43"/>
      <c r="C107" s="185"/>
      <c r="D107" s="43"/>
      <c r="E107" s="181"/>
      <c r="F107" s="43"/>
      <c r="G107" s="43"/>
      <c r="H107" s="43"/>
      <c r="I107" s="43"/>
      <c r="J107" s="43"/>
      <c r="K107" s="43"/>
      <c r="L107" s="43"/>
      <c r="M107" s="43"/>
      <c r="N107" s="465"/>
    </row>
    <row r="108" spans="1:14" s="42" customFormat="1" ht="18" customHeight="1" x14ac:dyDescent="0.3">
      <c r="A108" s="49"/>
      <c r="B108" s="45"/>
      <c r="C108" s="186"/>
      <c r="D108" s="45"/>
      <c r="E108" s="182"/>
      <c r="F108" s="45"/>
      <c r="G108" s="45"/>
      <c r="H108" s="45"/>
      <c r="I108" s="45"/>
      <c r="J108" s="45"/>
      <c r="K108" s="45"/>
      <c r="L108" s="45"/>
      <c r="M108" s="45"/>
      <c r="N108" s="466"/>
    </row>
    <row r="109" spans="1:14" s="42" customFormat="1" ht="18" customHeight="1" x14ac:dyDescent="0.3">
      <c r="A109" s="50"/>
      <c r="B109" s="43"/>
      <c r="C109" s="185"/>
      <c r="D109" s="43"/>
      <c r="E109" s="181"/>
      <c r="F109" s="43"/>
      <c r="G109" s="43"/>
      <c r="H109" s="43"/>
      <c r="I109" s="43"/>
      <c r="J109" s="43"/>
      <c r="K109" s="43"/>
      <c r="L109" s="43"/>
      <c r="M109" s="43"/>
      <c r="N109" s="465"/>
    </row>
    <row r="110" spans="1:14" s="42" customFormat="1" ht="18" customHeight="1" x14ac:dyDescent="0.3">
      <c r="A110" s="49"/>
      <c r="B110" s="45"/>
      <c r="C110" s="186"/>
      <c r="D110" s="45"/>
      <c r="E110" s="182"/>
      <c r="F110" s="45"/>
      <c r="G110" s="45"/>
      <c r="H110" s="45"/>
      <c r="I110" s="45"/>
      <c r="J110" s="45"/>
      <c r="K110" s="45"/>
      <c r="L110" s="45"/>
      <c r="M110" s="45"/>
      <c r="N110" s="466"/>
    </row>
    <row r="111" spans="1:14" s="42" customFormat="1" ht="18" customHeight="1" x14ac:dyDescent="0.3">
      <c r="A111" s="50"/>
      <c r="B111" s="43"/>
      <c r="C111" s="185"/>
      <c r="D111" s="43"/>
      <c r="E111" s="181"/>
      <c r="F111" s="43"/>
      <c r="G111" s="43"/>
      <c r="H111" s="43"/>
      <c r="I111" s="43"/>
      <c r="J111" s="43"/>
      <c r="K111" s="43"/>
      <c r="L111" s="43"/>
      <c r="M111" s="43"/>
      <c r="N111" s="465"/>
    </row>
    <row r="112" spans="1:14" s="42" customFormat="1" ht="18" customHeight="1" x14ac:dyDescent="0.3">
      <c r="A112" s="49"/>
      <c r="B112" s="45"/>
      <c r="C112" s="186"/>
      <c r="D112" s="45"/>
      <c r="E112" s="182"/>
      <c r="F112" s="45"/>
      <c r="G112" s="45"/>
      <c r="H112" s="45"/>
      <c r="I112" s="45"/>
      <c r="J112" s="45"/>
      <c r="K112" s="45"/>
      <c r="L112" s="45"/>
      <c r="M112" s="45"/>
      <c r="N112" s="466"/>
    </row>
    <row r="113" spans="1:14" s="42" customFormat="1" ht="18" customHeight="1" x14ac:dyDescent="0.3">
      <c r="A113" s="50"/>
      <c r="B113" s="43"/>
      <c r="C113" s="185"/>
      <c r="D113" s="43"/>
      <c r="E113" s="181"/>
      <c r="F113" s="43"/>
      <c r="G113" s="43"/>
      <c r="H113" s="43"/>
      <c r="I113" s="43"/>
      <c r="J113" s="43"/>
      <c r="K113" s="43"/>
      <c r="L113" s="43"/>
      <c r="M113" s="43"/>
      <c r="N113" s="465"/>
    </row>
    <row r="114" spans="1:14" s="42" customFormat="1" ht="18" customHeight="1" x14ac:dyDescent="0.3">
      <c r="A114" s="49"/>
      <c r="B114" s="45"/>
      <c r="C114" s="186"/>
      <c r="D114" s="45"/>
      <c r="E114" s="182"/>
      <c r="F114" s="45"/>
      <c r="G114" s="45"/>
      <c r="H114" s="45"/>
      <c r="I114" s="45"/>
      <c r="J114" s="45"/>
      <c r="K114" s="45"/>
      <c r="L114" s="45"/>
      <c r="M114" s="45"/>
      <c r="N114" s="466"/>
    </row>
    <row r="115" spans="1:14" s="42" customFormat="1" ht="18" customHeight="1" x14ac:dyDescent="0.3">
      <c r="A115" s="50"/>
      <c r="B115" s="43"/>
      <c r="C115" s="185"/>
      <c r="D115" s="43"/>
      <c r="E115" s="181"/>
      <c r="F115" s="43"/>
      <c r="G115" s="43"/>
      <c r="H115" s="43"/>
      <c r="I115" s="43"/>
      <c r="J115" s="43"/>
      <c r="K115" s="43"/>
      <c r="L115" s="43"/>
      <c r="M115" s="43"/>
      <c r="N115" s="465"/>
    </row>
    <row r="116" spans="1:14" s="42" customFormat="1" ht="18" customHeight="1" x14ac:dyDescent="0.3">
      <c r="A116" s="49"/>
      <c r="B116" s="45"/>
      <c r="C116" s="186"/>
      <c r="D116" s="45"/>
      <c r="E116" s="182"/>
      <c r="F116" s="45"/>
      <c r="G116" s="45"/>
      <c r="H116" s="45"/>
      <c r="I116" s="45"/>
      <c r="J116" s="45"/>
      <c r="K116" s="45"/>
      <c r="L116" s="45"/>
      <c r="M116" s="45"/>
      <c r="N116" s="466"/>
    </row>
    <row r="117" spans="1:14" s="42" customFormat="1" ht="18" customHeight="1" x14ac:dyDescent="0.3">
      <c r="A117" s="50"/>
      <c r="B117" s="43"/>
      <c r="C117" s="185"/>
      <c r="D117" s="43"/>
      <c r="E117" s="181"/>
      <c r="F117" s="43"/>
      <c r="G117" s="43"/>
      <c r="H117" s="43"/>
      <c r="I117" s="43"/>
      <c r="J117" s="43"/>
      <c r="K117" s="43"/>
      <c r="L117" s="43"/>
      <c r="M117" s="43"/>
      <c r="N117" s="465"/>
    </row>
    <row r="118" spans="1:14" s="42" customFormat="1" ht="18" customHeight="1" x14ac:dyDescent="0.3">
      <c r="A118" s="49"/>
      <c r="B118" s="45"/>
      <c r="C118" s="186"/>
      <c r="D118" s="45"/>
      <c r="E118" s="182"/>
      <c r="F118" s="45"/>
      <c r="G118" s="45"/>
      <c r="H118" s="45"/>
      <c r="I118" s="45"/>
      <c r="J118" s="45"/>
      <c r="K118" s="45"/>
      <c r="L118" s="45"/>
      <c r="M118" s="45"/>
      <c r="N118" s="466"/>
    </row>
    <row r="119" spans="1:14" s="42" customFormat="1" ht="18" customHeight="1" x14ac:dyDescent="0.3">
      <c r="A119" s="50"/>
      <c r="B119" s="43"/>
      <c r="C119" s="185"/>
      <c r="D119" s="43"/>
      <c r="E119" s="181"/>
      <c r="F119" s="43"/>
      <c r="G119" s="43"/>
      <c r="H119" s="43"/>
      <c r="I119" s="43"/>
      <c r="J119" s="43"/>
      <c r="K119" s="43"/>
      <c r="L119" s="43"/>
      <c r="M119" s="43"/>
      <c r="N119" s="465"/>
    </row>
    <row r="120" spans="1:14" s="42" customFormat="1" ht="18" customHeight="1" thickBot="1" x14ac:dyDescent="0.35">
      <c r="A120" s="51"/>
      <c r="B120" s="47"/>
      <c r="C120" s="187"/>
      <c r="D120" s="47"/>
      <c r="E120" s="183"/>
      <c r="F120" s="47"/>
      <c r="G120" s="47"/>
      <c r="H120" s="47"/>
      <c r="I120" s="47"/>
      <c r="J120" s="47"/>
      <c r="K120" s="47"/>
      <c r="L120" s="47"/>
      <c r="M120" s="47"/>
      <c r="N120" s="467"/>
    </row>
    <row r="121" spans="1:14" s="42" customFormat="1" ht="18" customHeight="1" x14ac:dyDescent="0.3">
      <c r="A121" s="50"/>
      <c r="B121" s="43"/>
      <c r="C121" s="185"/>
      <c r="D121" s="43"/>
      <c r="E121" s="181"/>
      <c r="F121" s="43"/>
      <c r="G121" s="43"/>
      <c r="H121" s="43"/>
      <c r="I121" s="43"/>
      <c r="J121" s="43"/>
      <c r="K121" s="43"/>
      <c r="L121" s="43"/>
      <c r="M121" s="43"/>
      <c r="N121" s="465"/>
    </row>
    <row r="122" spans="1:14" s="42" customFormat="1" ht="18" customHeight="1" x14ac:dyDescent="0.3">
      <c r="A122" s="49"/>
      <c r="B122" s="45"/>
      <c r="C122" s="186"/>
      <c r="D122" s="45"/>
      <c r="E122" s="182"/>
      <c r="F122" s="45"/>
      <c r="G122" s="45"/>
      <c r="H122" s="45"/>
      <c r="I122" s="45"/>
      <c r="J122" s="45"/>
      <c r="K122" s="45"/>
      <c r="L122" s="45"/>
      <c r="M122" s="45"/>
      <c r="N122" s="466"/>
    </row>
    <row r="123" spans="1:14" s="42" customFormat="1" ht="18" customHeight="1" x14ac:dyDescent="0.3">
      <c r="A123" s="50"/>
      <c r="B123" s="43"/>
      <c r="C123" s="185"/>
      <c r="D123" s="43"/>
      <c r="E123" s="181"/>
      <c r="F123" s="43"/>
      <c r="G123" s="43"/>
      <c r="H123" s="43"/>
      <c r="I123" s="43"/>
      <c r="J123" s="43"/>
      <c r="K123" s="43"/>
      <c r="L123" s="43"/>
      <c r="M123" s="43"/>
      <c r="N123" s="465"/>
    </row>
    <row r="124" spans="1:14" s="42" customFormat="1" ht="18" customHeight="1" x14ac:dyDescent="0.3">
      <c r="A124" s="49"/>
      <c r="B124" s="45"/>
      <c r="C124" s="186"/>
      <c r="D124" s="45"/>
      <c r="E124" s="182"/>
      <c r="F124" s="45"/>
      <c r="G124" s="45"/>
      <c r="H124" s="45"/>
      <c r="I124" s="45"/>
      <c r="J124" s="45"/>
      <c r="K124" s="45"/>
      <c r="L124" s="45"/>
      <c r="M124" s="45"/>
      <c r="N124" s="466"/>
    </row>
    <row r="125" spans="1:14" s="42" customFormat="1" ht="18" customHeight="1" x14ac:dyDescent="0.3">
      <c r="A125" s="50"/>
      <c r="B125" s="43"/>
      <c r="C125" s="185"/>
      <c r="D125" s="43"/>
      <c r="E125" s="181"/>
      <c r="F125" s="43"/>
      <c r="G125" s="43"/>
      <c r="H125" s="43"/>
      <c r="I125" s="43"/>
      <c r="J125" s="43"/>
      <c r="K125" s="43"/>
      <c r="L125" s="43"/>
      <c r="M125" s="43"/>
      <c r="N125" s="465"/>
    </row>
    <row r="126" spans="1:14" s="42" customFormat="1" ht="18" customHeight="1" x14ac:dyDescent="0.3">
      <c r="A126" s="49"/>
      <c r="B126" s="45"/>
      <c r="C126" s="186"/>
      <c r="D126" s="45"/>
      <c r="E126" s="182"/>
      <c r="F126" s="45"/>
      <c r="G126" s="45"/>
      <c r="H126" s="45"/>
      <c r="I126" s="45"/>
      <c r="J126" s="45"/>
      <c r="K126" s="45"/>
      <c r="L126" s="45"/>
      <c r="M126" s="45"/>
      <c r="N126" s="466"/>
    </row>
    <row r="127" spans="1:14" s="42" customFormat="1" ht="18" customHeight="1" x14ac:dyDescent="0.3">
      <c r="A127" s="50"/>
      <c r="B127" s="43"/>
      <c r="C127" s="185"/>
      <c r="D127" s="43"/>
      <c r="E127" s="181"/>
      <c r="F127" s="43"/>
      <c r="G127" s="43"/>
      <c r="H127" s="43"/>
      <c r="I127" s="43"/>
      <c r="J127" s="43"/>
      <c r="K127" s="43"/>
      <c r="L127" s="43"/>
      <c r="M127" s="43"/>
      <c r="N127" s="465"/>
    </row>
    <row r="128" spans="1:14" s="42" customFormat="1" ht="18" customHeight="1" x14ac:dyDescent="0.3">
      <c r="A128" s="49"/>
      <c r="B128" s="45"/>
      <c r="C128" s="186"/>
      <c r="D128" s="45"/>
      <c r="E128" s="182"/>
      <c r="F128" s="45"/>
      <c r="G128" s="45"/>
      <c r="H128" s="45"/>
      <c r="I128" s="45"/>
      <c r="J128" s="45"/>
      <c r="K128" s="45"/>
      <c r="L128" s="45"/>
      <c r="M128" s="45"/>
      <c r="N128" s="466"/>
    </row>
    <row r="129" spans="1:14" s="42" customFormat="1" ht="18" customHeight="1" x14ac:dyDescent="0.3">
      <c r="A129" s="50"/>
      <c r="B129" s="43"/>
      <c r="C129" s="185"/>
      <c r="D129" s="43"/>
      <c r="E129" s="181"/>
      <c r="F129" s="43"/>
      <c r="G129" s="43"/>
      <c r="H129" s="43"/>
      <c r="I129" s="43"/>
      <c r="J129" s="43"/>
      <c r="K129" s="43"/>
      <c r="L129" s="43"/>
      <c r="M129" s="43"/>
      <c r="N129" s="465"/>
    </row>
    <row r="130" spans="1:14" s="42" customFormat="1" ht="18" customHeight="1" x14ac:dyDescent="0.3">
      <c r="A130" s="49"/>
      <c r="B130" s="45"/>
      <c r="C130" s="186"/>
      <c r="D130" s="45"/>
      <c r="E130" s="182"/>
      <c r="F130" s="45"/>
      <c r="G130" s="45"/>
      <c r="H130" s="45"/>
      <c r="I130" s="45"/>
      <c r="J130" s="45"/>
      <c r="K130" s="45"/>
      <c r="L130" s="45"/>
      <c r="M130" s="45"/>
      <c r="N130" s="466"/>
    </row>
    <row r="131" spans="1:14" s="42" customFormat="1" ht="18" customHeight="1" x14ac:dyDescent="0.3">
      <c r="A131" s="50"/>
      <c r="B131" s="43"/>
      <c r="C131" s="185"/>
      <c r="D131" s="43"/>
      <c r="E131" s="181"/>
      <c r="F131" s="43"/>
      <c r="G131" s="43"/>
      <c r="H131" s="43"/>
      <c r="I131" s="43"/>
      <c r="J131" s="43"/>
      <c r="K131" s="43"/>
      <c r="L131" s="43"/>
      <c r="M131" s="43"/>
      <c r="N131" s="465"/>
    </row>
    <row r="132" spans="1:14" s="42" customFormat="1" ht="18" customHeight="1" x14ac:dyDescent="0.3">
      <c r="A132" s="49"/>
      <c r="B132" s="45"/>
      <c r="C132" s="186"/>
      <c r="D132" s="45"/>
      <c r="E132" s="182"/>
      <c r="F132" s="45"/>
      <c r="G132" s="45"/>
      <c r="H132" s="45"/>
      <c r="I132" s="45"/>
      <c r="J132" s="45"/>
      <c r="K132" s="45"/>
      <c r="L132" s="45"/>
      <c r="M132" s="45"/>
      <c r="N132" s="466"/>
    </row>
    <row r="133" spans="1:14" s="42" customFormat="1" ht="18" customHeight="1" x14ac:dyDescent="0.3">
      <c r="A133" s="50"/>
      <c r="B133" s="43"/>
      <c r="C133" s="185"/>
      <c r="D133" s="43"/>
      <c r="E133" s="181"/>
      <c r="F133" s="43"/>
      <c r="G133" s="43"/>
      <c r="H133" s="43"/>
      <c r="I133" s="43"/>
      <c r="J133" s="43"/>
      <c r="K133" s="43"/>
      <c r="L133" s="43"/>
      <c r="M133" s="43"/>
      <c r="N133" s="465"/>
    </row>
    <row r="134" spans="1:14" s="42" customFormat="1" ht="18" customHeight="1" x14ac:dyDescent="0.3">
      <c r="A134" s="49"/>
      <c r="B134" s="45"/>
      <c r="C134" s="186"/>
      <c r="D134" s="45"/>
      <c r="E134" s="182"/>
      <c r="F134" s="45"/>
      <c r="G134" s="45"/>
      <c r="H134" s="45"/>
      <c r="I134" s="45"/>
      <c r="J134" s="45"/>
      <c r="K134" s="45"/>
      <c r="L134" s="45"/>
      <c r="M134" s="45"/>
      <c r="N134" s="466"/>
    </row>
    <row r="135" spans="1:14" s="42" customFormat="1" ht="18" customHeight="1" x14ac:dyDescent="0.3">
      <c r="A135" s="50"/>
      <c r="B135" s="43"/>
      <c r="C135" s="185"/>
      <c r="D135" s="43"/>
      <c r="E135" s="181"/>
      <c r="F135" s="43"/>
      <c r="G135" s="43"/>
      <c r="H135" s="43"/>
      <c r="I135" s="43"/>
      <c r="J135" s="43"/>
      <c r="K135" s="43"/>
      <c r="L135" s="43"/>
      <c r="M135" s="43"/>
      <c r="N135" s="465"/>
    </row>
    <row r="136" spans="1:14" s="42" customFormat="1" ht="18" customHeight="1" x14ac:dyDescent="0.3">
      <c r="A136" s="49"/>
      <c r="B136" s="45"/>
      <c r="C136" s="186"/>
      <c r="D136" s="45"/>
      <c r="E136" s="182"/>
      <c r="F136" s="45"/>
      <c r="G136" s="45"/>
      <c r="H136" s="45"/>
      <c r="I136" s="45"/>
      <c r="J136" s="45"/>
      <c r="K136" s="45"/>
      <c r="L136" s="45"/>
      <c r="M136" s="45"/>
      <c r="N136" s="466"/>
    </row>
    <row r="137" spans="1:14" s="42" customFormat="1" ht="18" customHeight="1" x14ac:dyDescent="0.3">
      <c r="A137" s="50"/>
      <c r="B137" s="43"/>
      <c r="C137" s="185"/>
      <c r="D137" s="43"/>
      <c r="E137" s="181"/>
      <c r="F137" s="43"/>
      <c r="G137" s="43"/>
      <c r="H137" s="43"/>
      <c r="I137" s="43"/>
      <c r="J137" s="43"/>
      <c r="K137" s="43"/>
      <c r="L137" s="43"/>
      <c r="M137" s="43"/>
      <c r="N137" s="465"/>
    </row>
    <row r="138" spans="1:14" s="42" customFormat="1" ht="18" customHeight="1" x14ac:dyDescent="0.3">
      <c r="A138" s="49"/>
      <c r="B138" s="45"/>
      <c r="C138" s="186"/>
      <c r="D138" s="45"/>
      <c r="E138" s="182"/>
      <c r="F138" s="45"/>
      <c r="G138" s="45"/>
      <c r="H138" s="45"/>
      <c r="I138" s="45"/>
      <c r="J138" s="45"/>
      <c r="K138" s="45"/>
      <c r="L138" s="45"/>
      <c r="M138" s="45"/>
      <c r="N138" s="466"/>
    </row>
    <row r="139" spans="1:14" s="42" customFormat="1" ht="18" customHeight="1" x14ac:dyDescent="0.3">
      <c r="A139" s="50"/>
      <c r="B139" s="43"/>
      <c r="C139" s="185"/>
      <c r="D139" s="43"/>
      <c r="E139" s="181"/>
      <c r="F139" s="43"/>
      <c r="G139" s="43"/>
      <c r="H139" s="43"/>
      <c r="I139" s="43"/>
      <c r="J139" s="43"/>
      <c r="K139" s="43"/>
      <c r="L139" s="43"/>
      <c r="M139" s="43"/>
      <c r="N139" s="465"/>
    </row>
    <row r="140" spans="1:14" s="42" customFormat="1" ht="18" customHeight="1" x14ac:dyDescent="0.3">
      <c r="A140" s="49"/>
      <c r="B140" s="45"/>
      <c r="C140" s="186"/>
      <c r="D140" s="45"/>
      <c r="E140" s="182"/>
      <c r="F140" s="45"/>
      <c r="G140" s="45"/>
      <c r="H140" s="45"/>
      <c r="I140" s="45"/>
      <c r="J140" s="45"/>
      <c r="K140" s="45"/>
      <c r="L140" s="45"/>
      <c r="M140" s="45"/>
      <c r="N140" s="466"/>
    </row>
    <row r="141" spans="1:14" s="42" customFormat="1" ht="18" customHeight="1" x14ac:dyDescent="0.3">
      <c r="A141" s="50"/>
      <c r="B141" s="43"/>
      <c r="C141" s="185"/>
      <c r="D141" s="43"/>
      <c r="E141" s="181"/>
      <c r="F141" s="43"/>
      <c r="G141" s="43"/>
      <c r="H141" s="43"/>
      <c r="I141" s="43"/>
      <c r="J141" s="43"/>
      <c r="K141" s="43"/>
      <c r="L141" s="43"/>
      <c r="M141" s="43"/>
      <c r="N141" s="465"/>
    </row>
    <row r="142" spans="1:14" s="42" customFormat="1" ht="18" customHeight="1" x14ac:dyDescent="0.3">
      <c r="A142" s="49"/>
      <c r="B142" s="45"/>
      <c r="C142" s="186"/>
      <c r="D142" s="45"/>
      <c r="E142" s="182"/>
      <c r="F142" s="45"/>
      <c r="G142" s="45"/>
      <c r="H142" s="45"/>
      <c r="I142" s="45"/>
      <c r="J142" s="45"/>
      <c r="K142" s="45"/>
      <c r="L142" s="45"/>
      <c r="M142" s="45"/>
      <c r="N142" s="466"/>
    </row>
    <row r="143" spans="1:14" s="42" customFormat="1" ht="18" customHeight="1" x14ac:dyDescent="0.3">
      <c r="A143" s="50"/>
      <c r="B143" s="43"/>
      <c r="C143" s="185"/>
      <c r="D143" s="43"/>
      <c r="E143" s="181"/>
      <c r="F143" s="43"/>
      <c r="G143" s="43"/>
      <c r="H143" s="43"/>
      <c r="I143" s="43"/>
      <c r="J143" s="43"/>
      <c r="K143" s="43"/>
      <c r="L143" s="43"/>
      <c r="M143" s="43"/>
      <c r="N143" s="465"/>
    </row>
    <row r="144" spans="1:14" s="42" customFormat="1" ht="18" customHeight="1" x14ac:dyDescent="0.3">
      <c r="A144" s="49"/>
      <c r="B144" s="45"/>
      <c r="C144" s="186"/>
      <c r="D144" s="45"/>
      <c r="E144" s="182"/>
      <c r="F144" s="45"/>
      <c r="G144" s="45"/>
      <c r="H144" s="45"/>
      <c r="I144" s="45"/>
      <c r="J144" s="45"/>
      <c r="K144" s="45"/>
      <c r="L144" s="45"/>
      <c r="M144" s="45"/>
      <c r="N144" s="466"/>
    </row>
    <row r="145" spans="1:14" s="42" customFormat="1" ht="18" customHeight="1" x14ac:dyDescent="0.3">
      <c r="A145" s="50"/>
      <c r="B145" s="43"/>
      <c r="C145" s="185"/>
      <c r="D145" s="43"/>
      <c r="E145" s="181"/>
      <c r="F145" s="43"/>
      <c r="G145" s="43"/>
      <c r="H145" s="43"/>
      <c r="I145" s="43"/>
      <c r="J145" s="43"/>
      <c r="K145" s="43"/>
      <c r="L145" s="43"/>
      <c r="M145" s="43"/>
      <c r="N145" s="465"/>
    </row>
    <row r="146" spans="1:14" s="42" customFormat="1" ht="18" customHeight="1" x14ac:dyDescent="0.3">
      <c r="A146" s="49"/>
      <c r="B146" s="45"/>
      <c r="C146" s="186"/>
      <c r="D146" s="45"/>
      <c r="E146" s="182"/>
      <c r="F146" s="45"/>
      <c r="G146" s="45"/>
      <c r="H146" s="45"/>
      <c r="I146" s="45"/>
      <c r="J146" s="45"/>
      <c r="K146" s="45"/>
      <c r="L146" s="45"/>
      <c r="M146" s="45"/>
      <c r="N146" s="466"/>
    </row>
    <row r="147" spans="1:14" s="42" customFormat="1" ht="18" customHeight="1" x14ac:dyDescent="0.3">
      <c r="A147" s="43"/>
      <c r="B147" s="43"/>
      <c r="C147" s="185"/>
      <c r="D147" s="43"/>
      <c r="E147" s="181"/>
      <c r="F147" s="43"/>
      <c r="G147" s="43"/>
      <c r="H147" s="43"/>
      <c r="I147" s="43"/>
      <c r="J147" s="43"/>
      <c r="K147" s="43"/>
      <c r="L147" s="43"/>
      <c r="M147" s="43"/>
      <c r="N147" s="465"/>
    </row>
    <row r="148" spans="1:14" s="42" customFormat="1" ht="18" customHeight="1" x14ac:dyDescent="0.3">
      <c r="A148" s="45"/>
      <c r="B148" s="45"/>
      <c r="C148" s="186"/>
      <c r="D148" s="45"/>
      <c r="E148" s="182"/>
      <c r="F148" s="45"/>
      <c r="G148" s="45"/>
      <c r="H148" s="45"/>
      <c r="I148" s="45"/>
      <c r="J148" s="45"/>
      <c r="K148" s="45"/>
      <c r="L148" s="45"/>
      <c r="M148" s="45"/>
      <c r="N148" s="466"/>
    </row>
    <row r="149" spans="1:14" s="42" customFormat="1" ht="18" customHeight="1" x14ac:dyDescent="0.3">
      <c r="A149" s="43"/>
      <c r="B149" s="43"/>
      <c r="C149" s="185"/>
      <c r="D149" s="43"/>
      <c r="E149" s="181"/>
      <c r="F149" s="43"/>
      <c r="G149" s="43"/>
      <c r="H149" s="43"/>
      <c r="I149" s="43"/>
      <c r="J149" s="43"/>
      <c r="K149" s="43"/>
      <c r="L149" s="43"/>
      <c r="M149" s="43"/>
      <c r="N149" s="465"/>
    </row>
    <row r="150" spans="1:14" s="42" customFormat="1" ht="18" customHeight="1" x14ac:dyDescent="0.3">
      <c r="A150" s="45"/>
      <c r="B150" s="45"/>
      <c r="C150" s="186"/>
      <c r="D150" s="45"/>
      <c r="E150" s="182"/>
      <c r="F150" s="45"/>
      <c r="G150" s="45"/>
      <c r="H150" s="45"/>
      <c r="I150" s="45"/>
      <c r="J150" s="45"/>
      <c r="K150" s="45"/>
      <c r="L150" s="45"/>
      <c r="M150" s="45"/>
      <c r="N150" s="466"/>
    </row>
    <row r="151" spans="1:14" s="42" customFormat="1" ht="18" customHeight="1" x14ac:dyDescent="0.3">
      <c r="A151" s="43"/>
      <c r="B151" s="43"/>
      <c r="C151" s="185"/>
      <c r="D151" s="43"/>
      <c r="E151" s="181"/>
      <c r="F151" s="43"/>
      <c r="G151" s="43"/>
      <c r="H151" s="43"/>
      <c r="I151" s="43"/>
      <c r="J151" s="43"/>
      <c r="K151" s="43"/>
      <c r="L151" s="43"/>
      <c r="M151" s="43"/>
      <c r="N151" s="465"/>
    </row>
    <row r="152" spans="1:14" s="42" customFormat="1" ht="18" customHeight="1" x14ac:dyDescent="0.3">
      <c r="A152" s="45"/>
      <c r="B152" s="45"/>
      <c r="C152" s="186"/>
      <c r="D152" s="45"/>
      <c r="E152" s="182"/>
      <c r="F152" s="45"/>
      <c r="G152" s="45"/>
      <c r="H152" s="45"/>
      <c r="I152" s="45"/>
      <c r="J152" s="45"/>
      <c r="K152" s="45"/>
      <c r="L152" s="45"/>
      <c r="M152" s="45"/>
      <c r="N152" s="466"/>
    </row>
    <row r="153" spans="1:14" s="42" customFormat="1" ht="18" customHeight="1" x14ac:dyDescent="0.3">
      <c r="A153" s="43"/>
      <c r="B153" s="43"/>
      <c r="C153" s="185"/>
      <c r="D153" s="43"/>
      <c r="E153" s="181"/>
      <c r="F153" s="43"/>
      <c r="G153" s="43"/>
      <c r="H153" s="43"/>
      <c r="I153" s="43"/>
      <c r="J153" s="43"/>
      <c r="K153" s="43"/>
      <c r="L153" s="43"/>
      <c r="M153" s="43"/>
      <c r="N153" s="465"/>
    </row>
    <row r="154" spans="1:14" s="42" customFormat="1" ht="18" customHeight="1" x14ac:dyDescent="0.3">
      <c r="A154" s="45"/>
      <c r="B154" s="45"/>
      <c r="C154" s="186"/>
      <c r="D154" s="45"/>
      <c r="E154" s="182"/>
      <c r="F154" s="45"/>
      <c r="G154" s="45"/>
      <c r="H154" s="45"/>
      <c r="I154" s="45"/>
      <c r="J154" s="45"/>
      <c r="K154" s="45"/>
      <c r="L154" s="45"/>
      <c r="M154" s="45"/>
      <c r="N154" s="466"/>
    </row>
    <row r="155" spans="1:14" s="42" customFormat="1" ht="18" customHeight="1" x14ac:dyDescent="0.3">
      <c r="A155" s="43"/>
      <c r="B155" s="43"/>
      <c r="C155" s="185"/>
      <c r="D155" s="43"/>
      <c r="E155" s="181"/>
      <c r="F155" s="43"/>
      <c r="G155" s="43"/>
      <c r="H155" s="43"/>
      <c r="I155" s="43"/>
      <c r="J155" s="43"/>
      <c r="K155" s="43"/>
      <c r="L155" s="43"/>
      <c r="M155" s="43"/>
      <c r="N155" s="465"/>
    </row>
    <row r="156" spans="1:14" s="42" customFormat="1" ht="18" customHeight="1" x14ac:dyDescent="0.3">
      <c r="A156" s="45"/>
      <c r="B156" s="45"/>
      <c r="C156" s="186"/>
      <c r="D156" s="45"/>
      <c r="E156" s="182"/>
      <c r="F156" s="45"/>
      <c r="G156" s="45"/>
      <c r="H156" s="45"/>
      <c r="I156" s="45"/>
      <c r="J156" s="45"/>
      <c r="K156" s="45"/>
      <c r="L156" s="45"/>
      <c r="M156" s="45"/>
      <c r="N156" s="466"/>
    </row>
    <row r="157" spans="1:14" s="42" customFormat="1" ht="18" customHeight="1" x14ac:dyDescent="0.3">
      <c r="A157" s="43"/>
      <c r="B157" s="43"/>
      <c r="C157" s="185"/>
      <c r="D157" s="43"/>
      <c r="E157" s="181"/>
      <c r="F157" s="43"/>
      <c r="G157" s="43"/>
      <c r="H157" s="43"/>
      <c r="I157" s="43"/>
      <c r="J157" s="43"/>
      <c r="K157" s="43"/>
      <c r="L157" s="43"/>
      <c r="M157" s="43"/>
      <c r="N157" s="465"/>
    </row>
    <row r="158" spans="1:14" s="42" customFormat="1" ht="18" customHeight="1" x14ac:dyDescent="0.3">
      <c r="A158" s="45"/>
      <c r="B158" s="45"/>
      <c r="C158" s="186"/>
      <c r="D158" s="45"/>
      <c r="E158" s="182"/>
      <c r="F158" s="45"/>
      <c r="G158" s="45"/>
      <c r="H158" s="45"/>
      <c r="I158" s="45"/>
      <c r="J158" s="45"/>
      <c r="K158" s="45"/>
      <c r="L158" s="45"/>
      <c r="M158" s="45"/>
      <c r="N158" s="466"/>
    </row>
    <row r="159" spans="1:14" s="42" customFormat="1" ht="18" customHeight="1" x14ac:dyDescent="0.3">
      <c r="A159" s="43"/>
      <c r="B159" s="43"/>
      <c r="C159" s="185"/>
      <c r="D159" s="43"/>
      <c r="E159" s="181"/>
      <c r="F159" s="43"/>
      <c r="G159" s="43"/>
      <c r="H159" s="43"/>
      <c r="I159" s="43"/>
      <c r="J159" s="43"/>
      <c r="K159" s="43"/>
      <c r="L159" s="43"/>
      <c r="M159" s="43"/>
      <c r="N159" s="465"/>
    </row>
    <row r="160" spans="1:14" s="42" customFormat="1" ht="18" customHeight="1" thickBot="1" x14ac:dyDescent="0.35">
      <c r="A160" s="47"/>
      <c r="B160" s="47"/>
      <c r="C160" s="187"/>
      <c r="D160" s="47"/>
      <c r="E160" s="183"/>
      <c r="F160" s="47"/>
      <c r="G160" s="47"/>
      <c r="H160" s="47"/>
      <c r="I160" s="47"/>
      <c r="J160" s="47"/>
      <c r="K160" s="47"/>
      <c r="L160" s="47"/>
      <c r="M160" s="47"/>
      <c r="N160" s="467"/>
    </row>
    <row r="161" spans="1:14" s="42" customFormat="1" ht="18" customHeight="1" x14ac:dyDescent="0.3">
      <c r="A161" s="43"/>
      <c r="B161" s="43"/>
      <c r="C161" s="185"/>
      <c r="D161" s="43"/>
      <c r="E161" s="181"/>
      <c r="F161" s="43"/>
      <c r="G161" s="43"/>
      <c r="H161" s="43"/>
      <c r="I161" s="43"/>
      <c r="J161" s="43"/>
      <c r="K161" s="43"/>
      <c r="L161" s="43"/>
      <c r="M161" s="43"/>
      <c r="N161" s="465"/>
    </row>
    <row r="162" spans="1:14" s="42" customFormat="1" ht="18" customHeight="1" x14ac:dyDescent="0.3">
      <c r="A162" s="45"/>
      <c r="B162" s="45"/>
      <c r="C162" s="186"/>
      <c r="D162" s="45"/>
      <c r="E162" s="182"/>
      <c r="F162" s="45"/>
      <c r="G162" s="45"/>
      <c r="H162" s="45"/>
      <c r="I162" s="45"/>
      <c r="J162" s="45"/>
      <c r="K162" s="45"/>
      <c r="L162" s="45"/>
      <c r="M162" s="45"/>
      <c r="N162" s="466"/>
    </row>
    <row r="163" spans="1:14" s="42" customFormat="1" ht="18" customHeight="1" x14ac:dyDescent="0.3">
      <c r="A163" s="43"/>
      <c r="B163" s="43"/>
      <c r="C163" s="185"/>
      <c r="D163" s="43"/>
      <c r="E163" s="181"/>
      <c r="F163" s="43"/>
      <c r="G163" s="43"/>
      <c r="H163" s="43"/>
      <c r="I163" s="43"/>
      <c r="J163" s="43"/>
      <c r="K163" s="43"/>
      <c r="L163" s="43"/>
      <c r="M163" s="43"/>
      <c r="N163" s="465"/>
    </row>
    <row r="164" spans="1:14" s="42" customFormat="1" ht="18" customHeight="1" x14ac:dyDescent="0.3">
      <c r="A164" s="45"/>
      <c r="B164" s="45"/>
      <c r="C164" s="186"/>
      <c r="D164" s="45"/>
      <c r="E164" s="182"/>
      <c r="F164" s="45"/>
      <c r="G164" s="45"/>
      <c r="H164" s="45"/>
      <c r="I164" s="45"/>
      <c r="J164" s="45"/>
      <c r="K164" s="45"/>
      <c r="L164" s="45"/>
      <c r="M164" s="45"/>
      <c r="N164" s="466"/>
    </row>
    <row r="165" spans="1:14" s="42" customFormat="1" ht="18" customHeight="1" x14ac:dyDescent="0.3">
      <c r="A165" s="43"/>
      <c r="B165" s="43"/>
      <c r="C165" s="185"/>
      <c r="D165" s="43"/>
      <c r="E165" s="181"/>
      <c r="F165" s="43"/>
      <c r="G165" s="43"/>
      <c r="H165" s="43"/>
      <c r="I165" s="43"/>
      <c r="J165" s="43"/>
      <c r="K165" s="43"/>
      <c r="L165" s="43"/>
      <c r="M165" s="43"/>
      <c r="N165" s="465"/>
    </row>
    <row r="166" spans="1:14" s="42" customFormat="1" ht="18" customHeight="1" x14ac:dyDescent="0.3">
      <c r="A166" s="45"/>
      <c r="B166" s="45"/>
      <c r="C166" s="186"/>
      <c r="D166" s="45"/>
      <c r="E166" s="182"/>
      <c r="F166" s="45"/>
      <c r="G166" s="45"/>
      <c r="H166" s="45"/>
      <c r="I166" s="45"/>
      <c r="J166" s="45"/>
      <c r="K166" s="45"/>
      <c r="L166" s="45"/>
      <c r="M166" s="45"/>
      <c r="N166" s="466"/>
    </row>
    <row r="167" spans="1:14" s="42" customFormat="1" ht="18" customHeight="1" x14ac:dyDescent="0.3">
      <c r="A167" s="43"/>
      <c r="B167" s="43"/>
      <c r="C167" s="185"/>
      <c r="D167" s="43"/>
      <c r="E167" s="181"/>
      <c r="F167" s="43"/>
      <c r="G167" s="43"/>
      <c r="H167" s="43"/>
      <c r="I167" s="43"/>
      <c r="J167" s="43"/>
      <c r="K167" s="43"/>
      <c r="L167" s="43"/>
      <c r="M167" s="43"/>
      <c r="N167" s="465"/>
    </row>
    <row r="168" spans="1:14" s="42" customFormat="1" ht="18" customHeight="1" x14ac:dyDescent="0.3">
      <c r="A168" s="45"/>
      <c r="B168" s="45"/>
      <c r="C168" s="186"/>
      <c r="D168" s="45"/>
      <c r="E168" s="182"/>
      <c r="F168" s="45"/>
      <c r="G168" s="45"/>
      <c r="H168" s="45"/>
      <c r="I168" s="45"/>
      <c r="J168" s="45"/>
      <c r="K168" s="45"/>
      <c r="L168" s="45"/>
      <c r="M168" s="45"/>
      <c r="N168" s="466"/>
    </row>
    <row r="169" spans="1:14" s="42" customFormat="1" ht="18" customHeight="1" x14ac:dyDescent="0.3">
      <c r="A169" s="43"/>
      <c r="B169" s="43"/>
      <c r="C169" s="185"/>
      <c r="D169" s="43"/>
      <c r="E169" s="181"/>
      <c r="F169" s="43"/>
      <c r="G169" s="43"/>
      <c r="H169" s="43"/>
      <c r="I169" s="43"/>
      <c r="J169" s="43"/>
      <c r="K169" s="43"/>
      <c r="L169" s="43"/>
      <c r="M169" s="43"/>
      <c r="N169" s="465"/>
    </row>
    <row r="170" spans="1:14" s="42" customFormat="1" ht="18" customHeight="1" x14ac:dyDescent="0.3">
      <c r="A170" s="45"/>
      <c r="B170" s="45"/>
      <c r="C170" s="186"/>
      <c r="D170" s="45"/>
      <c r="E170" s="182"/>
      <c r="F170" s="45"/>
      <c r="G170" s="45"/>
      <c r="H170" s="45"/>
      <c r="I170" s="45"/>
      <c r="J170" s="45"/>
      <c r="K170" s="45"/>
      <c r="L170" s="45"/>
      <c r="M170" s="45"/>
      <c r="N170" s="466"/>
    </row>
    <row r="171" spans="1:14" s="42" customFormat="1" ht="18" customHeight="1" x14ac:dyDescent="0.3">
      <c r="A171" s="43"/>
      <c r="B171" s="43"/>
      <c r="C171" s="185"/>
      <c r="D171" s="43"/>
      <c r="E171" s="181"/>
      <c r="F171" s="43"/>
      <c r="G171" s="43"/>
      <c r="H171" s="43"/>
      <c r="I171" s="43"/>
      <c r="J171" s="43"/>
      <c r="K171" s="43"/>
      <c r="L171" s="43"/>
      <c r="M171" s="43"/>
      <c r="N171" s="465"/>
    </row>
    <row r="172" spans="1:14" s="42" customFormat="1" ht="18" customHeight="1" x14ac:dyDescent="0.3">
      <c r="A172" s="45"/>
      <c r="B172" s="45"/>
      <c r="C172" s="186"/>
      <c r="D172" s="45"/>
      <c r="E172" s="182"/>
      <c r="F172" s="45"/>
      <c r="G172" s="45"/>
      <c r="H172" s="45"/>
      <c r="I172" s="45"/>
      <c r="J172" s="45"/>
      <c r="K172" s="45"/>
      <c r="L172" s="45"/>
      <c r="M172" s="45"/>
      <c r="N172" s="466"/>
    </row>
    <row r="173" spans="1:14" s="42" customFormat="1" ht="18" customHeight="1" x14ac:dyDescent="0.3">
      <c r="A173" s="43"/>
      <c r="B173" s="43"/>
      <c r="C173" s="185"/>
      <c r="D173" s="43"/>
      <c r="E173" s="181"/>
      <c r="F173" s="43"/>
      <c r="G173" s="43"/>
      <c r="H173" s="43"/>
      <c r="I173" s="43"/>
      <c r="J173" s="43"/>
      <c r="K173" s="43"/>
      <c r="L173" s="43"/>
      <c r="M173" s="43"/>
      <c r="N173" s="465"/>
    </row>
    <row r="174" spans="1:14" s="42" customFormat="1" ht="18" customHeight="1" x14ac:dyDescent="0.3">
      <c r="A174" s="45"/>
      <c r="B174" s="45"/>
      <c r="C174" s="186"/>
      <c r="D174" s="45"/>
      <c r="E174" s="182"/>
      <c r="F174" s="45"/>
      <c r="G174" s="45"/>
      <c r="H174" s="45"/>
      <c r="I174" s="45"/>
      <c r="J174" s="45"/>
      <c r="K174" s="45"/>
      <c r="L174" s="45"/>
      <c r="M174" s="45"/>
      <c r="N174" s="466"/>
    </row>
    <row r="175" spans="1:14" s="42" customFormat="1" ht="18" customHeight="1" x14ac:dyDescent="0.3">
      <c r="A175" s="43"/>
      <c r="B175" s="43"/>
      <c r="C175" s="185"/>
      <c r="D175" s="43"/>
      <c r="E175" s="181"/>
      <c r="F175" s="43"/>
      <c r="G175" s="43"/>
      <c r="H175" s="43"/>
      <c r="I175" s="43"/>
      <c r="J175" s="43"/>
      <c r="K175" s="43"/>
      <c r="L175" s="43"/>
      <c r="M175" s="43"/>
      <c r="N175" s="465"/>
    </row>
    <row r="176" spans="1:14" s="42" customFormat="1" ht="18" customHeight="1" x14ac:dyDescent="0.3">
      <c r="A176" s="45"/>
      <c r="B176" s="45"/>
      <c r="C176" s="186"/>
      <c r="D176" s="45"/>
      <c r="E176" s="182"/>
      <c r="F176" s="45"/>
      <c r="G176" s="45"/>
      <c r="H176" s="45"/>
      <c r="I176" s="45"/>
      <c r="J176" s="45"/>
      <c r="K176" s="45"/>
      <c r="L176" s="45"/>
      <c r="M176" s="45"/>
      <c r="N176" s="466"/>
    </row>
    <row r="177" spans="1:14" s="42" customFormat="1" ht="18" customHeight="1" x14ac:dyDescent="0.3">
      <c r="A177" s="43"/>
      <c r="B177" s="43"/>
      <c r="C177" s="185"/>
      <c r="D177" s="43"/>
      <c r="E177" s="181"/>
      <c r="F177" s="43"/>
      <c r="G177" s="43"/>
      <c r="H177" s="43"/>
      <c r="I177" s="43"/>
      <c r="J177" s="43"/>
      <c r="K177" s="43"/>
      <c r="L177" s="43"/>
      <c r="M177" s="43"/>
      <c r="N177" s="465"/>
    </row>
    <row r="178" spans="1:14" s="42" customFormat="1" ht="18" customHeight="1" x14ac:dyDescent="0.3">
      <c r="A178" s="45"/>
      <c r="B178" s="45"/>
      <c r="C178" s="186"/>
      <c r="D178" s="45"/>
      <c r="E178" s="182"/>
      <c r="F178" s="45"/>
      <c r="G178" s="45"/>
      <c r="H178" s="45"/>
      <c r="I178" s="45"/>
      <c r="J178" s="45"/>
      <c r="K178" s="45"/>
      <c r="L178" s="45"/>
      <c r="M178" s="45"/>
      <c r="N178" s="466"/>
    </row>
    <row r="179" spans="1:14" s="42" customFormat="1" ht="18" customHeight="1" x14ac:dyDescent="0.3">
      <c r="A179" s="43"/>
      <c r="B179" s="43"/>
      <c r="C179" s="185"/>
      <c r="D179" s="43"/>
      <c r="E179" s="181"/>
      <c r="F179" s="43"/>
      <c r="G179" s="43"/>
      <c r="H179" s="43"/>
      <c r="I179" s="43"/>
      <c r="J179" s="43"/>
      <c r="K179" s="43"/>
      <c r="L179" s="43"/>
      <c r="M179" s="43"/>
      <c r="N179" s="465"/>
    </row>
    <row r="180" spans="1:14" s="42" customFormat="1" ht="18" customHeight="1" x14ac:dyDescent="0.3">
      <c r="A180" s="45"/>
      <c r="B180" s="45"/>
      <c r="C180" s="186"/>
      <c r="D180" s="45"/>
      <c r="E180" s="182"/>
      <c r="F180" s="45"/>
      <c r="G180" s="45"/>
      <c r="H180" s="45"/>
      <c r="I180" s="45"/>
      <c r="J180" s="45"/>
      <c r="K180" s="45"/>
      <c r="L180" s="45"/>
      <c r="M180" s="45"/>
      <c r="N180" s="466"/>
    </row>
    <row r="181" spans="1:14" s="42" customFormat="1" ht="18" customHeight="1" x14ac:dyDescent="0.3">
      <c r="A181" s="43"/>
      <c r="B181" s="43"/>
      <c r="C181" s="185"/>
      <c r="D181" s="43"/>
      <c r="E181" s="181"/>
      <c r="F181" s="43"/>
      <c r="G181" s="43"/>
      <c r="H181" s="43"/>
      <c r="I181" s="43"/>
      <c r="J181" s="43"/>
      <c r="K181" s="43"/>
      <c r="L181" s="43"/>
      <c r="M181" s="43"/>
      <c r="N181" s="465"/>
    </row>
    <row r="182" spans="1:14" s="42" customFormat="1" ht="18" customHeight="1" x14ac:dyDescent="0.3">
      <c r="A182" s="45"/>
      <c r="B182" s="45"/>
      <c r="C182" s="186"/>
      <c r="D182" s="45"/>
      <c r="E182" s="182"/>
      <c r="F182" s="45"/>
      <c r="G182" s="45"/>
      <c r="H182" s="45"/>
      <c r="I182" s="45"/>
      <c r="J182" s="45"/>
      <c r="K182" s="45"/>
      <c r="L182" s="45"/>
      <c r="M182" s="45"/>
      <c r="N182" s="466"/>
    </row>
    <row r="183" spans="1:14" s="42" customFormat="1" ht="18" customHeight="1" x14ac:dyDescent="0.3">
      <c r="A183" s="43"/>
      <c r="B183" s="43"/>
      <c r="C183" s="185"/>
      <c r="D183" s="43"/>
      <c r="E183" s="181"/>
      <c r="F183" s="43"/>
      <c r="G183" s="43"/>
      <c r="H183" s="43"/>
      <c r="I183" s="43"/>
      <c r="J183" s="43"/>
      <c r="K183" s="43"/>
      <c r="L183" s="43"/>
      <c r="M183" s="43"/>
      <c r="N183" s="465"/>
    </row>
    <row r="184" spans="1:14" s="42" customFormat="1" ht="18" customHeight="1" x14ac:dyDescent="0.3">
      <c r="A184" s="45"/>
      <c r="B184" s="45"/>
      <c r="C184" s="186"/>
      <c r="D184" s="45"/>
      <c r="E184" s="182"/>
      <c r="F184" s="45"/>
      <c r="G184" s="45"/>
      <c r="H184" s="45"/>
      <c r="I184" s="45"/>
      <c r="J184" s="45"/>
      <c r="K184" s="45"/>
      <c r="L184" s="45"/>
      <c r="M184" s="45"/>
      <c r="N184" s="466"/>
    </row>
    <row r="185" spans="1:14" s="42" customFormat="1" ht="18" customHeight="1" x14ac:dyDescent="0.3">
      <c r="A185" s="43"/>
      <c r="B185" s="43"/>
      <c r="C185" s="185"/>
      <c r="D185" s="43"/>
      <c r="E185" s="181"/>
      <c r="F185" s="43"/>
      <c r="G185" s="43"/>
      <c r="H185" s="43"/>
      <c r="I185" s="43"/>
      <c r="J185" s="43"/>
      <c r="K185" s="43"/>
      <c r="L185" s="43"/>
      <c r="M185" s="43"/>
      <c r="N185" s="465"/>
    </row>
    <row r="186" spans="1:14" s="42" customFormat="1" ht="18" customHeight="1" x14ac:dyDescent="0.3">
      <c r="A186" s="45"/>
      <c r="B186" s="45"/>
      <c r="C186" s="186"/>
      <c r="D186" s="45"/>
      <c r="E186" s="182"/>
      <c r="F186" s="45"/>
      <c r="G186" s="45"/>
      <c r="H186" s="45"/>
      <c r="I186" s="45"/>
      <c r="J186" s="45"/>
      <c r="K186" s="45"/>
      <c r="L186" s="45"/>
      <c r="M186" s="45"/>
      <c r="N186" s="466"/>
    </row>
    <row r="187" spans="1:14" s="42" customFormat="1" ht="18" customHeight="1" x14ac:dyDescent="0.3">
      <c r="A187" s="43"/>
      <c r="B187" s="43"/>
      <c r="C187" s="185"/>
      <c r="D187" s="43"/>
      <c r="E187" s="181"/>
      <c r="F187" s="43"/>
      <c r="G187" s="43"/>
      <c r="H187" s="43"/>
      <c r="I187" s="43"/>
      <c r="J187" s="43"/>
      <c r="K187" s="43"/>
      <c r="L187" s="43"/>
      <c r="M187" s="43"/>
      <c r="N187" s="465"/>
    </row>
    <row r="188" spans="1:14" s="42" customFormat="1" ht="18" customHeight="1" x14ac:dyDescent="0.3">
      <c r="A188" s="45"/>
      <c r="B188" s="45"/>
      <c r="C188" s="186"/>
      <c r="D188" s="45"/>
      <c r="E188" s="182"/>
      <c r="F188" s="45"/>
      <c r="G188" s="45"/>
      <c r="H188" s="45"/>
      <c r="I188" s="45"/>
      <c r="J188" s="45"/>
      <c r="K188" s="45"/>
      <c r="L188" s="45"/>
      <c r="M188" s="45"/>
      <c r="N188" s="466"/>
    </row>
    <row r="189" spans="1:14" s="42" customFormat="1" ht="18" customHeight="1" x14ac:dyDescent="0.3">
      <c r="A189" s="43"/>
      <c r="B189" s="43"/>
      <c r="C189" s="185"/>
      <c r="D189" s="43"/>
      <c r="E189" s="181"/>
      <c r="F189" s="43"/>
      <c r="G189" s="43"/>
      <c r="H189" s="43"/>
      <c r="I189" s="43"/>
      <c r="J189" s="43"/>
      <c r="K189" s="43"/>
      <c r="L189" s="43"/>
      <c r="M189" s="43"/>
      <c r="N189" s="465"/>
    </row>
    <row r="190" spans="1:14" s="42" customFormat="1" ht="18" customHeight="1" x14ac:dyDescent="0.3">
      <c r="A190" s="45"/>
      <c r="B190" s="45"/>
      <c r="C190" s="186"/>
      <c r="D190" s="45"/>
      <c r="E190" s="182"/>
      <c r="F190" s="45"/>
      <c r="G190" s="45"/>
      <c r="H190" s="45"/>
      <c r="I190" s="45"/>
      <c r="J190" s="45"/>
      <c r="K190" s="45"/>
      <c r="L190" s="45"/>
      <c r="M190" s="45"/>
      <c r="N190" s="466"/>
    </row>
    <row r="191" spans="1:14" s="42" customFormat="1" ht="18" customHeight="1" x14ac:dyDescent="0.3">
      <c r="A191" s="43"/>
      <c r="B191" s="43"/>
      <c r="C191" s="185"/>
      <c r="D191" s="43"/>
      <c r="E191" s="181"/>
      <c r="F191" s="43"/>
      <c r="G191" s="43"/>
      <c r="H191" s="43"/>
      <c r="I191" s="43"/>
      <c r="J191" s="43"/>
      <c r="K191" s="43"/>
      <c r="L191" s="43"/>
      <c r="M191" s="43"/>
      <c r="N191" s="465"/>
    </row>
    <row r="192" spans="1:14" s="42" customFormat="1" ht="18" customHeight="1" x14ac:dyDescent="0.3">
      <c r="A192" s="45"/>
      <c r="B192" s="45"/>
      <c r="C192" s="186"/>
      <c r="D192" s="45"/>
      <c r="E192" s="182"/>
      <c r="F192" s="45"/>
      <c r="G192" s="45"/>
      <c r="H192" s="45"/>
      <c r="I192" s="45"/>
      <c r="J192" s="45"/>
      <c r="K192" s="45"/>
      <c r="L192" s="45"/>
      <c r="M192" s="45"/>
      <c r="N192" s="466"/>
    </row>
    <row r="193" spans="1:14" s="42" customFormat="1" ht="18" customHeight="1" x14ac:dyDescent="0.3">
      <c r="A193" s="43"/>
      <c r="B193" s="43"/>
      <c r="C193" s="185"/>
      <c r="D193" s="43"/>
      <c r="E193" s="181"/>
      <c r="F193" s="43"/>
      <c r="G193" s="43"/>
      <c r="H193" s="43"/>
      <c r="I193" s="43"/>
      <c r="J193" s="43"/>
      <c r="K193" s="43"/>
      <c r="L193" s="43"/>
      <c r="M193" s="43"/>
      <c r="N193" s="465"/>
    </row>
    <row r="194" spans="1:14" s="42" customFormat="1" ht="18" customHeight="1" x14ac:dyDescent="0.3">
      <c r="A194" s="45"/>
      <c r="B194" s="45"/>
      <c r="C194" s="186"/>
      <c r="D194" s="45"/>
      <c r="E194" s="182"/>
      <c r="F194" s="45"/>
      <c r="G194" s="45"/>
      <c r="H194" s="45"/>
      <c r="I194" s="45"/>
      <c r="J194" s="45"/>
      <c r="K194" s="45"/>
      <c r="L194" s="45"/>
      <c r="M194" s="45"/>
      <c r="N194" s="466"/>
    </row>
    <row r="195" spans="1:14" s="42" customFormat="1" ht="18" customHeight="1" x14ac:dyDescent="0.3">
      <c r="A195" s="43"/>
      <c r="B195" s="43"/>
      <c r="C195" s="185"/>
      <c r="D195" s="43"/>
      <c r="E195" s="181"/>
      <c r="F195" s="43"/>
      <c r="G195" s="43"/>
      <c r="H195" s="43"/>
      <c r="I195" s="43"/>
      <c r="J195" s="43"/>
      <c r="K195" s="43"/>
      <c r="L195" s="43"/>
      <c r="M195" s="43"/>
      <c r="N195" s="465"/>
    </row>
    <row r="196" spans="1:14" s="42" customFormat="1" ht="18" customHeight="1" x14ac:dyDescent="0.3">
      <c r="A196" s="49"/>
      <c r="B196" s="45"/>
      <c r="C196" s="186"/>
      <c r="D196" s="45"/>
      <c r="E196" s="182"/>
      <c r="F196" s="45"/>
      <c r="G196" s="45"/>
      <c r="H196" s="45"/>
      <c r="I196" s="45"/>
      <c r="J196" s="45"/>
      <c r="K196" s="45"/>
      <c r="L196" s="45"/>
      <c r="M196" s="45"/>
      <c r="N196" s="466"/>
    </row>
    <row r="197" spans="1:14" s="42" customFormat="1" ht="18" customHeight="1" x14ac:dyDescent="0.3">
      <c r="A197" s="50"/>
      <c r="B197" s="43"/>
      <c r="C197" s="185"/>
      <c r="D197" s="43"/>
      <c r="E197" s="181"/>
      <c r="F197" s="43"/>
      <c r="G197" s="43"/>
      <c r="H197" s="43"/>
      <c r="I197" s="43"/>
      <c r="J197" s="43"/>
      <c r="K197" s="43"/>
      <c r="L197" s="43"/>
      <c r="M197" s="43"/>
      <c r="N197" s="465"/>
    </row>
    <row r="198" spans="1:14" s="42" customFormat="1" ht="18" customHeight="1" x14ac:dyDescent="0.3">
      <c r="A198" s="49"/>
      <c r="B198" s="45"/>
      <c r="C198" s="186"/>
      <c r="D198" s="45"/>
      <c r="E198" s="182"/>
      <c r="F198" s="45"/>
      <c r="G198" s="45"/>
      <c r="H198" s="45"/>
      <c r="I198" s="45"/>
      <c r="J198" s="45"/>
      <c r="K198" s="45"/>
      <c r="L198" s="45"/>
      <c r="M198" s="45"/>
      <c r="N198" s="466"/>
    </row>
    <row r="199" spans="1:14" s="42" customFormat="1" ht="18" customHeight="1" x14ac:dyDescent="0.3">
      <c r="A199" s="50"/>
      <c r="B199" s="43"/>
      <c r="C199" s="185"/>
      <c r="D199" s="43"/>
      <c r="E199" s="181"/>
      <c r="F199" s="43"/>
      <c r="G199" s="43"/>
      <c r="H199" s="43"/>
      <c r="I199" s="43"/>
      <c r="J199" s="43"/>
      <c r="K199" s="43"/>
      <c r="L199" s="43"/>
      <c r="M199" s="43"/>
      <c r="N199" s="465"/>
    </row>
    <row r="200" spans="1:14" s="42" customFormat="1" ht="18" customHeight="1" thickBot="1" x14ac:dyDescent="0.35">
      <c r="A200" s="51"/>
      <c r="B200" s="47"/>
      <c r="C200" s="187"/>
      <c r="D200" s="47"/>
      <c r="E200" s="183"/>
      <c r="F200" s="47"/>
      <c r="G200" s="47"/>
      <c r="H200" s="47"/>
      <c r="I200" s="47"/>
      <c r="J200" s="47"/>
      <c r="K200" s="47"/>
      <c r="L200" s="47"/>
      <c r="M200" s="47"/>
      <c r="N200" s="467"/>
    </row>
    <row r="201" spans="1:14" s="42" customFormat="1" ht="18" customHeight="1" x14ac:dyDescent="0.3">
      <c r="A201" s="50"/>
      <c r="B201" s="43"/>
      <c r="C201" s="185"/>
      <c r="D201" s="43"/>
      <c r="E201" s="181"/>
      <c r="F201" s="43"/>
      <c r="G201" s="43"/>
      <c r="H201" s="43"/>
      <c r="I201" s="43"/>
      <c r="J201" s="43"/>
      <c r="K201" s="43"/>
      <c r="L201" s="43"/>
      <c r="M201" s="43"/>
      <c r="N201" s="465"/>
    </row>
    <row r="202" spans="1:14" s="42" customFormat="1" ht="18" customHeight="1" x14ac:dyDescent="0.3">
      <c r="A202" s="49"/>
      <c r="B202" s="45"/>
      <c r="C202" s="186"/>
      <c r="D202" s="45"/>
      <c r="E202" s="182"/>
      <c r="F202" s="45"/>
      <c r="G202" s="45"/>
      <c r="H202" s="45"/>
      <c r="I202" s="45"/>
      <c r="J202" s="45"/>
      <c r="K202" s="45"/>
      <c r="L202" s="45"/>
      <c r="M202" s="45"/>
      <c r="N202" s="466"/>
    </row>
    <row r="203" spans="1:14" s="42" customFormat="1" ht="18" customHeight="1" x14ac:dyDescent="0.3">
      <c r="A203" s="50"/>
      <c r="B203" s="43"/>
      <c r="C203" s="185"/>
      <c r="D203" s="43"/>
      <c r="E203" s="181"/>
      <c r="F203" s="43"/>
      <c r="G203" s="43"/>
      <c r="H203" s="43"/>
      <c r="I203" s="43"/>
      <c r="J203" s="43"/>
      <c r="K203" s="43"/>
      <c r="L203" s="43"/>
      <c r="M203" s="43"/>
      <c r="N203" s="465"/>
    </row>
    <row r="204" spans="1:14" s="42" customFormat="1" ht="18" customHeight="1" x14ac:dyDescent="0.3">
      <c r="A204" s="49"/>
      <c r="B204" s="45"/>
      <c r="C204" s="186"/>
      <c r="D204" s="45"/>
      <c r="E204" s="182"/>
      <c r="F204" s="45"/>
      <c r="G204" s="45"/>
      <c r="H204" s="45"/>
      <c r="I204" s="45"/>
      <c r="J204" s="45"/>
      <c r="K204" s="45"/>
      <c r="L204" s="45"/>
      <c r="M204" s="45"/>
      <c r="N204" s="466"/>
    </row>
    <row r="205" spans="1:14" s="42" customFormat="1" ht="18" customHeight="1" x14ac:dyDescent="0.3">
      <c r="A205" s="50"/>
      <c r="B205" s="43"/>
      <c r="C205" s="185"/>
      <c r="D205" s="43"/>
      <c r="E205" s="181"/>
      <c r="F205" s="43"/>
      <c r="G205" s="43"/>
      <c r="H205" s="43"/>
      <c r="I205" s="43"/>
      <c r="J205" s="43"/>
      <c r="K205" s="43"/>
      <c r="L205" s="43"/>
      <c r="M205" s="43"/>
      <c r="N205" s="465"/>
    </row>
    <row r="206" spans="1:14" s="42" customFormat="1" ht="18" customHeight="1" x14ac:dyDescent="0.3">
      <c r="A206" s="49"/>
      <c r="B206" s="45"/>
      <c r="C206" s="186"/>
      <c r="D206" s="45"/>
      <c r="E206" s="182"/>
      <c r="F206" s="45"/>
      <c r="G206" s="45"/>
      <c r="H206" s="45"/>
      <c r="I206" s="45"/>
      <c r="J206" s="45"/>
      <c r="K206" s="45"/>
      <c r="L206" s="45"/>
      <c r="M206" s="45"/>
      <c r="N206" s="466"/>
    </row>
    <row r="207" spans="1:14" s="42" customFormat="1" ht="18" customHeight="1" x14ac:dyDescent="0.3">
      <c r="A207" s="50"/>
      <c r="B207" s="43"/>
      <c r="C207" s="185"/>
      <c r="D207" s="43"/>
      <c r="E207" s="181"/>
      <c r="F207" s="43"/>
      <c r="G207" s="43"/>
      <c r="H207" s="43"/>
      <c r="I207" s="43"/>
      <c r="J207" s="43"/>
      <c r="K207" s="43"/>
      <c r="L207" s="43"/>
      <c r="M207" s="43"/>
      <c r="N207" s="465"/>
    </row>
    <row r="208" spans="1:14" s="42" customFormat="1" ht="18" customHeight="1" x14ac:dyDescent="0.3">
      <c r="A208" s="49"/>
      <c r="B208" s="45"/>
      <c r="C208" s="186"/>
      <c r="D208" s="45"/>
      <c r="E208" s="182"/>
      <c r="F208" s="45"/>
      <c r="G208" s="45"/>
      <c r="H208" s="45"/>
      <c r="I208" s="45"/>
      <c r="J208" s="45"/>
      <c r="K208" s="45"/>
      <c r="L208" s="45"/>
      <c r="M208" s="45"/>
      <c r="N208" s="466"/>
    </row>
    <row r="209" spans="1:14" s="42" customFormat="1" ht="18" customHeight="1" x14ac:dyDescent="0.3">
      <c r="A209" s="50"/>
      <c r="B209" s="43"/>
      <c r="C209" s="185"/>
      <c r="D209" s="43"/>
      <c r="E209" s="181"/>
      <c r="F209" s="43"/>
      <c r="G209" s="43"/>
      <c r="H209" s="43"/>
      <c r="I209" s="43"/>
      <c r="J209" s="43"/>
      <c r="K209" s="43"/>
      <c r="L209" s="43"/>
      <c r="M209" s="43"/>
      <c r="N209" s="465"/>
    </row>
    <row r="210" spans="1:14" s="42" customFormat="1" ht="18" customHeight="1" x14ac:dyDescent="0.3">
      <c r="A210" s="49"/>
      <c r="B210" s="45"/>
      <c r="C210" s="186"/>
      <c r="D210" s="45"/>
      <c r="E210" s="182"/>
      <c r="F210" s="45"/>
      <c r="G210" s="45"/>
      <c r="H210" s="45"/>
      <c r="I210" s="45"/>
      <c r="J210" s="45"/>
      <c r="K210" s="45"/>
      <c r="L210" s="45"/>
      <c r="M210" s="45"/>
      <c r="N210" s="466"/>
    </row>
    <row r="211" spans="1:14" s="42" customFormat="1" ht="18" customHeight="1" x14ac:dyDescent="0.3">
      <c r="A211" s="50"/>
      <c r="B211" s="43"/>
      <c r="C211" s="185"/>
      <c r="D211" s="43"/>
      <c r="E211" s="181"/>
      <c r="F211" s="43"/>
      <c r="G211" s="43"/>
      <c r="H211" s="43"/>
      <c r="I211" s="43"/>
      <c r="J211" s="43"/>
      <c r="K211" s="43"/>
      <c r="L211" s="43"/>
      <c r="M211" s="43"/>
      <c r="N211" s="465"/>
    </row>
    <row r="212" spans="1:14" s="42" customFormat="1" ht="18" customHeight="1" x14ac:dyDescent="0.3">
      <c r="A212" s="49"/>
      <c r="B212" s="45"/>
      <c r="C212" s="186"/>
      <c r="D212" s="45"/>
      <c r="E212" s="182"/>
      <c r="F212" s="45"/>
      <c r="G212" s="45"/>
      <c r="H212" s="45"/>
      <c r="I212" s="45"/>
      <c r="J212" s="45"/>
      <c r="K212" s="45"/>
      <c r="L212" s="45"/>
      <c r="M212" s="45"/>
      <c r="N212" s="466"/>
    </row>
    <row r="213" spans="1:14" s="42" customFormat="1" ht="18" customHeight="1" x14ac:dyDescent="0.3">
      <c r="A213" s="50"/>
      <c r="B213" s="43"/>
      <c r="C213" s="185"/>
      <c r="D213" s="43"/>
      <c r="E213" s="181"/>
      <c r="F213" s="43"/>
      <c r="G213" s="43"/>
      <c r="H213" s="43"/>
      <c r="I213" s="43"/>
      <c r="J213" s="43"/>
      <c r="K213" s="43"/>
      <c r="L213" s="43"/>
      <c r="M213" s="43"/>
      <c r="N213" s="465"/>
    </row>
    <row r="214" spans="1:14" s="42" customFormat="1" ht="18" customHeight="1" x14ac:dyDescent="0.3">
      <c r="A214" s="49"/>
      <c r="B214" s="45"/>
      <c r="C214" s="186"/>
      <c r="D214" s="45"/>
      <c r="E214" s="182"/>
      <c r="F214" s="45"/>
      <c r="G214" s="45"/>
      <c r="H214" s="45"/>
      <c r="I214" s="45"/>
      <c r="J214" s="45"/>
      <c r="K214" s="45"/>
      <c r="L214" s="45"/>
      <c r="M214" s="45"/>
      <c r="N214" s="466"/>
    </row>
    <row r="215" spans="1:14" s="42" customFormat="1" ht="18" customHeight="1" x14ac:dyDescent="0.3">
      <c r="A215" s="50"/>
      <c r="B215" s="43"/>
      <c r="C215" s="185"/>
      <c r="D215" s="43"/>
      <c r="E215" s="181"/>
      <c r="F215" s="43"/>
      <c r="G215" s="43"/>
      <c r="H215" s="43"/>
      <c r="I215" s="43"/>
      <c r="J215" s="43"/>
      <c r="K215" s="43"/>
      <c r="L215" s="43"/>
      <c r="M215" s="43"/>
      <c r="N215" s="465"/>
    </row>
    <row r="216" spans="1:14" s="42" customFormat="1" ht="18" customHeight="1" x14ac:dyDescent="0.3">
      <c r="A216" s="49"/>
      <c r="B216" s="45"/>
      <c r="C216" s="186"/>
      <c r="D216" s="45"/>
      <c r="E216" s="182"/>
      <c r="F216" s="45"/>
      <c r="G216" s="45"/>
      <c r="H216" s="45"/>
      <c r="I216" s="45"/>
      <c r="J216" s="45"/>
      <c r="K216" s="45"/>
      <c r="L216" s="45"/>
      <c r="M216" s="45"/>
      <c r="N216" s="466"/>
    </row>
    <row r="217" spans="1:14" s="42" customFormat="1" ht="18" customHeight="1" x14ac:dyDescent="0.3">
      <c r="A217" s="50"/>
      <c r="B217" s="43"/>
      <c r="C217" s="185"/>
      <c r="D217" s="43"/>
      <c r="E217" s="181"/>
      <c r="F217" s="43"/>
      <c r="G217" s="43"/>
      <c r="H217" s="43"/>
      <c r="I217" s="43"/>
      <c r="J217" s="43"/>
      <c r="K217" s="43"/>
      <c r="L217" s="43"/>
      <c r="M217" s="43"/>
      <c r="N217" s="465"/>
    </row>
    <row r="218" spans="1:14" s="42" customFormat="1" ht="18" customHeight="1" x14ac:dyDescent="0.3">
      <c r="A218" s="49"/>
      <c r="B218" s="45"/>
      <c r="C218" s="186"/>
      <c r="D218" s="45"/>
      <c r="E218" s="182"/>
      <c r="F218" s="45"/>
      <c r="G218" s="45"/>
      <c r="H218" s="45"/>
      <c r="I218" s="45"/>
      <c r="J218" s="45"/>
      <c r="K218" s="45"/>
      <c r="L218" s="45"/>
      <c r="M218" s="45"/>
      <c r="N218" s="466"/>
    </row>
    <row r="219" spans="1:14" s="42" customFormat="1" ht="18" customHeight="1" x14ac:dyDescent="0.3">
      <c r="A219" s="50"/>
      <c r="B219" s="43"/>
      <c r="C219" s="185"/>
      <c r="D219" s="43"/>
      <c r="E219" s="181"/>
      <c r="F219" s="43"/>
      <c r="G219" s="43"/>
      <c r="H219" s="43"/>
      <c r="I219" s="43"/>
      <c r="J219" s="43"/>
      <c r="K219" s="43"/>
      <c r="L219" s="43"/>
      <c r="M219" s="43"/>
      <c r="N219" s="465"/>
    </row>
    <row r="220" spans="1:14" s="42" customFormat="1" ht="18" customHeight="1" x14ac:dyDescent="0.3">
      <c r="A220" s="49"/>
      <c r="B220" s="45"/>
      <c r="C220" s="186"/>
      <c r="D220" s="45"/>
      <c r="E220" s="182"/>
      <c r="F220" s="45"/>
      <c r="G220" s="45"/>
      <c r="H220" s="45"/>
      <c r="I220" s="45"/>
      <c r="J220" s="45"/>
      <c r="K220" s="45"/>
      <c r="L220" s="45"/>
      <c r="M220" s="45"/>
      <c r="N220" s="466"/>
    </row>
    <row r="221" spans="1:14" s="42" customFormat="1" ht="18" customHeight="1" x14ac:dyDescent="0.3">
      <c r="A221" s="50"/>
      <c r="B221" s="43"/>
      <c r="C221" s="185"/>
      <c r="D221" s="43"/>
      <c r="E221" s="181"/>
      <c r="F221" s="43"/>
      <c r="G221" s="43"/>
      <c r="H221" s="43"/>
      <c r="I221" s="43"/>
      <c r="J221" s="43"/>
      <c r="K221" s="43"/>
      <c r="L221" s="43"/>
      <c r="M221" s="43"/>
      <c r="N221" s="465"/>
    </row>
    <row r="222" spans="1:14" s="42" customFormat="1" ht="18" customHeight="1" x14ac:dyDescent="0.3">
      <c r="A222" s="49"/>
      <c r="B222" s="45"/>
      <c r="C222" s="186"/>
      <c r="D222" s="45"/>
      <c r="E222" s="182"/>
      <c r="F222" s="45"/>
      <c r="G222" s="45"/>
      <c r="H222" s="45"/>
      <c r="I222" s="45"/>
      <c r="J222" s="45"/>
      <c r="K222" s="45"/>
      <c r="L222" s="45"/>
      <c r="M222" s="45"/>
      <c r="N222" s="466"/>
    </row>
    <row r="223" spans="1:14" s="42" customFormat="1" ht="18" customHeight="1" x14ac:dyDescent="0.3">
      <c r="A223" s="50"/>
      <c r="B223" s="43"/>
      <c r="C223" s="185"/>
      <c r="D223" s="43"/>
      <c r="E223" s="181"/>
      <c r="F223" s="43"/>
      <c r="G223" s="43"/>
      <c r="H223" s="43"/>
      <c r="I223" s="43"/>
      <c r="J223" s="43"/>
      <c r="K223" s="43"/>
      <c r="L223" s="43"/>
      <c r="M223" s="43"/>
      <c r="N223" s="465"/>
    </row>
    <row r="224" spans="1:14" s="42" customFormat="1" ht="18" customHeight="1" x14ac:dyDescent="0.3">
      <c r="A224" s="49"/>
      <c r="B224" s="45"/>
      <c r="C224" s="186"/>
      <c r="D224" s="45"/>
      <c r="E224" s="182"/>
      <c r="F224" s="45"/>
      <c r="G224" s="45"/>
      <c r="H224" s="45"/>
      <c r="I224" s="45"/>
      <c r="J224" s="45"/>
      <c r="K224" s="45"/>
      <c r="L224" s="45"/>
      <c r="M224" s="45"/>
      <c r="N224" s="466"/>
    </row>
    <row r="225" spans="1:14" s="42" customFormat="1" ht="18" customHeight="1" x14ac:dyDescent="0.3">
      <c r="A225" s="50"/>
      <c r="B225" s="43"/>
      <c r="C225" s="185"/>
      <c r="D225" s="43"/>
      <c r="E225" s="181"/>
      <c r="F225" s="43"/>
      <c r="G225" s="43"/>
      <c r="H225" s="43"/>
      <c r="I225" s="43"/>
      <c r="J225" s="43"/>
      <c r="K225" s="43"/>
      <c r="L225" s="43"/>
      <c r="M225" s="43"/>
      <c r="N225" s="465"/>
    </row>
    <row r="226" spans="1:14" s="42" customFormat="1" ht="18" customHeight="1" x14ac:dyDescent="0.3">
      <c r="A226" s="49"/>
      <c r="B226" s="45"/>
      <c r="C226" s="186"/>
      <c r="D226" s="45"/>
      <c r="E226" s="182"/>
      <c r="F226" s="45"/>
      <c r="G226" s="45"/>
      <c r="H226" s="45"/>
      <c r="I226" s="45"/>
      <c r="J226" s="45"/>
      <c r="K226" s="45"/>
      <c r="L226" s="45"/>
      <c r="M226" s="45"/>
      <c r="N226" s="466"/>
    </row>
    <row r="227" spans="1:14" s="42" customFormat="1" ht="18" customHeight="1" x14ac:dyDescent="0.3">
      <c r="A227" s="50"/>
      <c r="B227" s="43"/>
      <c r="C227" s="185"/>
      <c r="D227" s="43"/>
      <c r="E227" s="181"/>
      <c r="F227" s="43"/>
      <c r="G227" s="43"/>
      <c r="H227" s="43"/>
      <c r="I227" s="43"/>
      <c r="J227" s="43"/>
      <c r="K227" s="43"/>
      <c r="L227" s="43"/>
      <c r="M227" s="43"/>
      <c r="N227" s="465"/>
    </row>
    <row r="228" spans="1:14" s="42" customFormat="1" ht="18" customHeight="1" x14ac:dyDescent="0.3">
      <c r="A228" s="49"/>
      <c r="B228" s="45"/>
      <c r="C228" s="186"/>
      <c r="D228" s="45"/>
      <c r="E228" s="182"/>
      <c r="F228" s="45"/>
      <c r="G228" s="45"/>
      <c r="H228" s="45"/>
      <c r="I228" s="45"/>
      <c r="J228" s="45"/>
      <c r="K228" s="45"/>
      <c r="L228" s="45"/>
      <c r="M228" s="45"/>
      <c r="N228" s="466"/>
    </row>
    <row r="229" spans="1:14" s="42" customFormat="1" ht="18" customHeight="1" x14ac:dyDescent="0.3">
      <c r="A229" s="50"/>
      <c r="B229" s="43"/>
      <c r="C229" s="185"/>
      <c r="D229" s="43"/>
      <c r="E229" s="181"/>
      <c r="F229" s="43"/>
      <c r="G229" s="43"/>
      <c r="H229" s="43"/>
      <c r="I229" s="43"/>
      <c r="J229" s="43"/>
      <c r="K229" s="43"/>
      <c r="L229" s="43"/>
      <c r="M229" s="43"/>
      <c r="N229" s="465"/>
    </row>
    <row r="230" spans="1:14" s="42" customFormat="1" ht="18" customHeight="1" x14ac:dyDescent="0.3">
      <c r="A230" s="49"/>
      <c r="B230" s="45"/>
      <c r="C230" s="186"/>
      <c r="D230" s="45"/>
      <c r="E230" s="182"/>
      <c r="F230" s="45"/>
      <c r="G230" s="45"/>
      <c r="H230" s="45"/>
      <c r="I230" s="45"/>
      <c r="J230" s="45"/>
      <c r="K230" s="45"/>
      <c r="L230" s="45"/>
      <c r="M230" s="45"/>
      <c r="N230" s="466"/>
    </row>
    <row r="231" spans="1:14" s="42" customFormat="1" ht="18" customHeight="1" x14ac:dyDescent="0.3">
      <c r="A231" s="50"/>
      <c r="B231" s="43"/>
      <c r="C231" s="185"/>
      <c r="D231" s="43"/>
      <c r="E231" s="181"/>
      <c r="F231" s="43"/>
      <c r="G231" s="43"/>
      <c r="H231" s="43"/>
      <c r="I231" s="43"/>
      <c r="J231" s="43"/>
      <c r="K231" s="43"/>
      <c r="L231" s="43"/>
      <c r="M231" s="43"/>
      <c r="N231" s="465"/>
    </row>
    <row r="232" spans="1:14" s="42" customFormat="1" ht="18" customHeight="1" x14ac:dyDescent="0.3">
      <c r="A232" s="49"/>
      <c r="B232" s="45"/>
      <c r="C232" s="186"/>
      <c r="D232" s="45"/>
      <c r="E232" s="182"/>
      <c r="F232" s="45"/>
      <c r="G232" s="45"/>
      <c r="H232" s="45"/>
      <c r="I232" s="45"/>
      <c r="J232" s="45"/>
      <c r="K232" s="45"/>
      <c r="L232" s="45"/>
      <c r="M232" s="45"/>
      <c r="N232" s="466"/>
    </row>
    <row r="233" spans="1:14" s="42" customFormat="1" ht="18" customHeight="1" x14ac:dyDescent="0.3">
      <c r="A233" s="50"/>
      <c r="B233" s="43"/>
      <c r="C233" s="185"/>
      <c r="D233" s="43"/>
      <c r="E233" s="181"/>
      <c r="F233" s="43"/>
      <c r="G233" s="43"/>
      <c r="H233" s="43"/>
      <c r="I233" s="43"/>
      <c r="J233" s="43"/>
      <c r="K233" s="43"/>
      <c r="L233" s="43"/>
      <c r="M233" s="43"/>
      <c r="N233" s="465"/>
    </row>
    <row r="234" spans="1:14" s="42" customFormat="1" ht="18" customHeight="1" x14ac:dyDescent="0.3">
      <c r="A234" s="49"/>
      <c r="B234" s="45"/>
      <c r="C234" s="186"/>
      <c r="D234" s="45"/>
      <c r="E234" s="182"/>
      <c r="F234" s="45"/>
      <c r="G234" s="45"/>
      <c r="H234" s="45"/>
      <c r="I234" s="45"/>
      <c r="J234" s="45"/>
      <c r="K234" s="45"/>
      <c r="L234" s="45"/>
      <c r="M234" s="45"/>
      <c r="N234" s="466"/>
    </row>
    <row r="235" spans="1:14" s="42" customFormat="1" ht="18" customHeight="1" x14ac:dyDescent="0.3">
      <c r="A235" s="50"/>
      <c r="B235" s="43"/>
      <c r="C235" s="185"/>
      <c r="D235" s="43"/>
      <c r="E235" s="181"/>
      <c r="F235" s="43"/>
      <c r="G235" s="43"/>
      <c r="H235" s="43"/>
      <c r="I235" s="43"/>
      <c r="J235" s="43"/>
      <c r="K235" s="43"/>
      <c r="L235" s="43"/>
      <c r="M235" s="43"/>
      <c r="N235" s="465"/>
    </row>
    <row r="236" spans="1:14" s="42" customFormat="1" ht="18" customHeight="1" x14ac:dyDescent="0.3">
      <c r="A236" s="49"/>
      <c r="B236" s="45"/>
      <c r="C236" s="186"/>
      <c r="D236" s="45"/>
      <c r="E236" s="182"/>
      <c r="F236" s="45"/>
      <c r="G236" s="45"/>
      <c r="H236" s="45"/>
      <c r="I236" s="45"/>
      <c r="J236" s="45"/>
      <c r="K236" s="45"/>
      <c r="L236" s="45"/>
      <c r="M236" s="45"/>
      <c r="N236" s="466"/>
    </row>
    <row r="237" spans="1:14" s="42" customFormat="1" ht="18" customHeight="1" x14ac:dyDescent="0.3">
      <c r="A237" s="50"/>
      <c r="B237" s="43"/>
      <c r="C237" s="185"/>
      <c r="D237" s="43"/>
      <c r="E237" s="181"/>
      <c r="F237" s="43"/>
      <c r="G237" s="43"/>
      <c r="H237" s="43"/>
      <c r="I237" s="43"/>
      <c r="J237" s="43"/>
      <c r="K237" s="43"/>
      <c r="L237" s="43"/>
      <c r="M237" s="43"/>
      <c r="N237" s="465"/>
    </row>
    <row r="238" spans="1:14" s="42" customFormat="1" ht="18" customHeight="1" x14ac:dyDescent="0.3">
      <c r="A238" s="49"/>
      <c r="B238" s="45"/>
      <c r="C238" s="186"/>
      <c r="D238" s="45"/>
      <c r="E238" s="182"/>
      <c r="F238" s="45"/>
      <c r="G238" s="45"/>
      <c r="H238" s="45"/>
      <c r="I238" s="45"/>
      <c r="J238" s="45"/>
      <c r="K238" s="45"/>
      <c r="L238" s="45"/>
      <c r="M238" s="45"/>
      <c r="N238" s="466"/>
    </row>
    <row r="239" spans="1:14" s="42" customFormat="1" ht="18" customHeight="1" x14ac:dyDescent="0.3">
      <c r="A239" s="50"/>
      <c r="B239" s="43"/>
      <c r="C239" s="185"/>
      <c r="D239" s="43"/>
      <c r="E239" s="181"/>
      <c r="F239" s="43"/>
      <c r="G239" s="43"/>
      <c r="H239" s="43"/>
      <c r="I239" s="43"/>
      <c r="J239" s="43"/>
      <c r="K239" s="43"/>
      <c r="L239" s="43"/>
      <c r="M239" s="43"/>
      <c r="N239" s="465"/>
    </row>
    <row r="240" spans="1:14" s="42" customFormat="1" ht="18" customHeight="1" thickBot="1" x14ac:dyDescent="0.35">
      <c r="A240" s="51"/>
      <c r="B240" s="47"/>
      <c r="C240" s="187"/>
      <c r="D240" s="47"/>
      <c r="E240" s="183"/>
      <c r="F240" s="47"/>
      <c r="G240" s="47"/>
      <c r="H240" s="47"/>
      <c r="I240" s="47"/>
      <c r="J240" s="47"/>
      <c r="K240" s="47"/>
      <c r="L240" s="47"/>
      <c r="M240" s="47"/>
      <c r="N240" s="467"/>
    </row>
    <row r="241" spans="1:14" s="42" customFormat="1" ht="18" customHeight="1" x14ac:dyDescent="0.3">
      <c r="A241" s="50"/>
      <c r="B241" s="43"/>
      <c r="C241" s="185"/>
      <c r="D241" s="43"/>
      <c r="E241" s="181"/>
      <c r="F241" s="43"/>
      <c r="G241" s="43"/>
      <c r="H241" s="43"/>
      <c r="I241" s="43"/>
      <c r="J241" s="43"/>
      <c r="K241" s="43"/>
      <c r="L241" s="43"/>
      <c r="M241" s="43"/>
      <c r="N241" s="465"/>
    </row>
    <row r="242" spans="1:14" s="42" customFormat="1" ht="18" customHeight="1" x14ac:dyDescent="0.3">
      <c r="A242" s="49"/>
      <c r="B242" s="45"/>
      <c r="C242" s="186"/>
      <c r="D242" s="45"/>
      <c r="E242" s="182"/>
      <c r="F242" s="45"/>
      <c r="G242" s="45"/>
      <c r="H242" s="45"/>
      <c r="I242" s="45"/>
      <c r="J242" s="45"/>
      <c r="K242" s="45"/>
      <c r="L242" s="45"/>
      <c r="M242" s="45"/>
      <c r="N242" s="466"/>
    </row>
    <row r="243" spans="1:14" s="42" customFormat="1" ht="18" customHeight="1" x14ac:dyDescent="0.3">
      <c r="A243" s="50"/>
      <c r="B243" s="43"/>
      <c r="C243" s="185"/>
      <c r="D243" s="43"/>
      <c r="E243" s="181"/>
      <c r="F243" s="43"/>
      <c r="G243" s="43"/>
      <c r="H243" s="43"/>
      <c r="I243" s="43"/>
      <c r="J243" s="43"/>
      <c r="K243" s="43"/>
      <c r="L243" s="43"/>
      <c r="M243" s="43"/>
      <c r="N243" s="465"/>
    </row>
    <row r="244" spans="1:14" s="42" customFormat="1" ht="18" customHeight="1" x14ac:dyDescent="0.3">
      <c r="A244" s="49"/>
      <c r="B244" s="45"/>
      <c r="C244" s="186"/>
      <c r="D244" s="45"/>
      <c r="E244" s="182"/>
      <c r="F244" s="45"/>
      <c r="G244" s="45"/>
      <c r="H244" s="45"/>
      <c r="I244" s="45"/>
      <c r="J244" s="45"/>
      <c r="K244" s="45"/>
      <c r="L244" s="45"/>
      <c r="M244" s="45"/>
      <c r="N244" s="466"/>
    </row>
    <row r="245" spans="1:14" s="42" customFormat="1" ht="18" customHeight="1" x14ac:dyDescent="0.3">
      <c r="A245" s="43"/>
      <c r="B245" s="43"/>
      <c r="C245" s="185"/>
      <c r="D245" s="43"/>
      <c r="E245" s="181"/>
      <c r="F245" s="43"/>
      <c r="G245" s="43"/>
      <c r="H245" s="43"/>
      <c r="I245" s="43"/>
      <c r="J245" s="43"/>
      <c r="K245" s="43"/>
      <c r="L245" s="43"/>
      <c r="M245" s="43"/>
      <c r="N245" s="465"/>
    </row>
    <row r="246" spans="1:14" s="42" customFormat="1" ht="18" customHeight="1" x14ac:dyDescent="0.3">
      <c r="A246" s="45"/>
      <c r="B246" s="45"/>
      <c r="C246" s="186"/>
      <c r="D246" s="45"/>
      <c r="E246" s="182"/>
      <c r="F246" s="45"/>
      <c r="G246" s="45"/>
      <c r="H246" s="45"/>
      <c r="I246" s="45"/>
      <c r="J246" s="45"/>
      <c r="K246" s="45"/>
      <c r="L246" s="45"/>
      <c r="M246" s="45"/>
      <c r="N246" s="466"/>
    </row>
    <row r="247" spans="1:14" s="42" customFormat="1" ht="18" customHeight="1" x14ac:dyDescent="0.3">
      <c r="A247" s="43"/>
      <c r="B247" s="43"/>
      <c r="C247" s="185"/>
      <c r="D247" s="43"/>
      <c r="E247" s="181"/>
      <c r="F247" s="43"/>
      <c r="G247" s="43"/>
      <c r="H247" s="43"/>
      <c r="I247" s="43"/>
      <c r="J247" s="43"/>
      <c r="K247" s="43"/>
      <c r="L247" s="43"/>
      <c r="M247" s="43"/>
      <c r="N247" s="465"/>
    </row>
    <row r="248" spans="1:14" s="42" customFormat="1" ht="18" customHeight="1" x14ac:dyDescent="0.3">
      <c r="A248" s="45"/>
      <c r="B248" s="45"/>
      <c r="C248" s="186"/>
      <c r="D248" s="45"/>
      <c r="E248" s="182"/>
      <c r="F248" s="45"/>
      <c r="G248" s="45"/>
      <c r="H248" s="45"/>
      <c r="I248" s="45"/>
      <c r="J248" s="45"/>
      <c r="K248" s="45"/>
      <c r="L248" s="45"/>
      <c r="M248" s="45"/>
      <c r="N248" s="466"/>
    </row>
    <row r="249" spans="1:14" s="42" customFormat="1" ht="18" customHeight="1" x14ac:dyDescent="0.3">
      <c r="A249" s="43"/>
      <c r="B249" s="43"/>
      <c r="C249" s="185"/>
      <c r="D249" s="43"/>
      <c r="E249" s="181"/>
      <c r="F249" s="43"/>
      <c r="G249" s="43"/>
      <c r="H249" s="43"/>
      <c r="I249" s="43"/>
      <c r="J249" s="43"/>
      <c r="K249" s="43"/>
      <c r="L249" s="43"/>
      <c r="M249" s="43"/>
      <c r="N249" s="465"/>
    </row>
    <row r="250" spans="1:14" s="42" customFormat="1" ht="18" customHeight="1" x14ac:dyDescent="0.3">
      <c r="A250" s="45"/>
      <c r="B250" s="45"/>
      <c r="C250" s="186"/>
      <c r="D250" s="45"/>
      <c r="E250" s="182"/>
      <c r="F250" s="45"/>
      <c r="G250" s="45"/>
      <c r="H250" s="45"/>
      <c r="I250" s="45"/>
      <c r="J250" s="45"/>
      <c r="K250" s="45"/>
      <c r="L250" s="45"/>
      <c r="M250" s="45"/>
      <c r="N250" s="466"/>
    </row>
    <row r="251" spans="1:14" s="42" customFormat="1" ht="18" customHeight="1" x14ac:dyDescent="0.3">
      <c r="A251" s="43"/>
      <c r="B251" s="43"/>
      <c r="C251" s="185"/>
      <c r="D251" s="43"/>
      <c r="E251" s="181"/>
      <c r="F251" s="43"/>
      <c r="G251" s="43"/>
      <c r="H251" s="43"/>
      <c r="I251" s="43"/>
      <c r="J251" s="43"/>
      <c r="K251" s="43"/>
      <c r="L251" s="43"/>
      <c r="M251" s="43"/>
      <c r="N251" s="465"/>
    </row>
    <row r="252" spans="1:14" s="42" customFormat="1" ht="18" customHeight="1" x14ac:dyDescent="0.3">
      <c r="A252" s="45"/>
      <c r="B252" s="45"/>
      <c r="C252" s="186"/>
      <c r="D252" s="45"/>
      <c r="E252" s="182"/>
      <c r="F252" s="45"/>
      <c r="G252" s="45"/>
      <c r="H252" s="45"/>
      <c r="I252" s="45"/>
      <c r="J252" s="45"/>
      <c r="K252" s="45"/>
      <c r="L252" s="45"/>
      <c r="M252" s="45"/>
      <c r="N252" s="466"/>
    </row>
    <row r="253" spans="1:14" s="42" customFormat="1" ht="18" customHeight="1" x14ac:dyDescent="0.3">
      <c r="A253" s="43"/>
      <c r="B253" s="43"/>
      <c r="C253" s="185"/>
      <c r="D253" s="43"/>
      <c r="E253" s="181"/>
      <c r="F253" s="43"/>
      <c r="G253" s="43"/>
      <c r="H253" s="43"/>
      <c r="I253" s="43"/>
      <c r="J253" s="43"/>
      <c r="K253" s="43"/>
      <c r="L253" s="43"/>
      <c r="M253" s="43"/>
      <c r="N253" s="465"/>
    </row>
    <row r="254" spans="1:14" s="42" customFormat="1" ht="18" customHeight="1" x14ac:dyDescent="0.3">
      <c r="A254" s="45"/>
      <c r="B254" s="45"/>
      <c r="C254" s="186"/>
      <c r="D254" s="45"/>
      <c r="E254" s="182"/>
      <c r="F254" s="45"/>
      <c r="G254" s="45"/>
      <c r="H254" s="45"/>
      <c r="I254" s="45"/>
      <c r="J254" s="45"/>
      <c r="K254" s="45"/>
      <c r="L254" s="45"/>
      <c r="M254" s="45"/>
      <c r="N254" s="466"/>
    </row>
    <row r="255" spans="1:14" s="42" customFormat="1" ht="18" customHeight="1" x14ac:dyDescent="0.3">
      <c r="A255" s="43"/>
      <c r="B255" s="43"/>
      <c r="C255" s="185"/>
      <c r="D255" s="43"/>
      <c r="E255" s="181"/>
      <c r="F255" s="43"/>
      <c r="G255" s="43"/>
      <c r="H255" s="43"/>
      <c r="I255" s="43"/>
      <c r="J255" s="43"/>
      <c r="K255" s="43"/>
      <c r="L255" s="43"/>
      <c r="M255" s="43"/>
      <c r="N255" s="465"/>
    </row>
    <row r="256" spans="1:14" s="42" customFormat="1" ht="18" customHeight="1" x14ac:dyDescent="0.3">
      <c r="A256" s="45"/>
      <c r="B256" s="45"/>
      <c r="C256" s="186"/>
      <c r="D256" s="45"/>
      <c r="E256" s="182"/>
      <c r="F256" s="45"/>
      <c r="G256" s="45"/>
      <c r="H256" s="45"/>
      <c r="I256" s="45"/>
      <c r="J256" s="45"/>
      <c r="K256" s="45"/>
      <c r="L256" s="45"/>
      <c r="M256" s="45"/>
      <c r="N256" s="466"/>
    </row>
    <row r="257" spans="1:14" s="42" customFormat="1" ht="18" customHeight="1" x14ac:dyDescent="0.3">
      <c r="A257" s="43"/>
      <c r="B257" s="43"/>
      <c r="C257" s="185"/>
      <c r="D257" s="43"/>
      <c r="E257" s="181"/>
      <c r="F257" s="43"/>
      <c r="G257" s="43"/>
      <c r="H257" s="43"/>
      <c r="I257" s="43"/>
      <c r="J257" s="43"/>
      <c r="K257" s="43"/>
      <c r="L257" s="43"/>
      <c r="M257" s="43"/>
      <c r="N257" s="465"/>
    </row>
    <row r="258" spans="1:14" s="42" customFormat="1" ht="18" customHeight="1" x14ac:dyDescent="0.3">
      <c r="A258" s="45"/>
      <c r="B258" s="45"/>
      <c r="C258" s="186"/>
      <c r="D258" s="45"/>
      <c r="E258" s="182"/>
      <c r="F258" s="45"/>
      <c r="G258" s="45"/>
      <c r="H258" s="45"/>
      <c r="I258" s="45"/>
      <c r="J258" s="45"/>
      <c r="K258" s="45"/>
      <c r="L258" s="45"/>
      <c r="M258" s="45"/>
      <c r="N258" s="466"/>
    </row>
    <row r="259" spans="1:14" s="42" customFormat="1" ht="18" customHeight="1" x14ac:dyDescent="0.3">
      <c r="A259" s="43"/>
      <c r="B259" s="43"/>
      <c r="C259" s="185"/>
      <c r="D259" s="43"/>
      <c r="E259" s="181"/>
      <c r="F259" s="43"/>
      <c r="G259" s="43"/>
      <c r="H259" s="43"/>
      <c r="I259" s="43"/>
      <c r="J259" s="43"/>
      <c r="K259" s="43"/>
      <c r="L259" s="43"/>
      <c r="M259" s="43"/>
      <c r="N259" s="465"/>
    </row>
    <row r="260" spans="1:14" s="42" customFormat="1" ht="18" customHeight="1" x14ac:dyDescent="0.3">
      <c r="A260" s="45"/>
      <c r="B260" s="45"/>
      <c r="C260" s="186"/>
      <c r="D260" s="45"/>
      <c r="E260" s="182"/>
      <c r="F260" s="45"/>
      <c r="G260" s="45"/>
      <c r="H260" s="45"/>
      <c r="I260" s="45"/>
      <c r="J260" s="45"/>
      <c r="K260" s="45"/>
      <c r="L260" s="45"/>
      <c r="M260" s="45"/>
      <c r="N260" s="466"/>
    </row>
    <row r="261" spans="1:14" s="42" customFormat="1" ht="18" customHeight="1" x14ac:dyDescent="0.3">
      <c r="A261" s="43"/>
      <c r="B261" s="43"/>
      <c r="C261" s="185"/>
      <c r="D261" s="43"/>
      <c r="E261" s="181"/>
      <c r="F261" s="43"/>
      <c r="G261" s="43"/>
      <c r="H261" s="43"/>
      <c r="I261" s="43"/>
      <c r="J261" s="43"/>
      <c r="K261" s="43"/>
      <c r="L261" s="43"/>
      <c r="M261" s="43"/>
      <c r="N261" s="465"/>
    </row>
    <row r="262" spans="1:14" s="42" customFormat="1" ht="18" customHeight="1" x14ac:dyDescent="0.3">
      <c r="A262" s="45"/>
      <c r="B262" s="45"/>
      <c r="C262" s="186"/>
      <c r="D262" s="45"/>
      <c r="E262" s="182"/>
      <c r="F262" s="45"/>
      <c r="G262" s="45"/>
      <c r="H262" s="45"/>
      <c r="I262" s="45"/>
      <c r="J262" s="45"/>
      <c r="K262" s="45"/>
      <c r="L262" s="45"/>
      <c r="M262" s="45"/>
      <c r="N262" s="466"/>
    </row>
    <row r="263" spans="1:14" s="42" customFormat="1" ht="18" customHeight="1" x14ac:dyDescent="0.3">
      <c r="A263" s="43"/>
      <c r="B263" s="43"/>
      <c r="C263" s="185"/>
      <c r="D263" s="43"/>
      <c r="E263" s="181"/>
      <c r="F263" s="43"/>
      <c r="G263" s="43"/>
      <c r="H263" s="43"/>
      <c r="I263" s="43"/>
      <c r="J263" s="43"/>
      <c r="K263" s="43"/>
      <c r="L263" s="43"/>
      <c r="M263" s="43"/>
      <c r="N263" s="465"/>
    </row>
    <row r="264" spans="1:14" s="42" customFormat="1" ht="18" customHeight="1" x14ac:dyDescent="0.3">
      <c r="A264" s="45"/>
      <c r="B264" s="45"/>
      <c r="C264" s="186"/>
      <c r="D264" s="45"/>
      <c r="E264" s="182"/>
      <c r="F264" s="45"/>
      <c r="G264" s="45"/>
      <c r="H264" s="45"/>
      <c r="I264" s="45"/>
      <c r="J264" s="45"/>
      <c r="K264" s="45"/>
      <c r="L264" s="45"/>
      <c r="M264" s="45"/>
      <c r="N264" s="466"/>
    </row>
    <row r="265" spans="1:14" s="42" customFormat="1" ht="18" customHeight="1" x14ac:dyDescent="0.3">
      <c r="A265" s="43"/>
      <c r="B265" s="43"/>
      <c r="C265" s="185"/>
      <c r="D265" s="43"/>
      <c r="E265" s="181"/>
      <c r="F265" s="43"/>
      <c r="G265" s="43"/>
      <c r="H265" s="43"/>
      <c r="I265" s="43"/>
      <c r="J265" s="43"/>
      <c r="K265" s="43"/>
      <c r="L265" s="43"/>
      <c r="M265" s="43"/>
      <c r="N265" s="465"/>
    </row>
    <row r="266" spans="1:14" s="42" customFormat="1" ht="18" customHeight="1" x14ac:dyDescent="0.3">
      <c r="A266" s="45"/>
      <c r="B266" s="45"/>
      <c r="C266" s="186"/>
      <c r="D266" s="45"/>
      <c r="E266" s="182"/>
      <c r="F266" s="45"/>
      <c r="G266" s="45"/>
      <c r="H266" s="45"/>
      <c r="I266" s="45"/>
      <c r="J266" s="45"/>
      <c r="K266" s="45"/>
      <c r="L266" s="45"/>
      <c r="M266" s="45"/>
      <c r="N266" s="466"/>
    </row>
    <row r="267" spans="1:14" s="42" customFormat="1" ht="18" customHeight="1" x14ac:dyDescent="0.3">
      <c r="A267" s="43"/>
      <c r="B267" s="43"/>
      <c r="C267" s="185"/>
      <c r="D267" s="43"/>
      <c r="E267" s="181"/>
      <c r="F267" s="43"/>
      <c r="G267" s="43"/>
      <c r="H267" s="43"/>
      <c r="I267" s="43"/>
      <c r="J267" s="43"/>
      <c r="K267" s="43"/>
      <c r="L267" s="43"/>
      <c r="M267" s="43"/>
      <c r="N267" s="465"/>
    </row>
    <row r="268" spans="1:14" s="42" customFormat="1" ht="18" customHeight="1" x14ac:dyDescent="0.3">
      <c r="A268" s="45"/>
      <c r="B268" s="45"/>
      <c r="C268" s="186"/>
      <c r="D268" s="45"/>
      <c r="E268" s="182"/>
      <c r="F268" s="45"/>
      <c r="G268" s="45"/>
      <c r="H268" s="45"/>
      <c r="I268" s="45"/>
      <c r="J268" s="45"/>
      <c r="K268" s="45"/>
      <c r="L268" s="45"/>
      <c r="M268" s="45"/>
      <c r="N268" s="466"/>
    </row>
    <row r="269" spans="1:14" s="42" customFormat="1" ht="18" customHeight="1" x14ac:dyDescent="0.3">
      <c r="A269" s="43"/>
      <c r="B269" s="43"/>
      <c r="C269" s="185"/>
      <c r="D269" s="43"/>
      <c r="E269" s="181"/>
      <c r="F269" s="43"/>
      <c r="G269" s="43"/>
      <c r="H269" s="43"/>
      <c r="I269" s="43"/>
      <c r="J269" s="43"/>
      <c r="K269" s="43"/>
      <c r="L269" s="43"/>
      <c r="M269" s="43"/>
      <c r="N269" s="465"/>
    </row>
    <row r="270" spans="1:14" s="42" customFormat="1" ht="18" customHeight="1" x14ac:dyDescent="0.3">
      <c r="A270" s="45"/>
      <c r="B270" s="45"/>
      <c r="C270" s="186"/>
      <c r="D270" s="45"/>
      <c r="E270" s="182"/>
      <c r="F270" s="45"/>
      <c r="G270" s="45"/>
      <c r="H270" s="45"/>
      <c r="I270" s="45"/>
      <c r="J270" s="45"/>
      <c r="K270" s="45"/>
      <c r="L270" s="45"/>
      <c r="M270" s="45"/>
      <c r="N270" s="466"/>
    </row>
    <row r="271" spans="1:14" s="42" customFormat="1" ht="18" customHeight="1" x14ac:dyDescent="0.3">
      <c r="A271" s="43"/>
      <c r="B271" s="43"/>
      <c r="C271" s="185"/>
      <c r="D271" s="43"/>
      <c r="E271" s="181"/>
      <c r="F271" s="43"/>
      <c r="G271" s="43"/>
      <c r="H271" s="43"/>
      <c r="I271" s="43"/>
      <c r="J271" s="43"/>
      <c r="K271" s="43"/>
      <c r="L271" s="43"/>
      <c r="M271" s="43"/>
      <c r="N271" s="465"/>
    </row>
    <row r="272" spans="1:14" s="42" customFormat="1" ht="18" customHeight="1" x14ac:dyDescent="0.3">
      <c r="A272" s="45"/>
      <c r="B272" s="45"/>
      <c r="C272" s="186"/>
      <c r="D272" s="45"/>
      <c r="E272" s="182"/>
      <c r="F272" s="45"/>
      <c r="G272" s="45"/>
      <c r="H272" s="45"/>
      <c r="I272" s="45"/>
      <c r="J272" s="45"/>
      <c r="K272" s="45"/>
      <c r="L272" s="45"/>
      <c r="M272" s="45"/>
      <c r="N272" s="466"/>
    </row>
    <row r="273" spans="1:14" s="42" customFormat="1" ht="18" customHeight="1" x14ac:dyDescent="0.3">
      <c r="A273" s="43"/>
      <c r="B273" s="43"/>
      <c r="C273" s="185"/>
      <c r="D273" s="43"/>
      <c r="E273" s="181"/>
      <c r="F273" s="43"/>
      <c r="G273" s="43"/>
      <c r="H273" s="43"/>
      <c r="I273" s="43"/>
      <c r="J273" s="43"/>
      <c r="K273" s="43"/>
      <c r="L273" s="43"/>
      <c r="M273" s="43"/>
      <c r="N273" s="465"/>
    </row>
    <row r="274" spans="1:14" s="42" customFormat="1" ht="18" customHeight="1" x14ac:dyDescent="0.3">
      <c r="A274" s="45"/>
      <c r="B274" s="45"/>
      <c r="C274" s="186"/>
      <c r="D274" s="45"/>
      <c r="E274" s="182"/>
      <c r="F274" s="45"/>
      <c r="G274" s="45"/>
      <c r="H274" s="45"/>
      <c r="I274" s="45"/>
      <c r="J274" s="45"/>
      <c r="K274" s="45"/>
      <c r="L274" s="45"/>
      <c r="M274" s="45"/>
      <c r="N274" s="466"/>
    </row>
    <row r="275" spans="1:14" s="42" customFormat="1" ht="18" customHeight="1" x14ac:dyDescent="0.3">
      <c r="A275" s="43"/>
      <c r="B275" s="43"/>
      <c r="C275" s="185"/>
      <c r="D275" s="43"/>
      <c r="E275" s="181"/>
      <c r="F275" s="43"/>
      <c r="G275" s="43"/>
      <c r="H275" s="43"/>
      <c r="I275" s="43"/>
      <c r="J275" s="43"/>
      <c r="K275" s="43"/>
      <c r="L275" s="43"/>
      <c r="M275" s="43"/>
      <c r="N275" s="465"/>
    </row>
    <row r="276" spans="1:14" s="42" customFormat="1" ht="18" customHeight="1" x14ac:dyDescent="0.3">
      <c r="A276" s="45"/>
      <c r="B276" s="45"/>
      <c r="C276" s="186"/>
      <c r="D276" s="45"/>
      <c r="E276" s="182"/>
      <c r="F276" s="45"/>
      <c r="G276" s="45"/>
      <c r="H276" s="45"/>
      <c r="I276" s="45"/>
      <c r="J276" s="45"/>
      <c r="K276" s="45"/>
      <c r="L276" s="45"/>
      <c r="M276" s="45"/>
      <c r="N276" s="466"/>
    </row>
    <row r="277" spans="1:14" s="42" customFormat="1" ht="18" customHeight="1" x14ac:dyDescent="0.3">
      <c r="A277" s="43"/>
      <c r="B277" s="43"/>
      <c r="C277" s="185"/>
      <c r="D277" s="43"/>
      <c r="E277" s="181"/>
      <c r="F277" s="43"/>
      <c r="G277" s="43"/>
      <c r="H277" s="43"/>
      <c r="I277" s="43"/>
      <c r="J277" s="43"/>
      <c r="K277" s="43"/>
      <c r="L277" s="43"/>
      <c r="M277" s="43"/>
      <c r="N277" s="465"/>
    </row>
    <row r="278" spans="1:14" s="42" customFormat="1" ht="18" customHeight="1" x14ac:dyDescent="0.3">
      <c r="A278" s="45"/>
      <c r="B278" s="45"/>
      <c r="C278" s="186"/>
      <c r="D278" s="45"/>
      <c r="E278" s="182"/>
      <c r="F278" s="45"/>
      <c r="G278" s="45"/>
      <c r="H278" s="45"/>
      <c r="I278" s="45"/>
      <c r="J278" s="45"/>
      <c r="K278" s="45"/>
      <c r="L278" s="45"/>
      <c r="M278" s="45"/>
      <c r="N278" s="466"/>
    </row>
    <row r="279" spans="1:14" s="42" customFormat="1" ht="18" customHeight="1" x14ac:dyDescent="0.3">
      <c r="A279" s="43"/>
      <c r="B279" s="43"/>
      <c r="C279" s="185"/>
      <c r="D279" s="43"/>
      <c r="E279" s="181"/>
      <c r="F279" s="43"/>
      <c r="G279" s="43"/>
      <c r="H279" s="43"/>
      <c r="I279" s="43"/>
      <c r="J279" s="43"/>
      <c r="K279" s="43"/>
      <c r="L279" s="43"/>
      <c r="M279" s="43"/>
      <c r="N279" s="465"/>
    </row>
    <row r="280" spans="1:14" s="42" customFormat="1" ht="18" customHeight="1" thickBot="1" x14ac:dyDescent="0.35">
      <c r="A280" s="47"/>
      <c r="B280" s="47"/>
      <c r="C280" s="187"/>
      <c r="D280" s="47"/>
      <c r="E280" s="183"/>
      <c r="F280" s="47"/>
      <c r="G280" s="47"/>
      <c r="H280" s="47"/>
      <c r="I280" s="47"/>
      <c r="J280" s="47"/>
      <c r="K280" s="47"/>
      <c r="L280" s="47"/>
      <c r="M280" s="47"/>
      <c r="N280" s="467"/>
    </row>
    <row r="281" spans="1:14" s="42" customFormat="1" ht="18" customHeight="1" x14ac:dyDescent="0.3">
      <c r="A281" s="43"/>
      <c r="B281" s="43"/>
      <c r="C281" s="185"/>
      <c r="D281" s="43"/>
      <c r="E281" s="181"/>
      <c r="F281" s="43"/>
      <c r="G281" s="43"/>
      <c r="H281" s="43"/>
      <c r="I281" s="43"/>
      <c r="J281" s="43"/>
      <c r="K281" s="43"/>
      <c r="L281" s="43"/>
      <c r="M281" s="43"/>
      <c r="N281" s="465"/>
    </row>
    <row r="282" spans="1:14" s="42" customFormat="1" ht="18" customHeight="1" x14ac:dyDescent="0.3">
      <c r="A282" s="45"/>
      <c r="B282" s="45"/>
      <c r="C282" s="186"/>
      <c r="D282" s="45"/>
      <c r="E282" s="182"/>
      <c r="F282" s="45"/>
      <c r="G282" s="45"/>
      <c r="H282" s="45"/>
      <c r="I282" s="45"/>
      <c r="J282" s="45"/>
      <c r="K282" s="45"/>
      <c r="L282" s="45"/>
      <c r="M282" s="45"/>
      <c r="N282" s="466"/>
    </row>
    <row r="283" spans="1:14" s="42" customFormat="1" ht="18" customHeight="1" x14ac:dyDescent="0.3">
      <c r="A283" s="43"/>
      <c r="B283" s="43"/>
      <c r="C283" s="185"/>
      <c r="D283" s="43"/>
      <c r="E283" s="181"/>
      <c r="F283" s="43"/>
      <c r="G283" s="43"/>
      <c r="H283" s="43"/>
      <c r="I283" s="43"/>
      <c r="J283" s="43"/>
      <c r="K283" s="43"/>
      <c r="L283" s="43"/>
      <c r="M283" s="43"/>
      <c r="N283" s="465"/>
    </row>
    <row r="284" spans="1:14" s="42" customFormat="1" ht="18" customHeight="1" x14ac:dyDescent="0.3">
      <c r="A284" s="45"/>
      <c r="B284" s="45"/>
      <c r="C284" s="186"/>
      <c r="D284" s="45"/>
      <c r="E284" s="182"/>
      <c r="F284" s="45"/>
      <c r="G284" s="45"/>
      <c r="H284" s="45"/>
      <c r="I284" s="45"/>
      <c r="J284" s="45"/>
      <c r="K284" s="45"/>
      <c r="L284" s="45"/>
      <c r="M284" s="45"/>
      <c r="N284" s="466"/>
    </row>
    <row r="285" spans="1:14" s="42" customFormat="1" ht="18" customHeight="1" x14ac:dyDescent="0.3">
      <c r="A285" s="43"/>
      <c r="B285" s="43"/>
      <c r="C285" s="185"/>
      <c r="D285" s="43"/>
      <c r="E285" s="181"/>
      <c r="F285" s="43"/>
      <c r="G285" s="43"/>
      <c r="H285" s="43"/>
      <c r="I285" s="43"/>
      <c r="J285" s="43"/>
      <c r="K285" s="43"/>
      <c r="L285" s="43"/>
      <c r="M285" s="43"/>
      <c r="N285" s="465"/>
    </row>
    <row r="286" spans="1:14" s="42" customFormat="1" ht="18" customHeight="1" x14ac:dyDescent="0.3">
      <c r="A286" s="45"/>
      <c r="B286" s="45"/>
      <c r="C286" s="186"/>
      <c r="D286" s="45"/>
      <c r="E286" s="182"/>
      <c r="F286" s="45"/>
      <c r="G286" s="45"/>
      <c r="H286" s="45"/>
      <c r="I286" s="45"/>
      <c r="J286" s="45"/>
      <c r="K286" s="45"/>
      <c r="L286" s="45"/>
      <c r="M286" s="45"/>
      <c r="N286" s="466"/>
    </row>
    <row r="287" spans="1:14" s="42" customFormat="1" ht="18" customHeight="1" x14ac:dyDescent="0.3">
      <c r="A287" s="43"/>
      <c r="B287" s="43"/>
      <c r="C287" s="185"/>
      <c r="D287" s="43"/>
      <c r="E287" s="181"/>
      <c r="F287" s="43"/>
      <c r="G287" s="43"/>
      <c r="H287" s="43"/>
      <c r="I287" s="43"/>
      <c r="J287" s="43"/>
      <c r="K287" s="43"/>
      <c r="L287" s="43"/>
      <c r="M287" s="43"/>
      <c r="N287" s="465"/>
    </row>
    <row r="288" spans="1:14" s="42" customFormat="1" ht="18" customHeight="1" x14ac:dyDescent="0.3">
      <c r="A288" s="45"/>
      <c r="B288" s="45"/>
      <c r="C288" s="186"/>
      <c r="D288" s="45"/>
      <c r="E288" s="182"/>
      <c r="F288" s="45"/>
      <c r="G288" s="45"/>
      <c r="H288" s="45"/>
      <c r="I288" s="45"/>
      <c r="J288" s="45"/>
      <c r="K288" s="45"/>
      <c r="L288" s="45"/>
      <c r="M288" s="45"/>
      <c r="N288" s="466"/>
    </row>
    <row r="289" spans="1:14" s="42" customFormat="1" ht="18" customHeight="1" x14ac:dyDescent="0.3">
      <c r="A289" s="43"/>
      <c r="B289" s="43"/>
      <c r="C289" s="185"/>
      <c r="D289" s="43"/>
      <c r="E289" s="181"/>
      <c r="F289" s="43"/>
      <c r="G289" s="43"/>
      <c r="H289" s="43"/>
      <c r="I289" s="43"/>
      <c r="J289" s="43"/>
      <c r="K289" s="43"/>
      <c r="L289" s="43"/>
      <c r="M289" s="43"/>
      <c r="N289" s="465"/>
    </row>
    <row r="290" spans="1:14" s="42" customFormat="1" ht="18" customHeight="1" x14ac:dyDescent="0.3">
      <c r="A290" s="45"/>
      <c r="B290" s="45"/>
      <c r="C290" s="186"/>
      <c r="D290" s="45"/>
      <c r="E290" s="182"/>
      <c r="F290" s="45"/>
      <c r="G290" s="45"/>
      <c r="H290" s="45"/>
      <c r="I290" s="45"/>
      <c r="J290" s="45"/>
      <c r="K290" s="45"/>
      <c r="L290" s="45"/>
      <c r="M290" s="45"/>
      <c r="N290" s="466"/>
    </row>
    <row r="291" spans="1:14" s="42" customFormat="1" ht="18" customHeight="1" x14ac:dyDescent="0.3">
      <c r="A291" s="43"/>
      <c r="B291" s="43"/>
      <c r="C291" s="185"/>
      <c r="D291" s="43"/>
      <c r="E291" s="181"/>
      <c r="F291" s="43"/>
      <c r="G291" s="43"/>
      <c r="H291" s="43"/>
      <c r="I291" s="43"/>
      <c r="J291" s="43"/>
      <c r="K291" s="43"/>
      <c r="L291" s="43"/>
      <c r="M291" s="43"/>
      <c r="N291" s="465"/>
    </row>
    <row r="292" spans="1:14" s="42" customFormat="1" ht="18" customHeight="1" x14ac:dyDescent="0.3">
      <c r="A292" s="45"/>
      <c r="B292" s="45"/>
      <c r="C292" s="186"/>
      <c r="D292" s="45"/>
      <c r="E292" s="182"/>
      <c r="F292" s="45"/>
      <c r="G292" s="45"/>
      <c r="H292" s="45"/>
      <c r="I292" s="45"/>
      <c r="J292" s="45"/>
      <c r="K292" s="45"/>
      <c r="L292" s="45"/>
      <c r="M292" s="45"/>
      <c r="N292" s="466"/>
    </row>
    <row r="293" spans="1:14" s="42" customFormat="1" ht="18" customHeight="1" x14ac:dyDescent="0.3">
      <c r="A293" s="43"/>
      <c r="B293" s="43"/>
      <c r="C293" s="185"/>
      <c r="D293" s="43"/>
      <c r="E293" s="181"/>
      <c r="F293" s="43"/>
      <c r="G293" s="43"/>
      <c r="H293" s="43"/>
      <c r="I293" s="43"/>
      <c r="J293" s="43"/>
      <c r="K293" s="43"/>
      <c r="L293" s="43"/>
      <c r="M293" s="43"/>
      <c r="N293" s="465"/>
    </row>
    <row r="294" spans="1:14" s="42" customFormat="1" ht="18" customHeight="1" x14ac:dyDescent="0.3">
      <c r="A294" s="49"/>
      <c r="B294" s="45"/>
      <c r="C294" s="186"/>
      <c r="D294" s="45"/>
      <c r="E294" s="182"/>
      <c r="F294" s="45"/>
      <c r="G294" s="45"/>
      <c r="H294" s="45"/>
      <c r="I294" s="45"/>
      <c r="J294" s="45"/>
      <c r="K294" s="45"/>
      <c r="L294" s="45"/>
      <c r="M294" s="45"/>
      <c r="N294" s="466"/>
    </row>
    <row r="295" spans="1:14" s="42" customFormat="1" ht="18" customHeight="1" x14ac:dyDescent="0.3">
      <c r="A295" s="50"/>
      <c r="B295" s="43"/>
      <c r="C295" s="185"/>
      <c r="D295" s="43"/>
      <c r="E295" s="181"/>
      <c r="F295" s="43"/>
      <c r="G295" s="43"/>
      <c r="H295" s="43"/>
      <c r="I295" s="43"/>
      <c r="J295" s="43"/>
      <c r="K295" s="43"/>
      <c r="L295" s="43"/>
      <c r="M295" s="43"/>
      <c r="N295" s="465"/>
    </row>
    <row r="296" spans="1:14" s="42" customFormat="1" ht="18" customHeight="1" x14ac:dyDescent="0.3">
      <c r="A296" s="49"/>
      <c r="B296" s="45"/>
      <c r="C296" s="186"/>
      <c r="D296" s="45"/>
      <c r="E296" s="182"/>
      <c r="F296" s="45"/>
      <c r="G296" s="45"/>
      <c r="H296" s="45"/>
      <c r="I296" s="45"/>
      <c r="J296" s="45"/>
      <c r="K296" s="45"/>
      <c r="L296" s="45"/>
      <c r="M296" s="45"/>
      <c r="N296" s="466"/>
    </row>
    <row r="297" spans="1:14" s="42" customFormat="1" ht="18" customHeight="1" x14ac:dyDescent="0.3">
      <c r="A297" s="50"/>
      <c r="B297" s="43"/>
      <c r="C297" s="185"/>
      <c r="D297" s="43"/>
      <c r="E297" s="181"/>
      <c r="F297" s="43"/>
      <c r="G297" s="43"/>
      <c r="H297" s="43"/>
      <c r="I297" s="43"/>
      <c r="J297" s="43"/>
      <c r="K297" s="43"/>
      <c r="L297" s="43"/>
      <c r="M297" s="43"/>
      <c r="N297" s="465"/>
    </row>
    <row r="298" spans="1:14" s="42" customFormat="1" ht="18" customHeight="1" x14ac:dyDescent="0.3">
      <c r="A298" s="49"/>
      <c r="B298" s="45"/>
      <c r="C298" s="186"/>
      <c r="D298" s="45"/>
      <c r="E298" s="182"/>
      <c r="F298" s="45"/>
      <c r="G298" s="45"/>
      <c r="H298" s="45"/>
      <c r="I298" s="45"/>
      <c r="J298" s="45"/>
      <c r="K298" s="45"/>
      <c r="L298" s="45"/>
      <c r="M298" s="45"/>
      <c r="N298" s="466"/>
    </row>
    <row r="299" spans="1:14" s="42" customFormat="1" ht="18" customHeight="1" x14ac:dyDescent="0.3">
      <c r="A299" s="50"/>
      <c r="B299" s="43"/>
      <c r="C299" s="185"/>
      <c r="D299" s="43"/>
      <c r="E299" s="181"/>
      <c r="F299" s="43"/>
      <c r="G299" s="43"/>
      <c r="H299" s="43"/>
      <c r="I299" s="43"/>
      <c r="J299" s="43"/>
      <c r="K299" s="43"/>
      <c r="L299" s="43"/>
      <c r="M299" s="43"/>
      <c r="N299" s="465"/>
    </row>
    <row r="300" spans="1:14" s="42" customFormat="1" ht="18" customHeight="1" thickBot="1" x14ac:dyDescent="0.35">
      <c r="A300" s="51"/>
      <c r="B300" s="47"/>
      <c r="C300" s="187"/>
      <c r="D300" s="47"/>
      <c r="E300" s="183"/>
      <c r="F300" s="47"/>
      <c r="G300" s="47"/>
      <c r="H300" s="47"/>
      <c r="I300" s="47"/>
      <c r="J300" s="47"/>
      <c r="K300" s="47"/>
      <c r="L300" s="47"/>
      <c r="M300" s="47"/>
      <c r="N300" s="467"/>
    </row>
  </sheetData>
  <pageMargins left="0.25" right="0.25" top="0.75" bottom="0.75" header="0.3" footer="0.3"/>
  <pageSetup scale="65" orientation="landscape" horizontalDpi="4294967293" r:id="rId1"/>
  <headerFooter>
    <oddHeader>&amp;C&amp;"Century Gothic,Bold"&amp;18T O T A L   &amp;&amp;   V O L A T I L E   S U S P E N D E D   S O L I D S &amp;E  
&amp;12STANDARD METHODS 2540D&amp;R11/22/2019</oddHeader>
    <oddFooter>&amp;CPrinted: &amp;D&amp;T&amp;RA.E&amp;LNovus.xlsm</oddFooter>
  </headerFooter>
  <rowBreaks count="7" manualBreakCount="7">
    <brk id="40" max="13" man="1"/>
    <brk id="80" max="13" man="1"/>
    <brk id="120" max="13" man="1"/>
    <brk id="160" max="13" man="1"/>
    <brk id="200" max="13" man="1"/>
    <brk id="240" max="13" man="1"/>
    <brk id="280" max="13" man="1"/>
  </rowBreaks>
  <colBreaks count="1" manualBreakCount="1">
    <brk id="14" max="299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C5D2F-ACA9-457E-A218-085208493017}">
  <sheetPr codeName="Sheet10"/>
  <dimension ref="A1:M300"/>
  <sheetViews>
    <sheetView showGridLines="0" zoomScaleNormal="100" workbookViewId="0">
      <selection activeCell="B18" sqref="B18"/>
    </sheetView>
  </sheetViews>
  <sheetFormatPr defaultRowHeight="15" x14ac:dyDescent="0.25"/>
  <cols>
    <col min="1" max="2" width="20.7109375" style="17" customWidth="1"/>
    <col min="3" max="3" width="7" style="17" customWidth="1"/>
    <col min="4" max="13" width="12.7109375" style="17" customWidth="1"/>
  </cols>
  <sheetData>
    <row r="1" spans="1:13" ht="58.5" customHeight="1" thickBot="1" x14ac:dyDescent="0.3">
      <c r="A1" s="10" t="s">
        <v>70</v>
      </c>
      <c r="B1" s="10" t="s">
        <v>67</v>
      </c>
      <c r="C1" s="12" t="s">
        <v>30</v>
      </c>
      <c r="D1" s="13" t="s">
        <v>78</v>
      </c>
      <c r="E1" s="13" t="s">
        <v>88</v>
      </c>
      <c r="F1" s="13" t="s">
        <v>90</v>
      </c>
      <c r="G1" s="13" t="s">
        <v>92</v>
      </c>
      <c r="H1" s="13" t="s">
        <v>93</v>
      </c>
      <c r="I1" s="13" t="s">
        <v>94</v>
      </c>
      <c r="J1" s="13" t="s">
        <v>89</v>
      </c>
      <c r="K1" s="13" t="s">
        <v>91</v>
      </c>
      <c r="L1" s="13" t="s">
        <v>95</v>
      </c>
      <c r="M1" s="13" t="s">
        <v>96</v>
      </c>
    </row>
    <row r="2" spans="1:13" s="42" customFormat="1" ht="15" customHeight="1" x14ac:dyDescent="0.3">
      <c r="A2" s="40" t="s">
        <v>996</v>
      </c>
      <c r="B2" s="40" t="s">
        <v>46</v>
      </c>
      <c r="C2" s="40" t="s">
        <v>156</v>
      </c>
      <c r="D2" s="40" t="s">
        <v>1007</v>
      </c>
      <c r="E2" s="40" t="s">
        <v>1012</v>
      </c>
      <c r="F2" s="40" t="s">
        <v>1012</v>
      </c>
      <c r="G2" s="40" t="s">
        <v>1013</v>
      </c>
      <c r="H2" s="40"/>
      <c r="I2" s="40"/>
      <c r="J2" s="40"/>
      <c r="K2" s="40"/>
      <c r="L2" s="40"/>
      <c r="M2" s="41"/>
    </row>
    <row r="3" spans="1:13" s="42" customFormat="1" ht="15" customHeight="1" x14ac:dyDescent="0.3">
      <c r="A3" s="43" t="s">
        <v>28</v>
      </c>
      <c r="B3" s="43" t="s">
        <v>367</v>
      </c>
      <c r="C3" s="43" t="s">
        <v>157</v>
      </c>
      <c r="D3" s="43" t="s">
        <v>1015</v>
      </c>
      <c r="E3" s="43" t="s">
        <v>1016</v>
      </c>
      <c r="F3" s="43" t="s">
        <v>1016</v>
      </c>
      <c r="G3" s="43" t="s">
        <v>1016</v>
      </c>
      <c r="H3" s="43"/>
      <c r="I3" s="43"/>
      <c r="J3" s="43"/>
      <c r="K3" s="43"/>
      <c r="L3" s="43"/>
      <c r="M3" s="44"/>
    </row>
    <row r="4" spans="1:13" s="42" customFormat="1" ht="15" customHeight="1" x14ac:dyDescent="0.3">
      <c r="A4" s="45" t="s">
        <v>998</v>
      </c>
      <c r="B4" s="45" t="s">
        <v>410</v>
      </c>
      <c r="C4" s="45" t="s">
        <v>160</v>
      </c>
      <c r="D4" s="45" t="s">
        <v>1019</v>
      </c>
      <c r="E4" s="45" t="s">
        <v>1020</v>
      </c>
      <c r="F4" s="45" t="s">
        <v>1020</v>
      </c>
      <c r="G4" s="45" t="s">
        <v>1020</v>
      </c>
      <c r="H4" s="45"/>
      <c r="I4" s="45"/>
      <c r="J4" s="45"/>
      <c r="K4" s="45"/>
      <c r="L4" s="45"/>
      <c r="M4" s="46"/>
    </row>
    <row r="5" spans="1:13" s="42" customFormat="1" ht="15" customHeight="1" x14ac:dyDescent="0.3">
      <c r="A5" s="43" t="s">
        <v>28</v>
      </c>
      <c r="B5" s="43" t="s">
        <v>367</v>
      </c>
      <c r="C5" s="43" t="s">
        <v>158</v>
      </c>
      <c r="D5" s="43" t="s">
        <v>1021</v>
      </c>
      <c r="E5" s="43" t="s">
        <v>1022</v>
      </c>
      <c r="F5" s="43" t="s">
        <v>1022</v>
      </c>
      <c r="G5" s="43" t="s">
        <v>1022</v>
      </c>
      <c r="H5" s="43"/>
      <c r="I5" s="43"/>
      <c r="J5" s="43"/>
      <c r="K5" s="43"/>
      <c r="L5" s="43"/>
      <c r="M5" s="44"/>
    </row>
    <row r="6" spans="1:13" s="42" customFormat="1" ht="15" customHeight="1" x14ac:dyDescent="0.3">
      <c r="A6" s="45" t="s">
        <v>1023</v>
      </c>
      <c r="B6" s="45" t="s">
        <v>47</v>
      </c>
      <c r="C6" s="45" t="s">
        <v>58</v>
      </c>
      <c r="D6" s="45" t="s">
        <v>999</v>
      </c>
      <c r="E6" s="45" t="s">
        <v>1026</v>
      </c>
      <c r="F6" s="45" t="s">
        <v>1026</v>
      </c>
      <c r="G6" s="45"/>
      <c r="H6" s="45"/>
      <c r="I6" s="45"/>
      <c r="J6" s="45" t="s">
        <v>1003</v>
      </c>
      <c r="K6" s="45" t="s">
        <v>1003</v>
      </c>
      <c r="L6" s="45"/>
      <c r="M6" s="46"/>
    </row>
    <row r="7" spans="1:13" s="42" customFormat="1" ht="15" customHeight="1" x14ac:dyDescent="0.3">
      <c r="A7" s="43" t="s">
        <v>28</v>
      </c>
      <c r="B7" s="43" t="s">
        <v>367</v>
      </c>
      <c r="C7" s="43" t="s">
        <v>149</v>
      </c>
      <c r="D7" s="43" t="s">
        <v>1027</v>
      </c>
      <c r="E7" s="43" t="s">
        <v>1028</v>
      </c>
      <c r="F7" s="43" t="s">
        <v>1028</v>
      </c>
      <c r="G7" s="43"/>
      <c r="H7" s="43"/>
      <c r="I7" s="43"/>
      <c r="J7" s="43" t="s">
        <v>1029</v>
      </c>
      <c r="K7" s="43" t="s">
        <v>1029</v>
      </c>
      <c r="L7" s="43"/>
      <c r="M7" s="44"/>
    </row>
    <row r="8" spans="1:13" s="42" customFormat="1" ht="15" customHeight="1" x14ac:dyDescent="0.3">
      <c r="A8" s="45" t="s">
        <v>1030</v>
      </c>
      <c r="B8" s="45" t="s">
        <v>48</v>
      </c>
      <c r="C8" s="45" t="s">
        <v>150</v>
      </c>
      <c r="D8" s="45" t="s">
        <v>1004</v>
      </c>
      <c r="E8" s="45" t="s">
        <v>1036</v>
      </c>
      <c r="F8" s="45" t="s">
        <v>1036</v>
      </c>
      <c r="G8" s="45"/>
      <c r="H8" s="45"/>
      <c r="I8" s="45"/>
      <c r="J8" s="45" t="s">
        <v>548</v>
      </c>
      <c r="K8" s="45" t="s">
        <v>548</v>
      </c>
      <c r="L8" s="45"/>
      <c r="M8" s="46"/>
    </row>
    <row r="9" spans="1:13" s="42" customFormat="1" ht="15" customHeight="1" x14ac:dyDescent="0.3">
      <c r="A9" s="43" t="s">
        <v>28</v>
      </c>
      <c r="B9" s="43" t="s">
        <v>367</v>
      </c>
      <c r="C9" s="43" t="s">
        <v>151</v>
      </c>
      <c r="D9" s="43" t="s">
        <v>1040</v>
      </c>
      <c r="E9" s="43" t="s">
        <v>1041</v>
      </c>
      <c r="F9" s="43" t="s">
        <v>1041</v>
      </c>
      <c r="G9" s="43"/>
      <c r="H9" s="43"/>
      <c r="I9" s="43"/>
      <c r="J9" s="43" t="s">
        <v>1042</v>
      </c>
      <c r="K9" s="43" t="s">
        <v>1042</v>
      </c>
      <c r="L9" s="43"/>
      <c r="M9" s="44"/>
    </row>
    <row r="10" spans="1:13" s="42" customFormat="1" ht="15" customHeight="1" x14ac:dyDescent="0.3">
      <c r="A10" s="45" t="s">
        <v>1043</v>
      </c>
      <c r="B10" s="45" t="s">
        <v>49</v>
      </c>
      <c r="C10" s="45" t="s">
        <v>152</v>
      </c>
      <c r="D10" s="45" t="s">
        <v>1048</v>
      </c>
      <c r="E10" s="45" t="s">
        <v>1049</v>
      </c>
      <c r="F10" s="45" t="s">
        <v>1049</v>
      </c>
      <c r="G10" s="45"/>
      <c r="H10" s="45"/>
      <c r="I10" s="45"/>
      <c r="J10" s="45" t="s">
        <v>521</v>
      </c>
      <c r="K10" s="45" t="s">
        <v>521</v>
      </c>
      <c r="L10" s="45"/>
      <c r="M10" s="46"/>
    </row>
    <row r="11" spans="1:13" s="42" customFormat="1" ht="15" customHeight="1" x14ac:dyDescent="0.3">
      <c r="A11" s="43" t="s">
        <v>28</v>
      </c>
      <c r="B11" s="43" t="s">
        <v>367</v>
      </c>
      <c r="C11" s="43" t="s">
        <v>153</v>
      </c>
      <c r="D11" s="43" t="s">
        <v>1001</v>
      </c>
      <c r="E11" s="43" t="s">
        <v>550</v>
      </c>
      <c r="F11" s="43" t="s">
        <v>550</v>
      </c>
      <c r="G11" s="43"/>
      <c r="H11" s="43"/>
      <c r="I11" s="43"/>
      <c r="J11" s="43" t="s">
        <v>1052</v>
      </c>
      <c r="K11" s="43" t="s">
        <v>1052</v>
      </c>
      <c r="L11" s="43"/>
      <c r="M11" s="44"/>
    </row>
    <row r="12" spans="1:13" s="42" customFormat="1" ht="15" customHeight="1" x14ac:dyDescent="0.3">
      <c r="A12" s="45" t="s">
        <v>1053</v>
      </c>
      <c r="B12" s="45" t="s">
        <v>50</v>
      </c>
      <c r="C12" s="45" t="s">
        <v>154</v>
      </c>
      <c r="D12" s="45" t="s">
        <v>1055</v>
      </c>
      <c r="E12" s="45" t="s">
        <v>1056</v>
      </c>
      <c r="F12" s="45" t="s">
        <v>1056</v>
      </c>
      <c r="G12" s="45"/>
      <c r="H12" s="45"/>
      <c r="I12" s="45"/>
      <c r="J12" s="45" t="s">
        <v>1057</v>
      </c>
      <c r="K12" s="45" t="s">
        <v>1057</v>
      </c>
      <c r="L12" s="45"/>
      <c r="M12" s="46"/>
    </row>
    <row r="13" spans="1:13" s="42" customFormat="1" ht="15" customHeight="1" x14ac:dyDescent="0.3">
      <c r="A13" s="43" t="s">
        <v>28</v>
      </c>
      <c r="B13" s="43" t="s">
        <v>367</v>
      </c>
      <c r="C13" s="43" t="s">
        <v>155</v>
      </c>
      <c r="D13" s="43" t="s">
        <v>995</v>
      </c>
      <c r="E13" s="43" t="s">
        <v>1060</v>
      </c>
      <c r="F13" s="43" t="s">
        <v>1060</v>
      </c>
      <c r="G13" s="43"/>
      <c r="H13" s="43"/>
      <c r="I13" s="43"/>
      <c r="J13" s="43" t="s">
        <v>1061</v>
      </c>
      <c r="K13" s="43" t="s">
        <v>1061</v>
      </c>
      <c r="L13" s="43"/>
      <c r="M13" s="44"/>
    </row>
    <row r="14" spans="1:13" s="42" customFormat="1" ht="15" customHeight="1" x14ac:dyDescent="0.3">
      <c r="A14" s="45" t="s">
        <v>1063</v>
      </c>
      <c r="B14" s="45" t="s">
        <v>50</v>
      </c>
      <c r="C14" s="45" t="s">
        <v>851</v>
      </c>
      <c r="D14" s="45" t="s">
        <v>1006</v>
      </c>
      <c r="E14" s="45" t="s">
        <v>1068</v>
      </c>
      <c r="F14" s="45" t="s">
        <v>1068</v>
      </c>
      <c r="G14" s="45"/>
      <c r="H14" s="45"/>
      <c r="I14" s="45"/>
      <c r="J14" s="45" t="s">
        <v>1057</v>
      </c>
      <c r="K14" s="45" t="s">
        <v>1057</v>
      </c>
      <c r="L14" s="45"/>
      <c r="M14" s="46"/>
    </row>
    <row r="15" spans="1:13" s="42" customFormat="1" ht="15" customHeight="1" x14ac:dyDescent="0.3">
      <c r="A15" s="43" t="s">
        <v>28</v>
      </c>
      <c r="B15" s="43" t="s">
        <v>367</v>
      </c>
      <c r="C15" s="43" t="s">
        <v>852</v>
      </c>
      <c r="D15" s="43" t="s">
        <v>1006</v>
      </c>
      <c r="E15" s="43" t="s">
        <v>1072</v>
      </c>
      <c r="F15" s="43" t="s">
        <v>1072</v>
      </c>
      <c r="G15" s="43"/>
      <c r="H15" s="43"/>
      <c r="I15" s="43"/>
      <c r="J15" s="43" t="s">
        <v>542</v>
      </c>
      <c r="K15" s="43" t="s">
        <v>542</v>
      </c>
      <c r="L15" s="43"/>
      <c r="M15" s="44"/>
    </row>
    <row r="16" spans="1:13" s="42" customFormat="1" ht="15" customHeight="1" x14ac:dyDescent="0.3">
      <c r="A16" s="45" t="s">
        <v>1073</v>
      </c>
      <c r="B16" s="45" t="s">
        <v>47</v>
      </c>
      <c r="C16" s="45" t="s">
        <v>350</v>
      </c>
      <c r="D16" s="45" t="s">
        <v>1077</v>
      </c>
      <c r="E16" s="45" t="s">
        <v>903</v>
      </c>
      <c r="F16" s="45" t="s">
        <v>903</v>
      </c>
      <c r="G16" s="45"/>
      <c r="H16" s="45"/>
      <c r="I16" s="45"/>
      <c r="J16" s="45"/>
      <c r="K16" s="45"/>
      <c r="L16" s="45"/>
      <c r="M16" s="46"/>
    </row>
    <row r="17" spans="1:13" s="42" customFormat="1" ht="15" customHeight="1" x14ac:dyDescent="0.3">
      <c r="A17" s="43" t="s">
        <v>28</v>
      </c>
      <c r="B17" s="43" t="s">
        <v>367</v>
      </c>
      <c r="C17" s="43" t="s">
        <v>351</v>
      </c>
      <c r="D17" s="43" t="s">
        <v>997</v>
      </c>
      <c r="E17" s="43" t="s">
        <v>1079</v>
      </c>
      <c r="F17" s="43" t="s">
        <v>1079</v>
      </c>
      <c r="G17" s="43"/>
      <c r="H17" s="43"/>
      <c r="I17" s="43"/>
      <c r="J17" s="43"/>
      <c r="K17" s="43"/>
      <c r="L17" s="43"/>
      <c r="M17" s="44"/>
    </row>
    <row r="18" spans="1:13" s="42" customFormat="1" ht="15" customHeight="1" x14ac:dyDescent="0.3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6"/>
    </row>
    <row r="19" spans="1:13" s="42" customFormat="1" ht="15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4"/>
    </row>
    <row r="20" spans="1:13" s="42" customFormat="1" ht="15" customHeight="1" x14ac:dyDescent="0.3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6"/>
    </row>
    <row r="21" spans="1:13" s="42" customFormat="1" ht="15" customHeight="1" x14ac:dyDescent="0.3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4"/>
    </row>
    <row r="22" spans="1:13" s="42" customFormat="1" ht="15" customHeight="1" x14ac:dyDescent="0.3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6"/>
    </row>
    <row r="23" spans="1:13" s="42" customFormat="1" ht="15" customHeight="1" x14ac:dyDescent="0.3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4"/>
    </row>
    <row r="24" spans="1:13" s="42" customFormat="1" ht="15" customHeight="1" x14ac:dyDescent="0.3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6"/>
    </row>
    <row r="25" spans="1:13" s="42" customFormat="1" ht="15" customHeight="1" x14ac:dyDescent="0.3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4"/>
    </row>
    <row r="26" spans="1:13" s="42" customFormat="1" ht="15" customHeight="1" x14ac:dyDescent="0.3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</row>
    <row r="27" spans="1:13" s="42" customFormat="1" ht="15" customHeight="1" x14ac:dyDescent="0.3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4"/>
    </row>
    <row r="28" spans="1:13" s="42" customFormat="1" ht="15" customHeight="1" x14ac:dyDescent="0.3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6"/>
    </row>
    <row r="29" spans="1:13" s="42" customFormat="1" ht="15" customHeight="1" x14ac:dyDescent="0.3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4"/>
    </row>
    <row r="30" spans="1:13" s="42" customFormat="1" ht="15" customHeight="1" x14ac:dyDescent="0.3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/>
    </row>
    <row r="31" spans="1:13" s="42" customFormat="1" ht="15" customHeight="1" x14ac:dyDescent="0.3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4"/>
    </row>
    <row r="32" spans="1:13" s="42" customFormat="1" ht="15" customHeight="1" x14ac:dyDescent="0.3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</row>
    <row r="33" spans="1:13" s="42" customFormat="1" ht="15" customHeight="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4"/>
    </row>
    <row r="34" spans="1:13" s="42" customFormat="1" ht="15" customHeight="1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6"/>
    </row>
    <row r="35" spans="1:13" s="42" customFormat="1" ht="15" customHeight="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4"/>
    </row>
    <row r="36" spans="1:13" s="42" customFormat="1" ht="15" customHeight="1" x14ac:dyDescent="0.3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/>
    </row>
    <row r="37" spans="1:13" s="42" customFormat="1" ht="15" customHeight="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4"/>
    </row>
    <row r="38" spans="1:13" s="42" customFormat="1" ht="15" customHeight="1" x14ac:dyDescent="0.3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6"/>
    </row>
    <row r="39" spans="1:13" s="42" customFormat="1" ht="15" customHeight="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4"/>
    </row>
    <row r="40" spans="1:13" s="42" customFormat="1" ht="15" customHeight="1" thickBot="1" x14ac:dyDescent="0.3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8"/>
    </row>
    <row r="41" spans="1:13" s="42" customFormat="1" ht="15" customHeight="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4"/>
    </row>
    <row r="42" spans="1:13" s="42" customFormat="1" ht="15" customHeight="1" x14ac:dyDescent="0.3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6"/>
    </row>
    <row r="43" spans="1:13" s="42" customFormat="1" ht="15" customHeight="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4"/>
    </row>
    <row r="44" spans="1:13" s="42" customFormat="1" ht="15" customHeight="1" x14ac:dyDescent="0.3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6"/>
    </row>
    <row r="45" spans="1:13" s="42" customFormat="1" ht="15" customHeight="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4"/>
    </row>
    <row r="46" spans="1:13" s="42" customFormat="1" ht="15" customHeight="1" x14ac:dyDescent="0.3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6"/>
    </row>
    <row r="47" spans="1:13" s="42" customFormat="1" ht="15" customHeight="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4"/>
    </row>
    <row r="48" spans="1:13" s="42" customFormat="1" ht="15" customHeight="1" x14ac:dyDescent="0.3">
      <c r="A48" s="45"/>
      <c r="B48" s="45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6"/>
    </row>
    <row r="49" spans="1:13" s="42" customFormat="1" ht="15" customHeight="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4"/>
    </row>
    <row r="50" spans="1:13" s="42" customFormat="1" ht="15" customHeight="1" x14ac:dyDescent="0.3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6"/>
    </row>
    <row r="51" spans="1:13" s="42" customFormat="1" ht="15" customHeight="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4"/>
    </row>
    <row r="52" spans="1:13" s="42" customFormat="1" ht="15" customHeight="1" x14ac:dyDescent="0.3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6"/>
    </row>
    <row r="53" spans="1:13" s="42" customFormat="1" ht="15" customHeight="1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4"/>
    </row>
    <row r="54" spans="1:13" s="42" customFormat="1" ht="15" customHeight="1" x14ac:dyDescent="0.3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6"/>
    </row>
    <row r="55" spans="1:13" s="42" customFormat="1" ht="15" customHeight="1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4"/>
    </row>
    <row r="56" spans="1:13" s="42" customFormat="1" ht="15" customHeight="1" x14ac:dyDescent="0.3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6"/>
    </row>
    <row r="57" spans="1:13" s="42" customFormat="1" ht="15" customHeight="1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4"/>
    </row>
    <row r="58" spans="1:13" s="42" customFormat="1" ht="15" customHeight="1" x14ac:dyDescent="0.3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6"/>
    </row>
    <row r="59" spans="1:13" s="42" customFormat="1" ht="15" customHeight="1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4"/>
    </row>
    <row r="60" spans="1:13" s="42" customFormat="1" ht="15" customHeight="1" x14ac:dyDescent="0.3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6"/>
    </row>
    <row r="61" spans="1:13" s="42" customFormat="1" ht="15" customHeight="1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4"/>
    </row>
    <row r="62" spans="1:13" s="42" customFormat="1" ht="15" customHeight="1" x14ac:dyDescent="0.3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6"/>
    </row>
    <row r="63" spans="1:13" s="42" customFormat="1" ht="1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4"/>
    </row>
    <row r="64" spans="1:13" s="42" customFormat="1" ht="15" customHeight="1" x14ac:dyDescent="0.3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6"/>
    </row>
    <row r="65" spans="1:13" s="42" customFormat="1" ht="1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4"/>
    </row>
    <row r="66" spans="1:13" s="42" customFormat="1" ht="15" customHeight="1" x14ac:dyDescent="0.3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6"/>
    </row>
    <row r="67" spans="1:13" s="42" customFormat="1" ht="15" customHeight="1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4"/>
    </row>
    <row r="68" spans="1:13" s="42" customFormat="1" ht="15" customHeight="1" x14ac:dyDescent="0.3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6"/>
    </row>
    <row r="69" spans="1:13" s="42" customFormat="1" ht="15" customHeight="1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4"/>
    </row>
    <row r="70" spans="1:13" s="42" customFormat="1" ht="15" customHeight="1" x14ac:dyDescent="0.3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6"/>
    </row>
    <row r="71" spans="1:13" s="42" customFormat="1" ht="1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4"/>
    </row>
    <row r="72" spans="1:13" s="42" customFormat="1" ht="15" customHeight="1" x14ac:dyDescent="0.3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6"/>
    </row>
    <row r="73" spans="1:13" s="42" customFormat="1" ht="15" customHeight="1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4"/>
    </row>
    <row r="74" spans="1:13" s="42" customFormat="1" ht="15" customHeight="1" x14ac:dyDescent="0.3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6"/>
    </row>
    <row r="75" spans="1:13" s="42" customFormat="1" ht="15" customHeight="1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4"/>
    </row>
    <row r="76" spans="1:13" s="42" customFormat="1" ht="15" customHeight="1" x14ac:dyDescent="0.3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6"/>
    </row>
    <row r="77" spans="1:13" s="42" customFormat="1" ht="15" customHeight="1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4"/>
    </row>
    <row r="78" spans="1:13" s="42" customFormat="1" ht="15" customHeight="1" x14ac:dyDescent="0.3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6"/>
    </row>
    <row r="79" spans="1:13" s="42" customFormat="1" ht="15" customHeight="1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4"/>
    </row>
    <row r="80" spans="1:13" s="42" customFormat="1" ht="15" customHeight="1" thickBot="1" x14ac:dyDescent="0.3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8"/>
    </row>
    <row r="81" spans="1:13" s="42" customFormat="1" ht="15" customHeight="1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4"/>
    </row>
    <row r="82" spans="1:13" s="42" customFormat="1" ht="15" customHeight="1" x14ac:dyDescent="0.3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6"/>
    </row>
    <row r="83" spans="1:13" s="42" customFormat="1" ht="15" customHeight="1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4"/>
    </row>
    <row r="84" spans="1:13" s="42" customFormat="1" ht="15" customHeight="1" x14ac:dyDescent="0.3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6"/>
    </row>
    <row r="85" spans="1:13" s="42" customFormat="1" ht="15" customHeight="1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4"/>
    </row>
    <row r="86" spans="1:13" s="42" customFormat="1" ht="15" customHeight="1" x14ac:dyDescent="0.3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6"/>
    </row>
    <row r="87" spans="1:13" s="42" customFormat="1" ht="15" customHeight="1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4"/>
    </row>
    <row r="88" spans="1:13" s="42" customFormat="1" ht="15" customHeight="1" x14ac:dyDescent="0.3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6"/>
    </row>
    <row r="89" spans="1:13" s="42" customFormat="1" ht="15" customHeight="1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4"/>
    </row>
    <row r="90" spans="1:13" s="42" customFormat="1" ht="15" customHeight="1" x14ac:dyDescent="0.3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6"/>
    </row>
    <row r="91" spans="1:13" s="42" customFormat="1" ht="15" customHeight="1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4"/>
    </row>
    <row r="92" spans="1:13" s="42" customFormat="1" ht="15" customHeight="1" x14ac:dyDescent="0.3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6"/>
    </row>
    <row r="93" spans="1:13" s="42" customFormat="1" ht="15" customHeight="1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4"/>
    </row>
    <row r="94" spans="1:13" s="42" customFormat="1" ht="15" customHeight="1" x14ac:dyDescent="0.3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6"/>
    </row>
    <row r="95" spans="1:13" s="42" customFormat="1" ht="15" customHeight="1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4"/>
    </row>
    <row r="96" spans="1:13" s="42" customFormat="1" ht="15" customHeight="1" x14ac:dyDescent="0.3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6"/>
    </row>
    <row r="97" spans="1:13" s="42" customFormat="1" ht="15" customHeight="1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4"/>
    </row>
    <row r="98" spans="1:13" s="42" customFormat="1" ht="15" customHeight="1" x14ac:dyDescent="0.3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6"/>
    </row>
    <row r="99" spans="1:13" s="42" customFormat="1" ht="15" customHeight="1" x14ac:dyDescent="0.3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4"/>
    </row>
    <row r="100" spans="1:13" s="42" customFormat="1" ht="15" customHeight="1" x14ac:dyDescent="0.3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6"/>
    </row>
    <row r="101" spans="1:13" s="42" customFormat="1" ht="15" customHeight="1" x14ac:dyDescent="0.3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4"/>
    </row>
    <row r="102" spans="1:13" s="42" customFormat="1" ht="15" customHeight="1" x14ac:dyDescent="0.3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6"/>
    </row>
    <row r="103" spans="1:13" s="42" customFormat="1" ht="15" customHeight="1" x14ac:dyDescent="0.3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4"/>
    </row>
    <row r="104" spans="1:13" s="42" customFormat="1" ht="15" customHeight="1" x14ac:dyDescent="0.3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6"/>
    </row>
    <row r="105" spans="1:13" s="42" customFormat="1" ht="15" customHeight="1" x14ac:dyDescent="0.3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4"/>
    </row>
    <row r="106" spans="1:13" s="42" customFormat="1" ht="15" customHeight="1" x14ac:dyDescent="0.3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6"/>
    </row>
    <row r="107" spans="1:13" s="42" customFormat="1" ht="15" customHeight="1" x14ac:dyDescent="0.3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4"/>
    </row>
    <row r="108" spans="1:13" s="42" customFormat="1" ht="15" customHeight="1" x14ac:dyDescent="0.3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6"/>
    </row>
    <row r="109" spans="1:13" s="42" customFormat="1" ht="15" customHeight="1" x14ac:dyDescent="0.3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4"/>
    </row>
    <row r="110" spans="1:13" s="42" customFormat="1" ht="15" customHeight="1" x14ac:dyDescent="0.3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6"/>
    </row>
    <row r="111" spans="1:13" s="42" customFormat="1" ht="15" customHeight="1" x14ac:dyDescent="0.3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4"/>
    </row>
    <row r="112" spans="1:13" s="42" customFormat="1" ht="15" customHeight="1" x14ac:dyDescent="0.3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6"/>
    </row>
    <row r="113" spans="1:13" s="42" customFormat="1" ht="15" customHeight="1" x14ac:dyDescent="0.3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4"/>
    </row>
    <row r="114" spans="1:13" s="42" customFormat="1" ht="15" customHeight="1" x14ac:dyDescent="0.3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6"/>
    </row>
    <row r="115" spans="1:13" s="42" customFormat="1" ht="15" customHeight="1" x14ac:dyDescent="0.3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4"/>
    </row>
    <row r="116" spans="1:13" s="42" customFormat="1" ht="15" customHeight="1" x14ac:dyDescent="0.3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6"/>
    </row>
    <row r="117" spans="1:13" s="42" customFormat="1" ht="15" customHeight="1" x14ac:dyDescent="0.3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4"/>
    </row>
    <row r="118" spans="1:13" s="42" customFormat="1" ht="15" customHeight="1" x14ac:dyDescent="0.3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6"/>
    </row>
    <row r="119" spans="1:13" s="42" customFormat="1" ht="15" customHeight="1" x14ac:dyDescent="0.3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4"/>
    </row>
    <row r="120" spans="1:13" s="42" customFormat="1" ht="15" customHeight="1" thickBot="1" x14ac:dyDescent="0.35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8"/>
    </row>
    <row r="121" spans="1:13" s="42" customFormat="1" ht="15" customHeight="1" x14ac:dyDescent="0.3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4"/>
    </row>
    <row r="122" spans="1:13" s="42" customFormat="1" ht="15" customHeight="1" x14ac:dyDescent="0.3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6"/>
    </row>
    <row r="123" spans="1:13" s="42" customFormat="1" ht="15" customHeight="1" x14ac:dyDescent="0.3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4"/>
    </row>
    <row r="124" spans="1:13" s="42" customFormat="1" ht="15" customHeight="1" x14ac:dyDescent="0.3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6"/>
    </row>
    <row r="125" spans="1:13" s="42" customFormat="1" ht="15" customHeight="1" x14ac:dyDescent="0.3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4"/>
    </row>
    <row r="126" spans="1:13" s="42" customFormat="1" ht="15" customHeight="1" x14ac:dyDescent="0.3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6"/>
    </row>
    <row r="127" spans="1:13" s="42" customFormat="1" ht="15" customHeight="1" x14ac:dyDescent="0.3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4"/>
    </row>
    <row r="128" spans="1:13" s="42" customFormat="1" ht="15" customHeight="1" x14ac:dyDescent="0.3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6"/>
    </row>
    <row r="129" spans="1:13" s="42" customFormat="1" ht="15" customHeight="1" x14ac:dyDescent="0.3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4"/>
    </row>
    <row r="130" spans="1:13" s="42" customFormat="1" ht="15" customHeight="1" x14ac:dyDescent="0.3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6"/>
    </row>
    <row r="131" spans="1:13" s="42" customFormat="1" ht="15" customHeight="1" x14ac:dyDescent="0.3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4"/>
    </row>
    <row r="132" spans="1:13" s="42" customFormat="1" ht="15" customHeight="1" x14ac:dyDescent="0.3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6"/>
    </row>
    <row r="133" spans="1:13" s="42" customFormat="1" ht="15" customHeight="1" x14ac:dyDescent="0.3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4"/>
    </row>
    <row r="134" spans="1:13" s="42" customFormat="1" ht="15" customHeight="1" x14ac:dyDescent="0.3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6"/>
    </row>
    <row r="135" spans="1:13" s="42" customFormat="1" ht="15" customHeight="1" x14ac:dyDescent="0.3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4"/>
    </row>
    <row r="136" spans="1:13" s="42" customFormat="1" ht="15" customHeight="1" x14ac:dyDescent="0.3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6"/>
    </row>
    <row r="137" spans="1:13" s="42" customFormat="1" ht="15" customHeight="1" x14ac:dyDescent="0.3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4"/>
    </row>
    <row r="138" spans="1:13" s="42" customFormat="1" ht="15" customHeight="1" x14ac:dyDescent="0.3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6"/>
    </row>
    <row r="139" spans="1:13" s="42" customFormat="1" ht="15" customHeight="1" x14ac:dyDescent="0.3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4"/>
    </row>
    <row r="140" spans="1:13" s="42" customFormat="1" ht="15" customHeight="1" x14ac:dyDescent="0.3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6"/>
    </row>
    <row r="141" spans="1:13" s="42" customFormat="1" ht="15" customHeight="1" x14ac:dyDescent="0.3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4"/>
    </row>
    <row r="142" spans="1:13" s="42" customFormat="1" ht="15" customHeight="1" x14ac:dyDescent="0.3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6"/>
    </row>
    <row r="143" spans="1:13" s="42" customFormat="1" ht="15" customHeight="1" x14ac:dyDescent="0.3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4"/>
    </row>
    <row r="144" spans="1:13" s="42" customFormat="1" ht="15" customHeight="1" x14ac:dyDescent="0.3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6"/>
    </row>
    <row r="145" spans="1:13" s="42" customFormat="1" ht="15" customHeight="1" x14ac:dyDescent="0.3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4"/>
    </row>
    <row r="146" spans="1:13" s="42" customFormat="1" ht="15" customHeight="1" x14ac:dyDescent="0.3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6"/>
    </row>
    <row r="147" spans="1:13" s="42" customFormat="1" ht="15" customHeight="1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4"/>
    </row>
    <row r="148" spans="1:13" s="42" customFormat="1" ht="15" customHeight="1" x14ac:dyDescent="0.3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6"/>
    </row>
    <row r="149" spans="1:13" s="42" customFormat="1" ht="15" customHeight="1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4"/>
    </row>
    <row r="150" spans="1:13" s="42" customFormat="1" ht="15" customHeight="1" x14ac:dyDescent="0.3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6"/>
    </row>
    <row r="151" spans="1:13" s="42" customFormat="1" ht="15" customHeight="1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4"/>
    </row>
    <row r="152" spans="1:13" s="42" customFormat="1" ht="15" customHeight="1" x14ac:dyDescent="0.3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6"/>
    </row>
    <row r="153" spans="1:13" s="42" customFormat="1" ht="15" customHeight="1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4"/>
    </row>
    <row r="154" spans="1:13" s="42" customFormat="1" ht="15" customHeight="1" x14ac:dyDescent="0.3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6"/>
    </row>
    <row r="155" spans="1:13" s="42" customFormat="1" ht="15" customHeight="1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4"/>
    </row>
    <row r="156" spans="1:13" s="42" customFormat="1" ht="15" customHeight="1" x14ac:dyDescent="0.3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6"/>
    </row>
    <row r="157" spans="1:13" s="42" customFormat="1" ht="15" customHeight="1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4"/>
    </row>
    <row r="158" spans="1:13" s="42" customFormat="1" ht="15" customHeight="1" x14ac:dyDescent="0.3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6"/>
    </row>
    <row r="159" spans="1:13" s="42" customFormat="1" ht="15" customHeight="1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4"/>
    </row>
    <row r="160" spans="1:13" s="42" customFormat="1" ht="15" customHeight="1" thickBot="1" x14ac:dyDescent="0.35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8"/>
    </row>
    <row r="161" spans="1:13" s="42" customFormat="1" ht="15" customHeight="1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4"/>
    </row>
    <row r="162" spans="1:13" s="42" customFormat="1" ht="15" customHeight="1" x14ac:dyDescent="0.3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6"/>
    </row>
    <row r="163" spans="1:13" s="42" customFormat="1" ht="15" customHeight="1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4"/>
    </row>
    <row r="164" spans="1:13" s="42" customFormat="1" ht="15" customHeight="1" x14ac:dyDescent="0.3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6"/>
    </row>
    <row r="165" spans="1:13" s="42" customFormat="1" ht="15" customHeight="1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4"/>
    </row>
    <row r="166" spans="1:13" s="42" customFormat="1" ht="15" customHeight="1" x14ac:dyDescent="0.3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6"/>
    </row>
    <row r="167" spans="1:13" s="42" customFormat="1" ht="15" customHeight="1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4"/>
    </row>
    <row r="168" spans="1:13" s="42" customFormat="1" ht="15" customHeight="1" x14ac:dyDescent="0.3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6"/>
    </row>
    <row r="169" spans="1:13" s="42" customFormat="1" ht="15" customHeight="1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4"/>
    </row>
    <row r="170" spans="1:13" s="42" customFormat="1" ht="15" customHeight="1" x14ac:dyDescent="0.3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6"/>
    </row>
    <row r="171" spans="1:13" s="42" customFormat="1" ht="15" customHeight="1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4"/>
    </row>
    <row r="172" spans="1:13" s="42" customFormat="1" ht="15" customHeight="1" x14ac:dyDescent="0.3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6"/>
    </row>
    <row r="173" spans="1:13" s="42" customFormat="1" ht="15" customHeight="1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4"/>
    </row>
    <row r="174" spans="1:13" s="42" customFormat="1" ht="15" customHeight="1" x14ac:dyDescent="0.3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6"/>
    </row>
    <row r="175" spans="1:13" s="42" customFormat="1" ht="15" customHeight="1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4"/>
    </row>
    <row r="176" spans="1:13" s="42" customFormat="1" ht="15" customHeight="1" x14ac:dyDescent="0.3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6"/>
    </row>
    <row r="177" spans="1:13" s="42" customFormat="1" ht="15" customHeight="1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4"/>
    </row>
    <row r="178" spans="1:13" s="42" customFormat="1" ht="15" customHeight="1" x14ac:dyDescent="0.3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6"/>
    </row>
    <row r="179" spans="1:13" s="42" customFormat="1" ht="15" customHeight="1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4"/>
    </row>
    <row r="180" spans="1:13" s="42" customFormat="1" ht="15" customHeight="1" x14ac:dyDescent="0.3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6"/>
    </row>
    <row r="181" spans="1:13" s="42" customFormat="1" ht="15" customHeight="1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4"/>
    </row>
    <row r="182" spans="1:13" s="42" customFormat="1" ht="15" customHeight="1" x14ac:dyDescent="0.3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6"/>
    </row>
    <row r="183" spans="1:13" s="42" customFormat="1" ht="15" customHeight="1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4"/>
    </row>
    <row r="184" spans="1:13" s="42" customFormat="1" ht="15" customHeight="1" x14ac:dyDescent="0.3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6"/>
    </row>
    <row r="185" spans="1:13" s="42" customFormat="1" ht="15" customHeight="1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4"/>
    </row>
    <row r="186" spans="1:13" s="42" customFormat="1" ht="15" customHeight="1" x14ac:dyDescent="0.3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6"/>
    </row>
    <row r="187" spans="1:13" s="42" customFormat="1" ht="15" customHeight="1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4"/>
    </row>
    <row r="188" spans="1:13" s="42" customFormat="1" ht="15" customHeight="1" x14ac:dyDescent="0.3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6"/>
    </row>
    <row r="189" spans="1:13" s="42" customFormat="1" ht="15" customHeight="1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4"/>
    </row>
    <row r="190" spans="1:13" s="42" customFormat="1" ht="15" customHeight="1" x14ac:dyDescent="0.3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6"/>
    </row>
    <row r="191" spans="1:13" s="42" customFormat="1" ht="15" customHeight="1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4"/>
    </row>
    <row r="192" spans="1:13" s="42" customFormat="1" ht="15" customHeight="1" x14ac:dyDescent="0.3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6"/>
    </row>
    <row r="193" spans="1:13" s="42" customFormat="1" ht="15" customHeight="1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4"/>
    </row>
    <row r="194" spans="1:13" s="42" customFormat="1" ht="15" customHeight="1" x14ac:dyDescent="0.3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6"/>
    </row>
    <row r="195" spans="1:13" s="42" customFormat="1" ht="15" customHeight="1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4"/>
    </row>
    <row r="196" spans="1:13" s="42" customFormat="1" ht="15" customHeight="1" x14ac:dyDescent="0.3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6"/>
    </row>
    <row r="197" spans="1:13" s="42" customFormat="1" ht="15" customHeight="1" x14ac:dyDescent="0.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4"/>
    </row>
    <row r="198" spans="1:13" s="42" customFormat="1" ht="15" customHeight="1" x14ac:dyDescent="0.3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6"/>
    </row>
    <row r="199" spans="1:13" s="42" customFormat="1" ht="15" customHeight="1" x14ac:dyDescent="0.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4"/>
    </row>
    <row r="200" spans="1:13" s="42" customFormat="1" ht="15" customHeight="1" thickBot="1" x14ac:dyDescent="0.35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8"/>
    </row>
    <row r="201" spans="1:13" s="42" customFormat="1" ht="15" customHeight="1" x14ac:dyDescent="0.3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4"/>
    </row>
    <row r="202" spans="1:13" s="42" customFormat="1" ht="15" customHeight="1" x14ac:dyDescent="0.3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6"/>
    </row>
    <row r="203" spans="1:13" s="42" customFormat="1" ht="15" customHeight="1" x14ac:dyDescent="0.3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4"/>
    </row>
    <row r="204" spans="1:13" s="42" customFormat="1" ht="15" customHeight="1" x14ac:dyDescent="0.3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6"/>
    </row>
    <row r="205" spans="1:13" s="42" customFormat="1" ht="15" customHeight="1" x14ac:dyDescent="0.3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4"/>
    </row>
    <row r="206" spans="1:13" s="42" customFormat="1" ht="15" customHeight="1" x14ac:dyDescent="0.3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6"/>
    </row>
    <row r="207" spans="1:13" s="42" customFormat="1" ht="15" customHeight="1" x14ac:dyDescent="0.3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4"/>
    </row>
    <row r="208" spans="1:13" s="42" customFormat="1" ht="15" customHeight="1" x14ac:dyDescent="0.3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6"/>
    </row>
    <row r="209" spans="1:13" s="42" customFormat="1" ht="15" customHeight="1" x14ac:dyDescent="0.3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4"/>
    </row>
    <row r="210" spans="1:13" s="42" customFormat="1" ht="15" customHeight="1" x14ac:dyDescent="0.3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6"/>
    </row>
    <row r="211" spans="1:13" s="42" customFormat="1" ht="15" customHeight="1" x14ac:dyDescent="0.3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4"/>
    </row>
    <row r="212" spans="1:13" s="42" customFormat="1" ht="15" customHeight="1" x14ac:dyDescent="0.3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6"/>
    </row>
    <row r="213" spans="1:13" s="42" customFormat="1" ht="15" customHeight="1" x14ac:dyDescent="0.3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4"/>
    </row>
    <row r="214" spans="1:13" s="42" customFormat="1" ht="15" customHeight="1" x14ac:dyDescent="0.3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6"/>
    </row>
    <row r="215" spans="1:13" s="42" customFormat="1" ht="15" customHeight="1" x14ac:dyDescent="0.3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4"/>
    </row>
    <row r="216" spans="1:13" s="42" customFormat="1" ht="15" customHeight="1" x14ac:dyDescent="0.3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6"/>
    </row>
    <row r="217" spans="1:13" s="42" customFormat="1" ht="15" customHeight="1" x14ac:dyDescent="0.3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4"/>
    </row>
    <row r="218" spans="1:13" s="42" customFormat="1" ht="15" customHeight="1" x14ac:dyDescent="0.3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6"/>
    </row>
    <row r="219" spans="1:13" s="42" customFormat="1" ht="15" customHeight="1" x14ac:dyDescent="0.3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4"/>
    </row>
    <row r="220" spans="1:13" s="42" customFormat="1" ht="15" customHeight="1" x14ac:dyDescent="0.3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6"/>
    </row>
    <row r="221" spans="1:13" s="42" customFormat="1" ht="15" customHeight="1" x14ac:dyDescent="0.3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4"/>
    </row>
    <row r="222" spans="1:13" s="42" customFormat="1" ht="15" customHeight="1" x14ac:dyDescent="0.3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6"/>
    </row>
    <row r="223" spans="1:13" s="42" customFormat="1" ht="15" customHeight="1" x14ac:dyDescent="0.3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4"/>
    </row>
    <row r="224" spans="1:13" s="42" customFormat="1" ht="15" customHeight="1" x14ac:dyDescent="0.3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6"/>
    </row>
    <row r="225" spans="1:13" s="42" customFormat="1" ht="15" customHeight="1" x14ac:dyDescent="0.3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4"/>
    </row>
    <row r="226" spans="1:13" s="42" customFormat="1" ht="15" customHeight="1" x14ac:dyDescent="0.3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6"/>
    </row>
    <row r="227" spans="1:13" s="42" customFormat="1" ht="15" customHeight="1" x14ac:dyDescent="0.3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4"/>
    </row>
    <row r="228" spans="1:13" s="42" customFormat="1" ht="15" customHeight="1" x14ac:dyDescent="0.3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6"/>
    </row>
    <row r="229" spans="1:13" s="42" customFormat="1" ht="15" customHeight="1" x14ac:dyDescent="0.3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4"/>
    </row>
    <row r="230" spans="1:13" s="42" customFormat="1" ht="15" customHeight="1" x14ac:dyDescent="0.3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6"/>
    </row>
    <row r="231" spans="1:13" s="42" customFormat="1" ht="15" customHeight="1" x14ac:dyDescent="0.3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4"/>
    </row>
    <row r="232" spans="1:13" s="42" customFormat="1" ht="15" customHeight="1" x14ac:dyDescent="0.3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6"/>
    </row>
    <row r="233" spans="1:13" s="42" customFormat="1" ht="15" customHeight="1" x14ac:dyDescent="0.3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4"/>
    </row>
    <row r="234" spans="1:13" s="42" customFormat="1" ht="15" customHeight="1" x14ac:dyDescent="0.3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6"/>
    </row>
    <row r="235" spans="1:13" s="42" customFormat="1" ht="15" customHeight="1" x14ac:dyDescent="0.3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4"/>
    </row>
    <row r="236" spans="1:13" s="42" customFormat="1" ht="15" customHeight="1" x14ac:dyDescent="0.3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6"/>
    </row>
    <row r="237" spans="1:13" s="42" customFormat="1" ht="15" customHeight="1" x14ac:dyDescent="0.3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4"/>
    </row>
    <row r="238" spans="1:13" s="42" customFormat="1" ht="15" customHeight="1" x14ac:dyDescent="0.3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6"/>
    </row>
    <row r="239" spans="1:13" s="42" customFormat="1" ht="15" customHeight="1" x14ac:dyDescent="0.3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4"/>
    </row>
    <row r="240" spans="1:13" s="42" customFormat="1" ht="15" customHeight="1" thickBot="1" x14ac:dyDescent="0.35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8"/>
    </row>
    <row r="241" spans="1:13" s="42" customFormat="1" ht="15" customHeight="1" x14ac:dyDescent="0.3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4"/>
    </row>
    <row r="242" spans="1:13" s="42" customFormat="1" ht="15" customHeight="1" x14ac:dyDescent="0.3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6"/>
    </row>
    <row r="243" spans="1:13" s="42" customFormat="1" ht="15" customHeight="1" x14ac:dyDescent="0.3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4"/>
    </row>
    <row r="244" spans="1:13" s="42" customFormat="1" ht="15" customHeight="1" x14ac:dyDescent="0.3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6"/>
    </row>
    <row r="245" spans="1:13" s="42" customFormat="1" ht="15" customHeight="1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4"/>
    </row>
    <row r="246" spans="1:13" s="42" customFormat="1" ht="15" customHeight="1" x14ac:dyDescent="0.3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6"/>
    </row>
    <row r="247" spans="1:13" s="42" customFormat="1" ht="15" customHeight="1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4"/>
    </row>
    <row r="248" spans="1:13" s="42" customFormat="1" ht="15" customHeight="1" x14ac:dyDescent="0.3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6"/>
    </row>
    <row r="249" spans="1:13" s="42" customFormat="1" ht="15" customHeight="1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4"/>
    </row>
    <row r="250" spans="1:13" s="42" customFormat="1" ht="15" customHeight="1" x14ac:dyDescent="0.3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6"/>
    </row>
    <row r="251" spans="1:13" s="42" customFormat="1" ht="15" customHeight="1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4"/>
    </row>
    <row r="252" spans="1:13" s="42" customFormat="1" ht="15" customHeight="1" x14ac:dyDescent="0.3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6"/>
    </row>
    <row r="253" spans="1:13" s="42" customFormat="1" ht="15" customHeight="1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4"/>
    </row>
    <row r="254" spans="1:13" s="42" customFormat="1" ht="15" customHeight="1" x14ac:dyDescent="0.3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6"/>
    </row>
    <row r="255" spans="1:13" s="42" customFormat="1" ht="15" customHeight="1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4"/>
    </row>
    <row r="256" spans="1:13" s="42" customFormat="1" ht="15" customHeight="1" x14ac:dyDescent="0.3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6"/>
    </row>
    <row r="257" spans="1:13" s="42" customFormat="1" ht="15" customHeight="1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4"/>
    </row>
    <row r="258" spans="1:13" s="42" customFormat="1" ht="15" customHeight="1" x14ac:dyDescent="0.3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6"/>
    </row>
    <row r="259" spans="1:13" s="42" customFormat="1" ht="15" customHeight="1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4"/>
    </row>
    <row r="260" spans="1:13" s="42" customFormat="1" ht="15" customHeight="1" x14ac:dyDescent="0.3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6"/>
    </row>
    <row r="261" spans="1:13" s="42" customFormat="1" ht="15" customHeight="1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4"/>
    </row>
    <row r="262" spans="1:13" s="42" customFormat="1" ht="15" customHeight="1" x14ac:dyDescent="0.3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6"/>
    </row>
    <row r="263" spans="1:13" s="42" customFormat="1" ht="15" customHeight="1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4"/>
    </row>
    <row r="264" spans="1:13" s="42" customFormat="1" ht="15" customHeight="1" x14ac:dyDescent="0.3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6"/>
    </row>
    <row r="265" spans="1:13" s="42" customFormat="1" ht="15" customHeight="1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4"/>
    </row>
    <row r="266" spans="1:13" s="42" customFormat="1" ht="15" customHeight="1" x14ac:dyDescent="0.3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6"/>
    </row>
    <row r="267" spans="1:13" s="42" customFormat="1" ht="15" customHeight="1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4"/>
    </row>
    <row r="268" spans="1:13" s="42" customFormat="1" ht="15" customHeight="1" x14ac:dyDescent="0.3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6"/>
    </row>
    <row r="269" spans="1:13" s="42" customFormat="1" ht="15" customHeight="1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4"/>
    </row>
    <row r="270" spans="1:13" s="42" customFormat="1" ht="15" customHeight="1" x14ac:dyDescent="0.3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6"/>
    </row>
    <row r="271" spans="1:13" s="42" customFormat="1" ht="15" customHeight="1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4"/>
    </row>
    <row r="272" spans="1:13" s="42" customFormat="1" ht="15" customHeight="1" x14ac:dyDescent="0.3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6"/>
    </row>
    <row r="273" spans="1:13" s="42" customFormat="1" ht="15" customHeight="1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4"/>
    </row>
    <row r="274" spans="1:13" s="42" customFormat="1" ht="15" customHeight="1" x14ac:dyDescent="0.3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6"/>
    </row>
    <row r="275" spans="1:13" s="42" customFormat="1" ht="15" customHeight="1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4"/>
    </row>
    <row r="276" spans="1:13" s="42" customFormat="1" ht="15" customHeight="1" x14ac:dyDescent="0.3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6"/>
    </row>
    <row r="277" spans="1:13" s="42" customFormat="1" ht="15" customHeight="1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4"/>
    </row>
    <row r="278" spans="1:13" s="42" customFormat="1" ht="15" customHeight="1" x14ac:dyDescent="0.3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6"/>
    </row>
    <row r="279" spans="1:13" s="42" customFormat="1" ht="15" customHeight="1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4"/>
    </row>
    <row r="280" spans="1:13" s="42" customFormat="1" ht="15" customHeight="1" thickBot="1" x14ac:dyDescent="0.35">
      <c r="A280" s="47"/>
      <c r="B280" s="4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8"/>
    </row>
    <row r="281" spans="1:13" s="42" customFormat="1" ht="15" customHeight="1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4"/>
    </row>
    <row r="282" spans="1:13" s="42" customFormat="1" ht="15" customHeight="1" x14ac:dyDescent="0.3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6"/>
    </row>
    <row r="283" spans="1:13" s="42" customFormat="1" ht="15" customHeight="1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4"/>
    </row>
    <row r="284" spans="1:13" s="42" customFormat="1" ht="15" customHeight="1" x14ac:dyDescent="0.3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6"/>
    </row>
    <row r="285" spans="1:13" s="42" customFormat="1" ht="15" customHeight="1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4"/>
    </row>
    <row r="286" spans="1:13" s="42" customFormat="1" ht="15" customHeight="1" x14ac:dyDescent="0.3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6"/>
    </row>
    <row r="287" spans="1:13" s="42" customFormat="1" ht="15" customHeight="1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4"/>
    </row>
    <row r="288" spans="1:13" s="42" customFormat="1" ht="15" customHeight="1" x14ac:dyDescent="0.3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6"/>
    </row>
    <row r="289" spans="1:13" s="42" customFormat="1" ht="15" customHeight="1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4"/>
    </row>
    <row r="290" spans="1:13" s="42" customFormat="1" ht="15" customHeight="1" x14ac:dyDescent="0.3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6"/>
    </row>
    <row r="291" spans="1:13" s="42" customFormat="1" ht="15" customHeight="1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4"/>
    </row>
    <row r="292" spans="1:13" s="42" customFormat="1" ht="15" customHeight="1" x14ac:dyDescent="0.3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6"/>
    </row>
    <row r="293" spans="1:13" s="42" customFormat="1" ht="15" customHeight="1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4"/>
    </row>
    <row r="294" spans="1:13" s="42" customFormat="1" ht="15" customHeight="1" x14ac:dyDescent="0.3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6"/>
    </row>
    <row r="295" spans="1:13" s="42" customFormat="1" ht="15" customHeight="1" x14ac:dyDescent="0.3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4"/>
    </row>
    <row r="296" spans="1:13" s="42" customFormat="1" ht="15" customHeight="1" x14ac:dyDescent="0.3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6"/>
    </row>
    <row r="297" spans="1:13" s="42" customFormat="1" ht="15" customHeight="1" x14ac:dyDescent="0.3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4"/>
    </row>
    <row r="298" spans="1:13" s="42" customFormat="1" ht="15" customHeight="1" x14ac:dyDescent="0.3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6"/>
    </row>
    <row r="299" spans="1:13" s="42" customFormat="1" ht="15" customHeight="1" x14ac:dyDescent="0.3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4"/>
    </row>
    <row r="300" spans="1:13" s="42" customFormat="1" ht="15" customHeight="1" thickBot="1" x14ac:dyDescent="0.35">
      <c r="A300" s="47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8"/>
    </row>
  </sheetData>
  <pageMargins left="0.25" right="0.25" top="0.75" bottom="0.75" header="0.3" footer="0.3"/>
  <pageSetup scale="75" orientation="landscape" horizontalDpi="4294967293" r:id="rId1"/>
  <headerFooter>
    <oddHeader>&amp;C&amp;"Century Gothic,Bold"&amp;18T O T A L   &amp;&amp;   V O L A T I L E   S U S P E N D E D   S O L I D S &amp;E  
&amp;12STANDARD METHODS 2540D&amp;R11/22/2019</oddHeader>
    <oddFooter>&amp;CPrinted: &amp;D&amp;T&amp;RA.E&amp;LNovus.xlsm</oddFooter>
  </headerFooter>
  <rowBreaks count="7" manualBreakCount="7">
    <brk id="40" max="16383" man="1"/>
    <brk id="80" max="16383" man="1"/>
    <brk id="120" max="16383" man="1"/>
    <brk id="160" max="16383" man="1"/>
    <brk id="200" max="16383" man="1"/>
    <brk id="240" max="16383" man="1"/>
    <brk id="280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0AC9D-5F04-4658-BD67-735C4F6B136F}">
  <sheetPr codeName="Sheet11"/>
  <dimension ref="A1:AU50"/>
  <sheetViews>
    <sheetView topLeftCell="X1" workbookViewId="0">
      <selection activeCell="B18" sqref="B18"/>
    </sheetView>
  </sheetViews>
  <sheetFormatPr defaultRowHeight="15" x14ac:dyDescent="0.25"/>
  <cols>
    <col min="1" max="1" width="15.85546875" customWidth="1"/>
    <col min="2" max="2" width="19.85546875" customWidth="1"/>
    <col min="3" max="3" width="11.7109375" bestFit="1" customWidth="1"/>
    <col min="4" max="4" width="11.7109375" customWidth="1"/>
    <col min="5" max="5" width="10.140625" bestFit="1" customWidth="1"/>
    <col min="6" max="6" width="10.85546875" bestFit="1" customWidth="1"/>
    <col min="7" max="7" width="10.85546875" customWidth="1"/>
    <col min="8" max="8" width="12.140625" bestFit="1" customWidth="1"/>
    <col min="9" max="9" width="11.140625" customWidth="1"/>
    <col min="10" max="10" width="11.7109375" customWidth="1"/>
    <col min="11" max="11" width="14" bestFit="1" customWidth="1"/>
    <col min="12" max="19" width="14" customWidth="1"/>
    <col min="20" max="20" width="11.7109375" bestFit="1" customWidth="1"/>
    <col min="27" max="27" width="12" bestFit="1" customWidth="1"/>
    <col min="34" max="34" width="13.85546875" customWidth="1"/>
    <col min="35" max="35" width="10.7109375" bestFit="1" customWidth="1"/>
    <col min="36" max="36" width="10" bestFit="1" customWidth="1"/>
    <col min="37" max="37" width="10.7109375" bestFit="1" customWidth="1"/>
    <col min="38" max="38" width="22.140625" customWidth="1"/>
    <col min="40" max="40" width="10" bestFit="1" customWidth="1"/>
    <col min="41" max="41" width="13.28515625" bestFit="1" customWidth="1"/>
    <col min="42" max="42" width="14.7109375" bestFit="1" customWidth="1"/>
    <col min="43" max="43" width="10.7109375" bestFit="1" customWidth="1"/>
    <col min="44" max="44" width="10.140625" bestFit="1" customWidth="1"/>
    <col min="45" max="45" width="10.42578125" bestFit="1" customWidth="1"/>
    <col min="46" max="46" width="12.42578125" bestFit="1" customWidth="1"/>
    <col min="47" max="47" width="11.7109375" bestFit="1" customWidth="1"/>
  </cols>
  <sheetData>
    <row r="1" spans="1:47" x14ac:dyDescent="0.25">
      <c r="A1" t="s">
        <v>1</v>
      </c>
      <c r="B1" t="s">
        <v>9</v>
      </c>
      <c r="C1" t="s">
        <v>29</v>
      </c>
      <c r="D1" t="s">
        <v>13</v>
      </c>
      <c r="E1" t="s">
        <v>97</v>
      </c>
      <c r="F1" t="s">
        <v>98</v>
      </c>
      <c r="G1" t="s">
        <v>129</v>
      </c>
      <c r="H1" t="s">
        <v>121</v>
      </c>
      <c r="I1" t="s">
        <v>120</v>
      </c>
      <c r="J1" t="s">
        <v>117</v>
      </c>
      <c r="K1" t="s">
        <v>114</v>
      </c>
      <c r="L1" t="s">
        <v>123</v>
      </c>
      <c r="M1" t="s">
        <v>124</v>
      </c>
      <c r="N1" t="s">
        <v>125</v>
      </c>
      <c r="O1" t="s">
        <v>118</v>
      </c>
      <c r="P1" t="s">
        <v>115</v>
      </c>
      <c r="Q1" t="s">
        <v>126</v>
      </c>
      <c r="R1" t="s">
        <v>127</v>
      </c>
      <c r="S1" t="s">
        <v>128</v>
      </c>
      <c r="T1" t="s">
        <v>116</v>
      </c>
      <c r="U1" t="s">
        <v>99</v>
      </c>
      <c r="V1" t="s">
        <v>100</v>
      </c>
      <c r="W1" t="s">
        <v>101</v>
      </c>
      <c r="X1" t="s">
        <v>102</v>
      </c>
      <c r="Y1" t="s">
        <v>103</v>
      </c>
      <c r="Z1" t="s">
        <v>104</v>
      </c>
      <c r="AA1" t="s">
        <v>119</v>
      </c>
      <c r="AB1" t="s">
        <v>105</v>
      </c>
      <c r="AC1" t="s">
        <v>106</v>
      </c>
      <c r="AD1" t="s">
        <v>107</v>
      </c>
      <c r="AE1" t="s">
        <v>108</v>
      </c>
      <c r="AF1" t="s">
        <v>109</v>
      </c>
      <c r="AG1" t="s">
        <v>110</v>
      </c>
      <c r="AH1" t="s">
        <v>111</v>
      </c>
      <c r="AI1" t="s">
        <v>112</v>
      </c>
      <c r="AJ1" t="s">
        <v>122</v>
      </c>
      <c r="AK1" t="s">
        <v>45</v>
      </c>
      <c r="AL1" t="s">
        <v>59</v>
      </c>
      <c r="AM1" t="s">
        <v>113</v>
      </c>
      <c r="AN1" t="s">
        <v>130</v>
      </c>
      <c r="AO1" t="s">
        <v>85</v>
      </c>
      <c r="AP1" t="s">
        <v>31</v>
      </c>
      <c r="AQ1" t="s">
        <v>162</v>
      </c>
      <c r="AR1" t="s">
        <v>164</v>
      </c>
      <c r="AS1" t="s">
        <v>165</v>
      </c>
      <c r="AT1" t="s">
        <v>166</v>
      </c>
      <c r="AU1" t="s">
        <v>171</v>
      </c>
    </row>
    <row r="2" spans="1:47" x14ac:dyDescent="0.25">
      <c r="A2" t="s">
        <v>858</v>
      </c>
      <c r="B2" t="s">
        <v>587</v>
      </c>
      <c r="C2" s="2" t="s">
        <v>859</v>
      </c>
      <c r="D2" t="s">
        <v>586</v>
      </c>
      <c r="E2" t="s">
        <v>860</v>
      </c>
      <c r="F2" t="s">
        <v>861</v>
      </c>
      <c r="G2" s="2" t="b">
        <v>1</v>
      </c>
      <c r="H2" t="s">
        <v>963</v>
      </c>
      <c r="I2" t="s">
        <v>964</v>
      </c>
      <c r="K2" t="b">
        <v>0</v>
      </c>
      <c r="P2" t="b">
        <v>0</v>
      </c>
      <c r="AH2" s="2"/>
      <c r="AI2" s="2"/>
      <c r="AJ2" t="s">
        <v>862</v>
      </c>
      <c r="AK2" s="2">
        <v>44364</v>
      </c>
      <c r="AL2" t="s">
        <v>863</v>
      </c>
      <c r="AM2" t="s">
        <v>342</v>
      </c>
      <c r="AN2" t="b">
        <v>1</v>
      </c>
      <c r="AQ2" s="2">
        <v>44364.543715277781</v>
      </c>
      <c r="AR2" t="s">
        <v>855</v>
      </c>
      <c r="AT2" s="2">
        <v>44364.581620370373</v>
      </c>
    </row>
    <row r="3" spans="1:47" x14ac:dyDescent="0.25">
      <c r="A3" t="s">
        <v>858</v>
      </c>
      <c r="B3" t="s">
        <v>588</v>
      </c>
      <c r="C3" s="2" t="s">
        <v>859</v>
      </c>
      <c r="D3" t="s">
        <v>586</v>
      </c>
      <c r="E3" t="s">
        <v>848</v>
      </c>
      <c r="F3" t="s">
        <v>864</v>
      </c>
      <c r="G3" s="2" t="b">
        <v>1</v>
      </c>
      <c r="H3" t="s">
        <v>965</v>
      </c>
      <c r="I3" t="s">
        <v>966</v>
      </c>
      <c r="K3" t="b">
        <v>0</v>
      </c>
      <c r="P3" t="b">
        <v>0</v>
      </c>
      <c r="AH3" s="2"/>
      <c r="AI3" s="2"/>
      <c r="AJ3" t="s">
        <v>862</v>
      </c>
      <c r="AK3" s="2">
        <v>44364</v>
      </c>
      <c r="AL3" t="s">
        <v>863</v>
      </c>
      <c r="AM3" t="s">
        <v>159</v>
      </c>
      <c r="AN3" t="b">
        <v>1</v>
      </c>
      <c r="AQ3" s="2">
        <v>44364.543726851851</v>
      </c>
      <c r="AR3" t="s">
        <v>855</v>
      </c>
      <c r="AT3" s="2">
        <v>44364.581620370373</v>
      </c>
    </row>
    <row r="4" spans="1:47" x14ac:dyDescent="0.25">
      <c r="A4" t="s">
        <v>858</v>
      </c>
      <c r="B4" t="s">
        <v>589</v>
      </c>
      <c r="C4" s="2" t="s">
        <v>859</v>
      </c>
      <c r="D4" t="s">
        <v>586</v>
      </c>
      <c r="E4" t="s">
        <v>865</v>
      </c>
      <c r="F4" t="s">
        <v>866</v>
      </c>
      <c r="G4" s="2" t="b">
        <v>1</v>
      </c>
      <c r="H4" t="s">
        <v>967</v>
      </c>
      <c r="I4" t="s">
        <v>968</v>
      </c>
      <c r="K4" t="b">
        <v>0</v>
      </c>
      <c r="P4" t="b">
        <v>0</v>
      </c>
      <c r="AH4" s="2"/>
      <c r="AI4" s="2"/>
      <c r="AJ4" t="s">
        <v>862</v>
      </c>
      <c r="AK4" s="2">
        <v>44364</v>
      </c>
      <c r="AL4" t="s">
        <v>867</v>
      </c>
      <c r="AM4" t="s">
        <v>342</v>
      </c>
      <c r="AN4" t="b">
        <v>1</v>
      </c>
      <c r="AQ4" s="2">
        <v>44364.544131944444</v>
      </c>
      <c r="AR4" t="s">
        <v>855</v>
      </c>
      <c r="AT4" s="2">
        <v>44364.581620370373</v>
      </c>
    </row>
    <row r="5" spans="1:47" x14ac:dyDescent="0.25">
      <c r="A5" t="s">
        <v>858</v>
      </c>
      <c r="B5" t="s">
        <v>590</v>
      </c>
      <c r="C5" s="2" t="s">
        <v>859</v>
      </c>
      <c r="D5" t="s">
        <v>586</v>
      </c>
      <c r="E5" t="s">
        <v>868</v>
      </c>
      <c r="F5" t="s">
        <v>869</v>
      </c>
      <c r="G5" s="2" t="b">
        <v>1</v>
      </c>
      <c r="H5" t="s">
        <v>969</v>
      </c>
      <c r="I5" t="s">
        <v>970</v>
      </c>
      <c r="K5" t="b">
        <v>0</v>
      </c>
      <c r="P5" t="b">
        <v>0</v>
      </c>
      <c r="AH5" s="2"/>
      <c r="AI5" s="2"/>
      <c r="AJ5" t="s">
        <v>862</v>
      </c>
      <c r="AK5" s="2">
        <v>44364</v>
      </c>
      <c r="AL5" t="s">
        <v>867</v>
      </c>
      <c r="AM5" t="s">
        <v>159</v>
      </c>
      <c r="AN5" t="b">
        <v>1</v>
      </c>
      <c r="AQ5" s="2">
        <v>44364.544131944444</v>
      </c>
      <c r="AR5" t="s">
        <v>855</v>
      </c>
      <c r="AT5" s="2">
        <v>44364.581620370373</v>
      </c>
    </row>
    <row r="6" spans="1:47" x14ac:dyDescent="0.25">
      <c r="A6" t="s">
        <v>870</v>
      </c>
      <c r="B6" t="s">
        <v>46</v>
      </c>
      <c r="C6" s="2" t="s">
        <v>859</v>
      </c>
      <c r="D6" t="s">
        <v>586</v>
      </c>
      <c r="E6" t="s">
        <v>604</v>
      </c>
      <c r="F6" t="s">
        <v>871</v>
      </c>
      <c r="G6" s="2" t="b">
        <v>1</v>
      </c>
      <c r="H6" t="s">
        <v>971</v>
      </c>
      <c r="I6" t="s">
        <v>972</v>
      </c>
      <c r="K6" t="b">
        <v>0</v>
      </c>
      <c r="P6" t="b">
        <v>0</v>
      </c>
      <c r="AH6" s="2"/>
      <c r="AI6" s="2"/>
      <c r="AJ6" t="s">
        <v>862</v>
      </c>
      <c r="AK6" s="2">
        <v>44364</v>
      </c>
      <c r="AL6" t="s">
        <v>872</v>
      </c>
      <c r="AM6" t="s">
        <v>342</v>
      </c>
      <c r="AN6" t="b">
        <v>1</v>
      </c>
      <c r="AQ6" s="2">
        <v>44364.544652777775</v>
      </c>
      <c r="AR6" t="s">
        <v>855</v>
      </c>
      <c r="AT6" s="2">
        <v>44364.581620370373</v>
      </c>
    </row>
    <row r="7" spans="1:47" x14ac:dyDescent="0.25">
      <c r="A7" t="s">
        <v>870</v>
      </c>
      <c r="B7" t="s">
        <v>370</v>
      </c>
      <c r="C7" s="2" t="s">
        <v>859</v>
      </c>
      <c r="D7" t="s">
        <v>586</v>
      </c>
      <c r="E7" t="s">
        <v>873</v>
      </c>
      <c r="F7" t="s">
        <v>874</v>
      </c>
      <c r="G7" s="2" t="b">
        <v>1</v>
      </c>
      <c r="H7" t="s">
        <v>973</v>
      </c>
      <c r="I7" t="s">
        <v>974</v>
      </c>
      <c r="K7" t="b">
        <v>0</v>
      </c>
      <c r="P7" t="b">
        <v>0</v>
      </c>
      <c r="AH7" s="2"/>
      <c r="AI7" s="2"/>
      <c r="AJ7" t="s">
        <v>862</v>
      </c>
      <c r="AK7" s="2">
        <v>44364</v>
      </c>
      <c r="AL7" t="s">
        <v>872</v>
      </c>
      <c r="AM7" t="s">
        <v>159</v>
      </c>
      <c r="AN7" t="b">
        <v>1</v>
      </c>
      <c r="AQ7" s="2">
        <v>44364.544652777775</v>
      </c>
      <c r="AR7" t="s">
        <v>855</v>
      </c>
      <c r="AT7" s="2">
        <v>44364.581620370373</v>
      </c>
    </row>
    <row r="8" spans="1:47" x14ac:dyDescent="0.25">
      <c r="A8" t="s">
        <v>875</v>
      </c>
      <c r="B8" t="s">
        <v>876</v>
      </c>
      <c r="C8" s="2" t="s">
        <v>877</v>
      </c>
      <c r="D8" t="s">
        <v>586</v>
      </c>
      <c r="E8" t="s">
        <v>878</v>
      </c>
      <c r="F8" t="s">
        <v>879</v>
      </c>
      <c r="G8" s="2" t="b">
        <v>1</v>
      </c>
      <c r="H8" t="s">
        <v>975</v>
      </c>
      <c r="I8" t="s">
        <v>976</v>
      </c>
      <c r="K8" t="b">
        <v>0</v>
      </c>
      <c r="P8" t="b">
        <v>0</v>
      </c>
      <c r="AH8" s="2"/>
      <c r="AI8" s="2"/>
      <c r="AJ8" t="s">
        <v>862</v>
      </c>
      <c r="AK8" s="2">
        <v>44364</v>
      </c>
      <c r="AL8" t="s">
        <v>880</v>
      </c>
      <c r="AM8" t="s">
        <v>342</v>
      </c>
      <c r="AN8" t="b">
        <v>1</v>
      </c>
      <c r="AQ8" s="2">
        <v>44364.545138888891</v>
      </c>
      <c r="AR8" t="s">
        <v>855</v>
      </c>
      <c r="AT8" s="2">
        <v>44364.572210648148</v>
      </c>
      <c r="AU8" t="s">
        <v>592</v>
      </c>
    </row>
    <row r="9" spans="1:47" x14ac:dyDescent="0.25">
      <c r="A9" t="s">
        <v>875</v>
      </c>
      <c r="B9" t="s">
        <v>881</v>
      </c>
      <c r="C9" s="2" t="s">
        <v>877</v>
      </c>
      <c r="D9" t="s">
        <v>586</v>
      </c>
      <c r="E9" t="s">
        <v>882</v>
      </c>
      <c r="F9" t="s">
        <v>883</v>
      </c>
      <c r="G9" s="2" t="b">
        <v>1</v>
      </c>
      <c r="H9" t="s">
        <v>977</v>
      </c>
      <c r="I9" t="s">
        <v>978</v>
      </c>
      <c r="K9" t="b">
        <v>0</v>
      </c>
      <c r="P9" t="b">
        <v>0</v>
      </c>
      <c r="AH9" s="2"/>
      <c r="AI9" s="2"/>
      <c r="AJ9" t="s">
        <v>862</v>
      </c>
      <c r="AK9" s="2">
        <v>44364</v>
      </c>
      <c r="AL9" t="s">
        <v>880</v>
      </c>
      <c r="AM9" t="s">
        <v>159</v>
      </c>
      <c r="AN9" t="b">
        <v>1</v>
      </c>
      <c r="AQ9" s="2">
        <v>44364.545138888891</v>
      </c>
      <c r="AR9" t="s">
        <v>855</v>
      </c>
      <c r="AT9" s="2">
        <v>44364.572210648148</v>
      </c>
      <c r="AU9" t="s">
        <v>592</v>
      </c>
    </row>
    <row r="10" spans="1:47" x14ac:dyDescent="0.25">
      <c r="A10" t="s">
        <v>884</v>
      </c>
      <c r="B10" t="s">
        <v>876</v>
      </c>
      <c r="C10" s="2" t="s">
        <v>877</v>
      </c>
      <c r="D10" t="s">
        <v>586</v>
      </c>
      <c r="E10" t="s">
        <v>885</v>
      </c>
      <c r="F10" t="s">
        <v>886</v>
      </c>
      <c r="G10" s="2" t="b">
        <v>1</v>
      </c>
      <c r="H10" t="s">
        <v>979</v>
      </c>
      <c r="I10" t="s">
        <v>980</v>
      </c>
      <c r="K10" t="b">
        <v>0</v>
      </c>
      <c r="P10" t="b">
        <v>0</v>
      </c>
      <c r="AH10" s="2"/>
      <c r="AI10" s="2"/>
      <c r="AJ10" t="s">
        <v>862</v>
      </c>
      <c r="AK10" s="2">
        <v>44364</v>
      </c>
      <c r="AL10" t="s">
        <v>887</v>
      </c>
      <c r="AM10" t="s">
        <v>342</v>
      </c>
      <c r="AN10" t="b">
        <v>1</v>
      </c>
      <c r="AQ10" s="2">
        <v>44364.545659722222</v>
      </c>
      <c r="AR10" t="s">
        <v>855</v>
      </c>
      <c r="AT10" s="2">
        <v>44364.581620370373</v>
      </c>
      <c r="AU10" t="s">
        <v>592</v>
      </c>
    </row>
    <row r="11" spans="1:47" x14ac:dyDescent="0.25">
      <c r="A11" t="s">
        <v>884</v>
      </c>
      <c r="B11" t="s">
        <v>881</v>
      </c>
      <c r="C11" s="2" t="s">
        <v>877</v>
      </c>
      <c r="D11" t="s">
        <v>586</v>
      </c>
      <c r="E11" t="s">
        <v>888</v>
      </c>
      <c r="F11" t="s">
        <v>889</v>
      </c>
      <c r="G11" s="2" t="b">
        <v>1</v>
      </c>
      <c r="H11" t="s">
        <v>981</v>
      </c>
      <c r="I11" t="s">
        <v>982</v>
      </c>
      <c r="K11" t="b">
        <v>0</v>
      </c>
      <c r="P11" t="b">
        <v>0</v>
      </c>
      <c r="AH11" s="2"/>
      <c r="AI11" s="2"/>
      <c r="AJ11" t="s">
        <v>862</v>
      </c>
      <c r="AK11" s="2">
        <v>44364</v>
      </c>
      <c r="AL11" t="s">
        <v>887</v>
      </c>
      <c r="AM11" t="s">
        <v>159</v>
      </c>
      <c r="AN11" t="b">
        <v>1</v>
      </c>
      <c r="AQ11" s="2">
        <v>44364.545671296299</v>
      </c>
      <c r="AR11" t="s">
        <v>855</v>
      </c>
      <c r="AT11" s="2">
        <v>44364.581620370373</v>
      </c>
      <c r="AU11" t="s">
        <v>592</v>
      </c>
    </row>
    <row r="12" spans="1:47" x14ac:dyDescent="0.25">
      <c r="A12" t="s">
        <v>890</v>
      </c>
      <c r="B12" t="s">
        <v>598</v>
      </c>
      <c r="C12" s="2" t="s">
        <v>891</v>
      </c>
      <c r="D12" t="s">
        <v>586</v>
      </c>
      <c r="E12" t="s">
        <v>892</v>
      </c>
      <c r="F12" t="s">
        <v>893</v>
      </c>
      <c r="G12" s="2" t="b">
        <v>1</v>
      </c>
      <c r="H12" t="s">
        <v>983</v>
      </c>
      <c r="I12" t="s">
        <v>984</v>
      </c>
      <c r="K12" t="b">
        <v>0</v>
      </c>
      <c r="P12" t="b">
        <v>0</v>
      </c>
      <c r="AH12" s="2"/>
      <c r="AI12" s="2"/>
      <c r="AJ12" t="s">
        <v>862</v>
      </c>
      <c r="AK12" s="2">
        <v>44364</v>
      </c>
      <c r="AL12" t="s">
        <v>894</v>
      </c>
      <c r="AM12" t="s">
        <v>342</v>
      </c>
      <c r="AN12" t="b">
        <v>1</v>
      </c>
      <c r="AQ12" s="2">
        <v>44364.546006944445</v>
      </c>
      <c r="AR12" t="s">
        <v>855</v>
      </c>
      <c r="AT12" s="2">
        <v>44364.574004629627</v>
      </c>
      <c r="AU12" t="s">
        <v>592</v>
      </c>
    </row>
    <row r="13" spans="1:47" x14ac:dyDescent="0.25">
      <c r="A13" t="s">
        <v>890</v>
      </c>
      <c r="B13" t="s">
        <v>599</v>
      </c>
      <c r="C13" s="2" t="s">
        <v>891</v>
      </c>
      <c r="D13" t="s">
        <v>586</v>
      </c>
      <c r="E13" t="s">
        <v>895</v>
      </c>
      <c r="F13" t="s">
        <v>896</v>
      </c>
      <c r="G13" s="2" t="b">
        <v>1</v>
      </c>
      <c r="H13" t="s">
        <v>985</v>
      </c>
      <c r="I13" t="s">
        <v>986</v>
      </c>
      <c r="K13" t="b">
        <v>0</v>
      </c>
      <c r="P13" t="b">
        <v>0</v>
      </c>
      <c r="AH13" s="2"/>
      <c r="AI13" s="2"/>
      <c r="AJ13" t="s">
        <v>862</v>
      </c>
      <c r="AK13" s="2">
        <v>44364</v>
      </c>
      <c r="AL13" t="s">
        <v>894</v>
      </c>
      <c r="AM13" t="s">
        <v>159</v>
      </c>
      <c r="AN13" t="b">
        <v>1</v>
      </c>
      <c r="AQ13" s="2">
        <v>44364.546006944445</v>
      </c>
      <c r="AR13" t="s">
        <v>855</v>
      </c>
      <c r="AT13" s="2">
        <v>44364.574004629627</v>
      </c>
      <c r="AU13" t="s">
        <v>592</v>
      </c>
    </row>
    <row r="14" spans="1:47" x14ac:dyDescent="0.25">
      <c r="A14" t="s">
        <v>897</v>
      </c>
      <c r="B14" t="s">
        <v>602</v>
      </c>
      <c r="C14" s="2" t="s">
        <v>877</v>
      </c>
      <c r="D14" t="s">
        <v>586</v>
      </c>
      <c r="E14" t="s">
        <v>898</v>
      </c>
      <c r="F14" t="s">
        <v>899</v>
      </c>
      <c r="G14" s="2" t="b">
        <v>1</v>
      </c>
      <c r="H14" t="s">
        <v>987</v>
      </c>
      <c r="I14" t="s">
        <v>988</v>
      </c>
      <c r="K14" t="b">
        <v>0</v>
      </c>
      <c r="P14" t="b">
        <v>0</v>
      </c>
      <c r="AH14" s="2"/>
      <c r="AI14" s="2"/>
      <c r="AJ14" t="s">
        <v>862</v>
      </c>
      <c r="AK14" s="2">
        <v>44364</v>
      </c>
      <c r="AL14" t="s">
        <v>900</v>
      </c>
      <c r="AM14" t="s">
        <v>342</v>
      </c>
      <c r="AN14" t="b">
        <v>1</v>
      </c>
      <c r="AQ14" s="2">
        <v>44364.546840277777</v>
      </c>
      <c r="AR14" t="s">
        <v>855</v>
      </c>
      <c r="AT14" s="2">
        <v>44364.575798611113</v>
      </c>
      <c r="AU14" t="s">
        <v>592</v>
      </c>
    </row>
    <row r="15" spans="1:47" x14ac:dyDescent="0.25">
      <c r="A15" t="s">
        <v>897</v>
      </c>
      <c r="B15" t="s">
        <v>603</v>
      </c>
      <c r="C15" s="2" t="s">
        <v>877</v>
      </c>
      <c r="D15" t="s">
        <v>586</v>
      </c>
      <c r="E15" t="s">
        <v>850</v>
      </c>
      <c r="F15" t="s">
        <v>901</v>
      </c>
      <c r="G15" s="2" t="b">
        <v>1</v>
      </c>
      <c r="H15" t="s">
        <v>989</v>
      </c>
      <c r="I15" t="s">
        <v>990</v>
      </c>
      <c r="K15" t="b">
        <v>0</v>
      </c>
      <c r="P15" t="b">
        <v>0</v>
      </c>
      <c r="AH15" s="2"/>
      <c r="AI15" s="2"/>
      <c r="AJ15" t="s">
        <v>862</v>
      </c>
      <c r="AK15" s="2">
        <v>44364</v>
      </c>
      <c r="AL15" t="s">
        <v>900</v>
      </c>
      <c r="AM15" t="s">
        <v>159</v>
      </c>
      <c r="AN15" t="b">
        <v>1</v>
      </c>
      <c r="AQ15" s="2">
        <v>44364.546840277777</v>
      </c>
      <c r="AR15" t="s">
        <v>855</v>
      </c>
      <c r="AT15" s="2">
        <v>44364.575798611113</v>
      </c>
      <c r="AU15" t="s">
        <v>592</v>
      </c>
    </row>
    <row r="16" spans="1:47" x14ac:dyDescent="0.25">
      <c r="A16" t="s">
        <v>902</v>
      </c>
      <c r="B16" t="s">
        <v>600</v>
      </c>
      <c r="C16" s="2" t="s">
        <v>891</v>
      </c>
      <c r="D16" t="s">
        <v>586</v>
      </c>
      <c r="E16" t="s">
        <v>903</v>
      </c>
      <c r="F16" t="s">
        <v>904</v>
      </c>
      <c r="G16" s="2" t="b">
        <v>1</v>
      </c>
      <c r="H16" t="s">
        <v>991</v>
      </c>
      <c r="I16" t="s">
        <v>992</v>
      </c>
      <c r="K16" t="b">
        <v>0</v>
      </c>
      <c r="P16" t="b">
        <v>0</v>
      </c>
      <c r="AH16" s="2"/>
      <c r="AI16" s="2"/>
      <c r="AJ16" t="s">
        <v>862</v>
      </c>
      <c r="AK16" s="2">
        <v>44364</v>
      </c>
      <c r="AL16" t="s">
        <v>905</v>
      </c>
      <c r="AM16" t="s">
        <v>342</v>
      </c>
      <c r="AN16" t="b">
        <v>1</v>
      </c>
      <c r="AQ16" s="2">
        <v>44364.559050925927</v>
      </c>
      <c r="AR16" t="s">
        <v>855</v>
      </c>
      <c r="AT16" s="2">
        <v>44364.576956018522</v>
      </c>
      <c r="AU16" t="s">
        <v>592</v>
      </c>
    </row>
    <row r="17" spans="1:47" x14ac:dyDescent="0.25">
      <c r="A17" t="s">
        <v>902</v>
      </c>
      <c r="B17" t="s">
        <v>601</v>
      </c>
      <c r="C17" t="s">
        <v>891</v>
      </c>
      <c r="D17" t="s">
        <v>586</v>
      </c>
      <c r="E17" t="s">
        <v>856</v>
      </c>
      <c r="F17" t="s">
        <v>906</v>
      </c>
      <c r="G17" t="b">
        <v>1</v>
      </c>
      <c r="H17" t="s">
        <v>993</v>
      </c>
      <c r="I17" t="s">
        <v>994</v>
      </c>
      <c r="K17" t="b">
        <v>0</v>
      </c>
      <c r="P17" t="b">
        <v>0</v>
      </c>
      <c r="AH17" s="2"/>
      <c r="AI17" s="2"/>
      <c r="AJ17" t="s">
        <v>862</v>
      </c>
      <c r="AK17" s="2">
        <v>44364</v>
      </c>
      <c r="AL17" t="s">
        <v>905</v>
      </c>
      <c r="AM17" t="s">
        <v>159</v>
      </c>
      <c r="AN17" t="b">
        <v>1</v>
      </c>
      <c r="AQ17" s="2">
        <v>44364.559050925927</v>
      </c>
      <c r="AR17" t="s">
        <v>855</v>
      </c>
      <c r="AT17" s="2">
        <v>44364.576967592591</v>
      </c>
      <c r="AU17" t="s">
        <v>592</v>
      </c>
    </row>
    <row r="18" spans="1:47" x14ac:dyDescent="0.25">
      <c r="A18" t="s">
        <v>907</v>
      </c>
      <c r="B18" t="s">
        <v>591</v>
      </c>
      <c r="C18" t="s">
        <v>891</v>
      </c>
      <c r="D18" t="s">
        <v>586</v>
      </c>
      <c r="E18" t="s">
        <v>908</v>
      </c>
      <c r="F18" t="s">
        <v>909</v>
      </c>
      <c r="G18" t="b">
        <v>1</v>
      </c>
      <c r="K18" t="b">
        <v>0</v>
      </c>
      <c r="P18" t="b">
        <v>0</v>
      </c>
      <c r="AH18" s="2"/>
      <c r="AI18" s="2"/>
      <c r="AJ18" t="s">
        <v>862</v>
      </c>
      <c r="AK18" s="2">
        <v>44364</v>
      </c>
      <c r="AL18" t="s">
        <v>910</v>
      </c>
      <c r="AM18" t="s">
        <v>342</v>
      </c>
      <c r="AN18" t="b">
        <v>1</v>
      </c>
      <c r="AQ18" s="2">
        <v>44364.559930555559</v>
      </c>
      <c r="AR18" t="s">
        <v>855</v>
      </c>
      <c r="AT18" s="2"/>
      <c r="AU18" t="s">
        <v>592</v>
      </c>
    </row>
    <row r="19" spans="1:47" x14ac:dyDescent="0.25">
      <c r="A19" t="s">
        <v>907</v>
      </c>
      <c r="B19" t="s">
        <v>593</v>
      </c>
      <c r="C19" t="s">
        <v>891</v>
      </c>
      <c r="D19" t="s">
        <v>586</v>
      </c>
      <c r="E19" t="s">
        <v>543</v>
      </c>
      <c r="F19" t="s">
        <v>911</v>
      </c>
      <c r="G19" t="b">
        <v>1</v>
      </c>
      <c r="K19" t="b">
        <v>0</v>
      </c>
      <c r="P19" t="b">
        <v>0</v>
      </c>
      <c r="AH19" s="2"/>
      <c r="AI19" s="2"/>
      <c r="AJ19" t="s">
        <v>862</v>
      </c>
      <c r="AK19" s="2">
        <v>44364</v>
      </c>
      <c r="AL19" t="s">
        <v>910</v>
      </c>
      <c r="AM19" t="s">
        <v>159</v>
      </c>
      <c r="AN19" t="b">
        <v>1</v>
      </c>
      <c r="AQ19" s="2">
        <v>44364.559930555559</v>
      </c>
      <c r="AR19" t="s">
        <v>855</v>
      </c>
      <c r="AT19" s="2"/>
      <c r="AU19" t="s">
        <v>592</v>
      </c>
    </row>
    <row r="20" spans="1:47" x14ac:dyDescent="0.25">
      <c r="A20" t="s">
        <v>912</v>
      </c>
      <c r="B20" t="s">
        <v>913</v>
      </c>
      <c r="C20" t="s">
        <v>877</v>
      </c>
      <c r="D20" t="s">
        <v>586</v>
      </c>
      <c r="E20" t="s">
        <v>914</v>
      </c>
      <c r="F20" t="s">
        <v>915</v>
      </c>
      <c r="G20" t="b">
        <v>1</v>
      </c>
      <c r="K20" t="b">
        <v>0</v>
      </c>
      <c r="P20" t="b">
        <v>0</v>
      </c>
      <c r="AH20" s="2"/>
      <c r="AI20" s="2"/>
      <c r="AJ20" t="s">
        <v>862</v>
      </c>
      <c r="AK20" s="2">
        <v>44364</v>
      </c>
      <c r="AL20" t="s">
        <v>916</v>
      </c>
      <c r="AM20" t="s">
        <v>342</v>
      </c>
      <c r="AN20" t="b">
        <v>1</v>
      </c>
      <c r="AQ20" s="2">
        <v>44364.560312499998</v>
      </c>
      <c r="AR20" t="s">
        <v>855</v>
      </c>
      <c r="AT20" s="2"/>
      <c r="AU20" t="s">
        <v>592</v>
      </c>
    </row>
    <row r="21" spans="1:47" x14ac:dyDescent="0.25">
      <c r="A21" t="s">
        <v>912</v>
      </c>
      <c r="B21" t="s">
        <v>917</v>
      </c>
      <c r="C21" t="s">
        <v>877</v>
      </c>
      <c r="D21" t="s">
        <v>586</v>
      </c>
      <c r="E21" t="s">
        <v>918</v>
      </c>
      <c r="F21" t="s">
        <v>919</v>
      </c>
      <c r="G21" t="b">
        <v>1</v>
      </c>
      <c r="K21" t="b">
        <v>0</v>
      </c>
      <c r="P21" t="b">
        <v>0</v>
      </c>
      <c r="AH21" s="2"/>
      <c r="AI21" s="2"/>
      <c r="AJ21" t="s">
        <v>862</v>
      </c>
      <c r="AK21" s="2">
        <v>44364</v>
      </c>
      <c r="AL21" t="s">
        <v>916</v>
      </c>
      <c r="AM21" t="s">
        <v>159</v>
      </c>
      <c r="AN21" t="b">
        <v>1</v>
      </c>
      <c r="AQ21" s="2">
        <v>44364.560312499998</v>
      </c>
      <c r="AR21" t="s">
        <v>855</v>
      </c>
      <c r="AT21" s="2"/>
      <c r="AU21" t="s">
        <v>592</v>
      </c>
    </row>
    <row r="22" spans="1:47" x14ac:dyDescent="0.25">
      <c r="A22" t="s">
        <v>920</v>
      </c>
      <c r="B22" t="s">
        <v>921</v>
      </c>
      <c r="C22" t="s">
        <v>877</v>
      </c>
      <c r="D22" t="s">
        <v>586</v>
      </c>
      <c r="E22" t="s">
        <v>922</v>
      </c>
      <c r="F22" t="s">
        <v>923</v>
      </c>
      <c r="G22" t="b">
        <v>1</v>
      </c>
      <c r="K22" t="b">
        <v>0</v>
      </c>
      <c r="P22" t="b">
        <v>0</v>
      </c>
      <c r="AH22" s="2"/>
      <c r="AI22" s="2"/>
      <c r="AJ22" t="s">
        <v>862</v>
      </c>
      <c r="AK22" s="2">
        <v>44364</v>
      </c>
      <c r="AL22" t="s">
        <v>924</v>
      </c>
      <c r="AM22" t="s">
        <v>342</v>
      </c>
      <c r="AN22" t="b">
        <v>1</v>
      </c>
      <c r="AQ22" s="2">
        <v>44364.560601851852</v>
      </c>
      <c r="AR22" t="s">
        <v>855</v>
      </c>
      <c r="AT22" s="2"/>
      <c r="AU22" t="s">
        <v>592</v>
      </c>
    </row>
    <row r="23" spans="1:47" x14ac:dyDescent="0.25">
      <c r="A23" t="s">
        <v>920</v>
      </c>
      <c r="B23" t="s">
        <v>925</v>
      </c>
      <c r="C23" t="s">
        <v>877</v>
      </c>
      <c r="D23" t="s">
        <v>586</v>
      </c>
      <c r="E23" t="s">
        <v>545</v>
      </c>
      <c r="F23" t="s">
        <v>926</v>
      </c>
      <c r="G23" t="b">
        <v>1</v>
      </c>
      <c r="K23" t="b">
        <v>0</v>
      </c>
      <c r="P23" t="b">
        <v>0</v>
      </c>
      <c r="AH23" s="2"/>
      <c r="AI23" s="2"/>
      <c r="AJ23" t="s">
        <v>862</v>
      </c>
      <c r="AK23" s="2">
        <v>44364</v>
      </c>
      <c r="AL23" t="s">
        <v>924</v>
      </c>
      <c r="AM23" t="s">
        <v>159</v>
      </c>
      <c r="AN23" t="b">
        <v>1</v>
      </c>
      <c r="AQ23" s="2">
        <v>44364.560601851852</v>
      </c>
      <c r="AR23" t="s">
        <v>855</v>
      </c>
      <c r="AT23" s="2"/>
      <c r="AU23" t="s">
        <v>592</v>
      </c>
    </row>
    <row r="24" spans="1:47" x14ac:dyDescent="0.25">
      <c r="A24" t="s">
        <v>927</v>
      </c>
      <c r="B24" t="s">
        <v>596</v>
      </c>
      <c r="C24" t="s">
        <v>891</v>
      </c>
      <c r="D24" t="s">
        <v>586</v>
      </c>
      <c r="E24" t="s">
        <v>847</v>
      </c>
      <c r="F24" t="s">
        <v>928</v>
      </c>
      <c r="G24" t="b">
        <v>1</v>
      </c>
      <c r="K24" t="b">
        <v>0</v>
      </c>
      <c r="P24" t="b">
        <v>0</v>
      </c>
      <c r="AH24" s="2"/>
      <c r="AI24" s="2"/>
      <c r="AJ24" t="s">
        <v>862</v>
      </c>
      <c r="AK24" s="2">
        <v>44364</v>
      </c>
      <c r="AL24" t="s">
        <v>929</v>
      </c>
      <c r="AM24" t="s">
        <v>342</v>
      </c>
      <c r="AN24" t="b">
        <v>1</v>
      </c>
      <c r="AQ24" s="2">
        <v>44364.561041666668</v>
      </c>
      <c r="AR24" t="s">
        <v>855</v>
      </c>
      <c r="AT24" s="2"/>
      <c r="AU24" t="s">
        <v>592</v>
      </c>
    </row>
    <row r="25" spans="1:47" x14ac:dyDescent="0.25">
      <c r="A25" t="s">
        <v>927</v>
      </c>
      <c r="B25" t="s">
        <v>597</v>
      </c>
      <c r="C25" t="s">
        <v>891</v>
      </c>
      <c r="D25" t="s">
        <v>586</v>
      </c>
      <c r="E25" t="s">
        <v>930</v>
      </c>
      <c r="F25" t="s">
        <v>931</v>
      </c>
      <c r="G25" t="b">
        <v>1</v>
      </c>
      <c r="K25" t="b">
        <v>0</v>
      </c>
      <c r="P25" t="b">
        <v>0</v>
      </c>
      <c r="AH25" s="2"/>
      <c r="AI25" s="2"/>
      <c r="AJ25" t="s">
        <v>862</v>
      </c>
      <c r="AK25" s="2">
        <v>44364</v>
      </c>
      <c r="AL25" t="s">
        <v>929</v>
      </c>
      <c r="AM25" t="s">
        <v>159</v>
      </c>
      <c r="AN25" t="b">
        <v>1</v>
      </c>
      <c r="AQ25" s="2">
        <v>44364.561041666668</v>
      </c>
      <c r="AR25" t="s">
        <v>855</v>
      </c>
      <c r="AT25" s="2"/>
      <c r="AU25" t="s">
        <v>592</v>
      </c>
    </row>
    <row r="26" spans="1:47" x14ac:dyDescent="0.25">
      <c r="A26" t="s">
        <v>932</v>
      </c>
      <c r="B26" t="s">
        <v>933</v>
      </c>
      <c r="C26" t="s">
        <v>877</v>
      </c>
      <c r="D26" t="s">
        <v>586</v>
      </c>
      <c r="E26" t="s">
        <v>854</v>
      </c>
      <c r="F26" t="s">
        <v>934</v>
      </c>
      <c r="G26" t="b">
        <v>1</v>
      </c>
      <c r="K26" t="b">
        <v>0</v>
      </c>
      <c r="P26" t="b">
        <v>0</v>
      </c>
      <c r="AH26" s="2"/>
      <c r="AI26" s="2"/>
      <c r="AJ26" t="s">
        <v>862</v>
      </c>
      <c r="AK26" s="2">
        <v>44364</v>
      </c>
      <c r="AL26" t="s">
        <v>935</v>
      </c>
      <c r="AM26" t="s">
        <v>342</v>
      </c>
      <c r="AN26" t="b">
        <v>1</v>
      </c>
      <c r="AQ26" s="2">
        <v>44364.561631944445</v>
      </c>
      <c r="AR26" t="s">
        <v>855</v>
      </c>
      <c r="AT26" s="2"/>
      <c r="AU26" t="s">
        <v>592</v>
      </c>
    </row>
    <row r="27" spans="1:47" x14ac:dyDescent="0.25">
      <c r="A27" t="s">
        <v>932</v>
      </c>
      <c r="B27" t="s">
        <v>936</v>
      </c>
      <c r="C27" t="s">
        <v>877</v>
      </c>
      <c r="D27" t="s">
        <v>586</v>
      </c>
      <c r="E27" t="s">
        <v>937</v>
      </c>
      <c r="F27" t="s">
        <v>938</v>
      </c>
      <c r="G27" t="b">
        <v>1</v>
      </c>
      <c r="K27" t="b">
        <v>0</v>
      </c>
      <c r="P27" t="b">
        <v>0</v>
      </c>
      <c r="AH27" s="2"/>
      <c r="AI27" s="2"/>
      <c r="AJ27" t="s">
        <v>862</v>
      </c>
      <c r="AK27" s="2">
        <v>44364</v>
      </c>
      <c r="AL27" t="s">
        <v>935</v>
      </c>
      <c r="AM27" t="s">
        <v>159</v>
      </c>
      <c r="AN27" t="b">
        <v>1</v>
      </c>
      <c r="AQ27" s="2">
        <v>44364.561631944445</v>
      </c>
      <c r="AR27" t="s">
        <v>855</v>
      </c>
      <c r="AT27" s="2"/>
      <c r="AU27" t="s">
        <v>592</v>
      </c>
    </row>
    <row r="28" spans="1:47" x14ac:dyDescent="0.25">
      <c r="A28" t="s">
        <v>939</v>
      </c>
      <c r="B28" t="s">
        <v>940</v>
      </c>
      <c r="C28" t="s">
        <v>877</v>
      </c>
      <c r="D28" t="s">
        <v>586</v>
      </c>
      <c r="E28" t="s">
        <v>944</v>
      </c>
      <c r="F28" t="s">
        <v>945</v>
      </c>
      <c r="G28" t="b">
        <v>1</v>
      </c>
      <c r="K28" t="b">
        <v>0</v>
      </c>
      <c r="P28" t="b">
        <v>0</v>
      </c>
      <c r="AH28" s="2"/>
      <c r="AI28" s="2"/>
      <c r="AJ28" t="s">
        <v>862</v>
      </c>
      <c r="AK28" s="2">
        <v>44364</v>
      </c>
      <c r="AL28" t="s">
        <v>946</v>
      </c>
      <c r="AM28" t="s">
        <v>342</v>
      </c>
      <c r="AN28" t="b">
        <v>1</v>
      </c>
      <c r="AQ28" s="2">
        <v>44364.562037037038</v>
      </c>
      <c r="AR28" t="s">
        <v>855</v>
      </c>
      <c r="AT28" s="2"/>
      <c r="AU28" t="s">
        <v>592</v>
      </c>
    </row>
    <row r="29" spans="1:47" x14ac:dyDescent="0.25">
      <c r="A29" t="s">
        <v>939</v>
      </c>
      <c r="B29" t="s">
        <v>947</v>
      </c>
      <c r="C29" t="s">
        <v>877</v>
      </c>
      <c r="D29" t="s">
        <v>586</v>
      </c>
      <c r="E29" t="s">
        <v>948</v>
      </c>
      <c r="F29" t="s">
        <v>949</v>
      </c>
      <c r="G29" t="b">
        <v>1</v>
      </c>
      <c r="K29" t="b">
        <v>0</v>
      </c>
      <c r="P29" t="b">
        <v>0</v>
      </c>
      <c r="AH29" s="2"/>
      <c r="AI29" s="2"/>
      <c r="AJ29" t="s">
        <v>862</v>
      </c>
      <c r="AK29" s="2">
        <v>44364</v>
      </c>
      <c r="AL29" t="s">
        <v>946</v>
      </c>
      <c r="AM29" t="s">
        <v>159</v>
      </c>
      <c r="AN29" t="b">
        <v>1</v>
      </c>
      <c r="AQ29" s="2">
        <v>44364.562037037038</v>
      </c>
      <c r="AR29" t="s">
        <v>855</v>
      </c>
      <c r="AT29" s="2"/>
      <c r="AU29" t="s">
        <v>592</v>
      </c>
    </row>
    <row r="30" spans="1:47" x14ac:dyDescent="0.25">
      <c r="A30" t="s">
        <v>941</v>
      </c>
      <c r="B30" t="s">
        <v>594</v>
      </c>
      <c r="C30" t="s">
        <v>877</v>
      </c>
      <c r="D30" t="s">
        <v>586</v>
      </c>
      <c r="E30" t="s">
        <v>950</v>
      </c>
      <c r="F30" t="s">
        <v>951</v>
      </c>
      <c r="G30" t="b">
        <v>1</v>
      </c>
      <c r="K30" t="b">
        <v>0</v>
      </c>
      <c r="P30" t="b">
        <v>0</v>
      </c>
      <c r="AH30" s="2"/>
      <c r="AI30" s="2"/>
      <c r="AJ30" t="s">
        <v>862</v>
      </c>
      <c r="AK30" s="2">
        <v>44364</v>
      </c>
      <c r="AL30" t="s">
        <v>952</v>
      </c>
      <c r="AM30" t="s">
        <v>342</v>
      </c>
      <c r="AN30" t="b">
        <v>1</v>
      </c>
      <c r="AQ30" s="2">
        <v>44364.562615740739</v>
      </c>
      <c r="AR30" t="s">
        <v>855</v>
      </c>
      <c r="AT30" s="2"/>
      <c r="AU30" t="s">
        <v>592</v>
      </c>
    </row>
    <row r="31" spans="1:47" x14ac:dyDescent="0.25">
      <c r="A31" t="s">
        <v>941</v>
      </c>
      <c r="B31" t="s">
        <v>595</v>
      </c>
      <c r="C31" t="s">
        <v>877</v>
      </c>
      <c r="D31" t="s">
        <v>586</v>
      </c>
      <c r="E31" t="s">
        <v>534</v>
      </c>
      <c r="F31" t="s">
        <v>953</v>
      </c>
      <c r="G31" t="b">
        <v>1</v>
      </c>
      <c r="K31" t="b">
        <v>0</v>
      </c>
      <c r="P31" t="b">
        <v>0</v>
      </c>
      <c r="AH31" s="2"/>
      <c r="AI31" s="2"/>
      <c r="AJ31" t="s">
        <v>862</v>
      </c>
      <c r="AK31" s="2">
        <v>44364</v>
      </c>
      <c r="AL31" t="s">
        <v>952</v>
      </c>
      <c r="AM31" t="s">
        <v>159</v>
      </c>
      <c r="AN31" t="b">
        <v>1</v>
      </c>
      <c r="AQ31" s="2">
        <v>44364.562615740739</v>
      </c>
      <c r="AR31" t="s">
        <v>855</v>
      </c>
      <c r="AT31" s="2"/>
      <c r="AU31" t="s">
        <v>592</v>
      </c>
    </row>
    <row r="32" spans="1:47" x14ac:dyDescent="0.25">
      <c r="A32" t="s">
        <v>941</v>
      </c>
      <c r="B32" t="s">
        <v>595</v>
      </c>
      <c r="C32" t="s">
        <v>877</v>
      </c>
      <c r="D32" t="s">
        <v>586</v>
      </c>
      <c r="E32" t="s">
        <v>954</v>
      </c>
      <c r="F32" t="s">
        <v>955</v>
      </c>
      <c r="G32" t="b">
        <v>1</v>
      </c>
      <c r="K32" t="b">
        <v>0</v>
      </c>
      <c r="P32" t="b">
        <v>0</v>
      </c>
      <c r="AH32" s="2"/>
      <c r="AI32" s="2"/>
      <c r="AJ32" t="s">
        <v>862</v>
      </c>
      <c r="AK32" s="2">
        <v>44364</v>
      </c>
      <c r="AL32" t="s">
        <v>952</v>
      </c>
      <c r="AM32" t="s">
        <v>349</v>
      </c>
      <c r="AN32" t="b">
        <v>1</v>
      </c>
      <c r="AQ32" s="2">
        <v>44364.562615740739</v>
      </c>
      <c r="AR32" t="s">
        <v>855</v>
      </c>
      <c r="AT32" s="2"/>
      <c r="AU32" t="s">
        <v>592</v>
      </c>
    </row>
    <row r="33" spans="1:47" x14ac:dyDescent="0.25">
      <c r="A33" t="s">
        <v>942</v>
      </c>
      <c r="B33" t="s">
        <v>943</v>
      </c>
      <c r="C33" t="s">
        <v>877</v>
      </c>
      <c r="D33" t="s">
        <v>586</v>
      </c>
      <c r="E33" t="s">
        <v>956</v>
      </c>
      <c r="F33" t="s">
        <v>957</v>
      </c>
      <c r="G33" t="b">
        <v>1</v>
      </c>
      <c r="K33" t="b">
        <v>0</v>
      </c>
      <c r="P33" t="b">
        <v>0</v>
      </c>
      <c r="AH33" s="2"/>
      <c r="AI33" s="2"/>
      <c r="AJ33" t="s">
        <v>862</v>
      </c>
      <c r="AK33" s="2">
        <v>44364</v>
      </c>
      <c r="AL33" t="s">
        <v>958</v>
      </c>
      <c r="AM33" t="s">
        <v>342</v>
      </c>
      <c r="AN33" t="b">
        <v>1</v>
      </c>
      <c r="AQ33" s="2">
        <v>44364.563171296293</v>
      </c>
      <c r="AR33" t="s">
        <v>855</v>
      </c>
      <c r="AT33" s="2"/>
      <c r="AU33" t="s">
        <v>592</v>
      </c>
    </row>
    <row r="34" spans="1:47" x14ac:dyDescent="0.25">
      <c r="A34" t="s">
        <v>942</v>
      </c>
      <c r="B34" t="s">
        <v>959</v>
      </c>
      <c r="C34" t="s">
        <v>877</v>
      </c>
      <c r="D34" t="s">
        <v>586</v>
      </c>
      <c r="E34" t="s">
        <v>960</v>
      </c>
      <c r="F34" t="s">
        <v>961</v>
      </c>
      <c r="G34" t="b">
        <v>1</v>
      </c>
      <c r="K34" t="b">
        <v>0</v>
      </c>
      <c r="P34" t="b">
        <v>0</v>
      </c>
      <c r="AH34" s="2"/>
      <c r="AI34" s="2"/>
      <c r="AJ34" t="s">
        <v>862</v>
      </c>
      <c r="AK34" s="2">
        <v>44364</v>
      </c>
      <c r="AL34" t="s">
        <v>958</v>
      </c>
      <c r="AM34" t="s">
        <v>159</v>
      </c>
      <c r="AN34" t="b">
        <v>1</v>
      </c>
      <c r="AQ34" s="2">
        <v>44364.563171296293</v>
      </c>
      <c r="AR34" t="s">
        <v>855</v>
      </c>
      <c r="AT34" s="2"/>
      <c r="AU34" t="s">
        <v>592</v>
      </c>
    </row>
    <row r="35" spans="1:47" x14ac:dyDescent="0.25">
      <c r="A35" t="s">
        <v>942</v>
      </c>
      <c r="B35" t="s">
        <v>959</v>
      </c>
      <c r="C35" t="s">
        <v>877</v>
      </c>
      <c r="D35" t="s">
        <v>586</v>
      </c>
      <c r="E35" t="s">
        <v>853</v>
      </c>
      <c r="F35" t="s">
        <v>962</v>
      </c>
      <c r="G35" t="b">
        <v>1</v>
      </c>
      <c r="K35" t="b">
        <v>0</v>
      </c>
      <c r="P35" t="b">
        <v>0</v>
      </c>
      <c r="AH35" s="2"/>
      <c r="AI35" s="2"/>
      <c r="AJ35" t="s">
        <v>862</v>
      </c>
      <c r="AK35" s="2">
        <v>44364</v>
      </c>
      <c r="AL35" t="s">
        <v>958</v>
      </c>
      <c r="AM35" t="s">
        <v>349</v>
      </c>
      <c r="AN35" t="b">
        <v>1</v>
      </c>
      <c r="AQ35" s="2">
        <v>44364.563171296293</v>
      </c>
      <c r="AR35" t="s">
        <v>855</v>
      </c>
      <c r="AT35" s="2"/>
      <c r="AU35" t="s">
        <v>592</v>
      </c>
    </row>
    <row r="36" spans="1:47" x14ac:dyDescent="0.25">
      <c r="AH36" s="2"/>
      <c r="AI36" s="2"/>
      <c r="AK36" s="2"/>
      <c r="AQ36" s="2"/>
      <c r="AT36" s="2"/>
    </row>
    <row r="37" spans="1:47" x14ac:dyDescent="0.25">
      <c r="AH37" s="2"/>
      <c r="AI37" s="2"/>
      <c r="AK37" s="2"/>
      <c r="AQ37" s="2"/>
      <c r="AT37" s="2"/>
    </row>
    <row r="38" spans="1:47" x14ac:dyDescent="0.25">
      <c r="AH38" s="2"/>
      <c r="AI38" s="2"/>
      <c r="AK38" s="2"/>
      <c r="AQ38" s="2"/>
      <c r="AT38" s="2"/>
    </row>
    <row r="39" spans="1:47" x14ac:dyDescent="0.25">
      <c r="AH39" s="2"/>
      <c r="AI39" s="2"/>
      <c r="AK39" s="2"/>
      <c r="AQ39" s="2"/>
      <c r="AT39" s="2"/>
    </row>
    <row r="40" spans="1:47" x14ac:dyDescent="0.25">
      <c r="AH40" s="2"/>
      <c r="AI40" s="2"/>
      <c r="AK40" s="2"/>
      <c r="AQ40" s="2"/>
      <c r="AT40" s="2"/>
    </row>
    <row r="41" spans="1:47" x14ac:dyDescent="0.25">
      <c r="AH41" s="2"/>
      <c r="AI41" s="2"/>
      <c r="AK41" s="2"/>
      <c r="AQ41" s="2"/>
      <c r="AT41" s="2"/>
    </row>
    <row r="42" spans="1:47" x14ac:dyDescent="0.25">
      <c r="AH42" s="2"/>
      <c r="AI42" s="2"/>
      <c r="AK42" s="2"/>
      <c r="AQ42" s="2"/>
      <c r="AT42" s="2"/>
    </row>
    <row r="43" spans="1:47" x14ac:dyDescent="0.25">
      <c r="AH43" s="2"/>
      <c r="AI43" s="2"/>
      <c r="AK43" s="2"/>
      <c r="AQ43" s="2"/>
      <c r="AT43" s="2"/>
    </row>
    <row r="44" spans="1:47" x14ac:dyDescent="0.25">
      <c r="AH44" s="2"/>
      <c r="AI44" s="2"/>
      <c r="AK44" s="2"/>
      <c r="AQ44" s="2"/>
      <c r="AT44" s="2"/>
    </row>
    <row r="45" spans="1:47" x14ac:dyDescent="0.25">
      <c r="AH45" s="2"/>
      <c r="AI45" s="2"/>
      <c r="AK45" s="2"/>
      <c r="AQ45" s="2"/>
      <c r="AT45" s="2"/>
    </row>
    <row r="46" spans="1:47" x14ac:dyDescent="0.25">
      <c r="AH46" s="2"/>
      <c r="AI46" s="2"/>
      <c r="AK46" s="2"/>
      <c r="AQ46" s="2"/>
      <c r="AT46" s="2"/>
    </row>
    <row r="47" spans="1:47" x14ac:dyDescent="0.25">
      <c r="AH47" s="2"/>
      <c r="AI47" s="2"/>
      <c r="AK47" s="2"/>
      <c r="AQ47" s="2"/>
      <c r="AT47" s="2"/>
    </row>
    <row r="48" spans="1:47" x14ac:dyDescent="0.25">
      <c r="AH48" s="2"/>
      <c r="AI48" s="2"/>
      <c r="AK48" s="2"/>
      <c r="AQ48" s="2"/>
      <c r="AT48" s="2"/>
    </row>
    <row r="49" spans="34:46" x14ac:dyDescent="0.25">
      <c r="AH49" s="2"/>
      <c r="AI49" s="2"/>
      <c r="AK49" s="2"/>
      <c r="AQ49" s="2"/>
      <c r="AT49" s="2"/>
    </row>
    <row r="50" spans="34:46" x14ac:dyDescent="0.25">
      <c r="AH50" s="2"/>
      <c r="AI50" s="2"/>
      <c r="AK50" s="2"/>
      <c r="AQ50" s="2"/>
      <c r="AT50" s="2"/>
    </row>
  </sheetData>
  <pageMargins left="0.7" right="0.7" top="0.75" bottom="0.75" header="0.3" footer="0.3"/>
  <pageSetup orientation="portrait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2659A-3DE2-4560-A095-3F9B679044FE}">
  <sheetPr codeName="Sheet3"/>
  <dimension ref="B3:P151"/>
  <sheetViews>
    <sheetView showGridLines="0" zoomScaleNormal="100" workbookViewId="0">
      <selection activeCell="B18" sqref="B18"/>
    </sheetView>
  </sheetViews>
  <sheetFormatPr defaultRowHeight="15" x14ac:dyDescent="0.25"/>
  <cols>
    <col min="2" max="2" width="23" customWidth="1"/>
    <col min="3" max="3" width="26.140625" customWidth="1"/>
    <col min="4" max="4" width="18" customWidth="1"/>
    <col min="5" max="5" width="19.5703125" customWidth="1"/>
    <col min="6" max="6" width="22.7109375" hidden="1" customWidth="1"/>
    <col min="7" max="8" width="15.7109375" customWidth="1"/>
    <col min="9" max="10" width="22.7109375" customWidth="1"/>
    <col min="11" max="11" width="18.85546875" hidden="1" customWidth="1"/>
    <col min="12" max="12" width="19.7109375" hidden="1" customWidth="1"/>
    <col min="13" max="13" width="22.5703125" hidden="1" customWidth="1"/>
  </cols>
  <sheetData>
    <row r="3" spans="2:16" ht="15.75" thickBot="1" x14ac:dyDescent="0.3"/>
    <row r="4" spans="2:16" ht="24.95" customHeight="1" thickBot="1" x14ac:dyDescent="0.3">
      <c r="B4" s="91" t="s">
        <v>122</v>
      </c>
      <c r="C4" s="89" t="str">
        <f>IF(TS!AJ2="","",TS!AJ2)</f>
        <v>B212294</v>
      </c>
      <c r="D4" s="91" t="s">
        <v>179</v>
      </c>
      <c r="E4" s="74"/>
      <c r="F4" s="74"/>
      <c r="G4" s="529" t="s">
        <v>62</v>
      </c>
      <c r="H4" s="529"/>
      <c r="I4" s="529"/>
      <c r="J4" s="529"/>
    </row>
    <row r="5" spans="2:16" ht="24.95" customHeight="1" thickTop="1" x14ac:dyDescent="0.25">
      <c r="B5" s="92" t="s">
        <v>180</v>
      </c>
      <c r="C5" s="148">
        <f>IF(TS!AQ2="","",MIN(TS!AQ2:AQ1000))</f>
        <v>44364.543715277781</v>
      </c>
      <c r="D5" s="92" t="s">
        <v>2</v>
      </c>
      <c r="F5" s="61"/>
      <c r="G5" s="121"/>
      <c r="H5" s="122"/>
      <c r="I5" s="123"/>
      <c r="J5" s="124"/>
      <c r="L5" s="75"/>
      <c r="M5" s="86"/>
    </row>
    <row r="6" spans="2:16" ht="24.95" customHeight="1" x14ac:dyDescent="0.25">
      <c r="B6" s="92" t="s">
        <v>181</v>
      </c>
      <c r="C6" s="139">
        <f>IF(TS!AT2="","",MAX(TS!AT2:AT1000))</f>
        <v>44364.581620370373</v>
      </c>
      <c r="D6" s="93"/>
      <c r="F6" s="61"/>
      <c r="G6" s="125"/>
      <c r="H6" s="126"/>
      <c r="I6" s="127"/>
      <c r="J6" s="128"/>
      <c r="L6" s="75"/>
      <c r="M6" s="86"/>
    </row>
    <row r="7" spans="2:16" ht="24.95" customHeight="1" x14ac:dyDescent="0.25">
      <c r="B7" s="92" t="s">
        <v>182</v>
      </c>
      <c r="C7" s="138" t="str">
        <f>IF(TS!AR2="","",TS!AR2)</f>
        <v>ASM</v>
      </c>
      <c r="D7" s="92" t="s">
        <v>75</v>
      </c>
      <c r="E7" s="62"/>
      <c r="F7" s="63"/>
      <c r="G7" s="129"/>
      <c r="H7" s="130"/>
      <c r="I7" s="131"/>
      <c r="J7" s="132"/>
      <c r="L7" s="75"/>
      <c r="M7" s="75"/>
    </row>
    <row r="8" spans="2:16" ht="24.95" customHeight="1" thickBot="1" x14ac:dyDescent="0.3">
      <c r="B8" s="92" t="s">
        <v>183</v>
      </c>
      <c r="C8" s="137" t="str">
        <f>IF(TS!AS2="","",TS!AS2)</f>
        <v/>
      </c>
      <c r="D8" s="92" t="s">
        <v>2</v>
      </c>
      <c r="G8" s="133"/>
      <c r="H8" s="134"/>
      <c r="I8" s="135"/>
      <c r="J8" s="136"/>
      <c r="L8" s="75"/>
      <c r="M8" s="75"/>
    </row>
    <row r="9" spans="2:16" ht="15.75" thickBot="1" x14ac:dyDescent="0.3">
      <c r="I9" s="6"/>
      <c r="J9" s="6"/>
      <c r="L9" s="75"/>
      <c r="M9" s="75"/>
    </row>
    <row r="10" spans="2:16" ht="15.75" customHeight="1" thickBot="1" x14ac:dyDescent="0.3">
      <c r="B10" s="28" t="s">
        <v>70</v>
      </c>
      <c r="C10" s="27" t="s">
        <v>184</v>
      </c>
      <c r="D10" s="27" t="s">
        <v>185</v>
      </c>
      <c r="E10" s="27" t="s">
        <v>186</v>
      </c>
      <c r="F10" s="27" t="s">
        <v>369</v>
      </c>
      <c r="G10" s="27" t="str">
        <f>O10 &amp; IF(OR(O10="TSM",O10="TDS"), " (mg/L)"," (%)")</f>
        <v>TS (%)</v>
      </c>
      <c r="H10" s="27" t="str">
        <f>P10 &amp; IF(OR(O10="TSM",O10="TDS"), " (mg/L)"," (%)")</f>
        <v>VS (%)</v>
      </c>
      <c r="I10" s="119" t="str">
        <f>"ANALYZED (" &amp; O10 &amp; ")"</f>
        <v>ANALYZED (TS)</v>
      </c>
      <c r="J10" s="120" t="str">
        <f>"ANALYZED (" &amp;  P10 &amp; ")"</f>
        <v>ANALYZED (VS)</v>
      </c>
      <c r="K10" s="17"/>
      <c r="L10" s="528"/>
      <c r="M10" s="528"/>
      <c r="O10" s="36" t="str">
        <f>IF(TS!D2="OM","TS",TS!D2)</f>
        <v>TS</v>
      </c>
      <c r="P10" s="36" t="str">
        <f>IF(TS!D2="TS","VS",IF(TS!D2="TDS","VDS",IF(TS!D2="TSM","TVSM",IF(TS!D2="OM","OM","--"))))</f>
        <v>VS</v>
      </c>
    </row>
    <row r="11" spans="2:16" ht="15" customHeight="1" x14ac:dyDescent="0.3">
      <c r="B11" s="64" t="s">
        <v>605</v>
      </c>
      <c r="C11" s="65" t="s">
        <v>587</v>
      </c>
      <c r="D11" s="66" t="s">
        <v>606</v>
      </c>
      <c r="E11" s="67"/>
      <c r="F11" s="166"/>
      <c r="G11" s="68" t="s">
        <v>613</v>
      </c>
      <c r="H11" s="155" t="s">
        <v>28</v>
      </c>
      <c r="I11" s="155" t="s">
        <v>831</v>
      </c>
      <c r="J11" s="480" t="s">
        <v>846</v>
      </c>
      <c r="K11" s="17"/>
      <c r="L11" s="528"/>
      <c r="M11" s="528"/>
    </row>
    <row r="12" spans="2:16" ht="15" customHeight="1" x14ac:dyDescent="0.3">
      <c r="B12" s="69" t="s">
        <v>605</v>
      </c>
      <c r="C12" s="70" t="s">
        <v>589</v>
      </c>
      <c r="D12" s="71" t="s">
        <v>606</v>
      </c>
      <c r="E12" s="72"/>
      <c r="F12" s="168"/>
      <c r="G12" s="73" t="s">
        <v>28</v>
      </c>
      <c r="H12" s="156" t="s">
        <v>634</v>
      </c>
      <c r="I12" s="156" t="s">
        <v>28</v>
      </c>
      <c r="J12" s="165"/>
      <c r="K12" s="17"/>
      <c r="L12" s="528"/>
      <c r="M12" s="528"/>
    </row>
    <row r="13" spans="2:16" ht="15" customHeight="1" x14ac:dyDescent="0.3">
      <c r="B13" s="64" t="s">
        <v>643</v>
      </c>
      <c r="C13" s="65" t="s">
        <v>46</v>
      </c>
      <c r="D13" s="66" t="s">
        <v>606</v>
      </c>
      <c r="E13" s="67"/>
      <c r="F13" s="166"/>
      <c r="G13" s="68" t="s">
        <v>650</v>
      </c>
      <c r="H13" s="155" t="s">
        <v>653</v>
      </c>
      <c r="I13" s="155" t="s">
        <v>832</v>
      </c>
      <c r="J13" s="164" t="s">
        <v>833</v>
      </c>
      <c r="K13" s="17"/>
      <c r="L13" s="75"/>
      <c r="M13" s="75"/>
    </row>
    <row r="14" spans="2:16" ht="15" customHeight="1" x14ac:dyDescent="0.3">
      <c r="B14" s="69" t="s">
        <v>666</v>
      </c>
      <c r="C14" s="70" t="s">
        <v>591</v>
      </c>
      <c r="D14" s="71" t="s">
        <v>667</v>
      </c>
      <c r="E14" s="72" t="s">
        <v>592</v>
      </c>
      <c r="F14" s="168"/>
      <c r="G14" s="73" t="s">
        <v>674</v>
      </c>
      <c r="H14" s="156" t="s">
        <v>677</v>
      </c>
      <c r="I14" s="156" t="s">
        <v>834</v>
      </c>
      <c r="J14" s="165" t="s">
        <v>833</v>
      </c>
      <c r="K14" s="17"/>
      <c r="L14" s="75"/>
      <c r="M14" s="75"/>
      <c r="P14" s="39"/>
    </row>
    <row r="15" spans="2:16" ht="15" customHeight="1" x14ac:dyDescent="0.3">
      <c r="B15" s="64" t="s">
        <v>690</v>
      </c>
      <c r="C15" s="65" t="s">
        <v>691</v>
      </c>
      <c r="D15" s="66" t="s">
        <v>667</v>
      </c>
      <c r="E15" s="67" t="s">
        <v>592</v>
      </c>
      <c r="F15" s="166"/>
      <c r="G15" s="68" t="s">
        <v>698</v>
      </c>
      <c r="H15" s="155" t="s">
        <v>701</v>
      </c>
      <c r="I15" s="155" t="s">
        <v>835</v>
      </c>
      <c r="J15" s="164" t="s">
        <v>836</v>
      </c>
      <c r="K15" s="17"/>
      <c r="L15" s="75"/>
      <c r="M15" s="75"/>
    </row>
    <row r="16" spans="2:16" ht="15" customHeight="1" x14ac:dyDescent="0.3">
      <c r="B16" s="69" t="s">
        <v>715</v>
      </c>
      <c r="C16" s="70" t="s">
        <v>594</v>
      </c>
      <c r="D16" s="71" t="s">
        <v>667</v>
      </c>
      <c r="E16" s="72" t="s">
        <v>592</v>
      </c>
      <c r="F16" s="168"/>
      <c r="G16" s="73" t="s">
        <v>722</v>
      </c>
      <c r="H16" s="156" t="s">
        <v>725</v>
      </c>
      <c r="I16" s="156" t="s">
        <v>837</v>
      </c>
      <c r="J16" s="165" t="s">
        <v>838</v>
      </c>
      <c r="K16" s="17"/>
      <c r="L16" s="75"/>
      <c r="M16" s="75"/>
    </row>
    <row r="17" spans="2:13" ht="15" customHeight="1" x14ac:dyDescent="0.3">
      <c r="B17" s="64" t="s">
        <v>738</v>
      </c>
      <c r="C17" s="65" t="s">
        <v>596</v>
      </c>
      <c r="D17" s="66" t="s">
        <v>667</v>
      </c>
      <c r="E17" s="67" t="s">
        <v>592</v>
      </c>
      <c r="F17" s="166"/>
      <c r="G17" s="68" t="s">
        <v>745</v>
      </c>
      <c r="H17" s="155" t="s">
        <v>748</v>
      </c>
      <c r="I17" s="155" t="s">
        <v>839</v>
      </c>
      <c r="J17" s="164" t="s">
        <v>840</v>
      </c>
      <c r="K17" s="17"/>
      <c r="L17" s="75"/>
      <c r="M17" s="75"/>
    </row>
    <row r="18" spans="2:13" ht="15" customHeight="1" x14ac:dyDescent="0.3">
      <c r="B18" s="69" t="s">
        <v>761</v>
      </c>
      <c r="C18" s="70" t="s">
        <v>598</v>
      </c>
      <c r="D18" s="71" t="s">
        <v>667</v>
      </c>
      <c r="E18" s="72" t="s">
        <v>592</v>
      </c>
      <c r="F18" s="168"/>
      <c r="G18" s="73" t="s">
        <v>768</v>
      </c>
      <c r="H18" s="156" t="s">
        <v>771</v>
      </c>
      <c r="I18" s="156" t="s">
        <v>841</v>
      </c>
      <c r="J18" s="165" t="s">
        <v>842</v>
      </c>
      <c r="K18" s="17"/>
      <c r="L18" s="87"/>
      <c r="M18" s="86"/>
    </row>
    <row r="19" spans="2:13" ht="15" customHeight="1" x14ac:dyDescent="0.3">
      <c r="B19" s="64" t="s">
        <v>784</v>
      </c>
      <c r="C19" s="65" t="s">
        <v>600</v>
      </c>
      <c r="D19" s="66" t="s">
        <v>667</v>
      </c>
      <c r="E19" s="67" t="s">
        <v>592</v>
      </c>
      <c r="F19" s="166"/>
      <c r="G19" s="68" t="s">
        <v>791</v>
      </c>
      <c r="H19" s="155" t="s">
        <v>794</v>
      </c>
      <c r="I19" s="155" t="s">
        <v>843</v>
      </c>
      <c r="J19" s="164" t="s">
        <v>842</v>
      </c>
      <c r="K19" s="17"/>
      <c r="L19" s="75"/>
      <c r="M19" s="75"/>
    </row>
    <row r="20" spans="2:13" ht="15" customHeight="1" x14ac:dyDescent="0.3">
      <c r="B20" s="69" t="s">
        <v>807</v>
      </c>
      <c r="C20" s="70" t="s">
        <v>602</v>
      </c>
      <c r="D20" s="71" t="s">
        <v>808</v>
      </c>
      <c r="E20" s="72" t="s">
        <v>592</v>
      </c>
      <c r="F20" s="168"/>
      <c r="G20" s="73" t="s">
        <v>815</v>
      </c>
      <c r="H20" s="156" t="s">
        <v>818</v>
      </c>
      <c r="I20" s="156" t="s">
        <v>844</v>
      </c>
      <c r="J20" s="165" t="s">
        <v>845</v>
      </c>
      <c r="K20" s="17"/>
      <c r="L20" s="75"/>
      <c r="M20" s="75"/>
    </row>
    <row r="21" spans="2:13" ht="15" customHeight="1" x14ac:dyDescent="0.3">
      <c r="B21" s="64"/>
      <c r="C21" s="65"/>
      <c r="D21" s="66"/>
      <c r="E21" s="67"/>
      <c r="F21" s="166"/>
      <c r="G21" s="68"/>
      <c r="H21" s="155"/>
      <c r="I21" s="155"/>
      <c r="J21" s="164"/>
      <c r="K21" s="17"/>
      <c r="L21" s="87"/>
      <c r="M21" s="86"/>
    </row>
    <row r="22" spans="2:13" ht="15" customHeight="1" x14ac:dyDescent="0.3">
      <c r="B22" s="69"/>
      <c r="C22" s="70"/>
      <c r="D22" s="71"/>
      <c r="E22" s="72"/>
      <c r="F22" s="168"/>
      <c r="G22" s="73"/>
      <c r="H22" s="156"/>
      <c r="I22" s="156"/>
      <c r="J22" s="165"/>
      <c r="K22" s="17"/>
      <c r="L22" s="75"/>
      <c r="M22" s="75"/>
    </row>
    <row r="23" spans="2:13" ht="15" customHeight="1" x14ac:dyDescent="0.3">
      <c r="B23" s="64"/>
      <c r="C23" s="65"/>
      <c r="D23" s="66"/>
      <c r="E23" s="67"/>
      <c r="F23" s="166"/>
      <c r="G23" s="68"/>
      <c r="H23" s="155"/>
      <c r="I23" s="155"/>
      <c r="J23" s="164"/>
      <c r="K23" s="17"/>
      <c r="L23" s="75"/>
      <c r="M23" s="75"/>
    </row>
    <row r="24" spans="2:13" ht="15" customHeight="1" x14ac:dyDescent="0.3">
      <c r="B24" s="69"/>
      <c r="C24" s="70"/>
      <c r="D24" s="71"/>
      <c r="E24" s="72"/>
      <c r="F24" s="168"/>
      <c r="G24" s="73"/>
      <c r="H24" s="156"/>
      <c r="I24" s="156"/>
      <c r="J24" s="165"/>
      <c r="K24" s="17"/>
      <c r="L24" s="88"/>
      <c r="M24" s="88"/>
    </row>
    <row r="25" spans="2:13" ht="15" customHeight="1" x14ac:dyDescent="0.3">
      <c r="B25" s="64"/>
      <c r="C25" s="65"/>
      <c r="D25" s="66"/>
      <c r="E25" s="67"/>
      <c r="F25" s="166"/>
      <c r="G25" s="68"/>
      <c r="H25" s="155"/>
      <c r="I25" s="155"/>
      <c r="J25" s="164"/>
      <c r="K25" s="17"/>
      <c r="L25" s="75"/>
      <c r="M25" s="75"/>
    </row>
    <row r="26" spans="2:13" ht="15" customHeight="1" x14ac:dyDescent="0.3">
      <c r="B26" s="69"/>
      <c r="C26" s="70"/>
      <c r="D26" s="71"/>
      <c r="E26" s="72"/>
      <c r="F26" s="168"/>
      <c r="G26" s="73"/>
      <c r="H26" s="156"/>
      <c r="I26" s="156"/>
      <c r="J26" s="165"/>
      <c r="K26" s="17"/>
      <c r="L26" s="38"/>
      <c r="M26" s="38"/>
    </row>
    <row r="27" spans="2:13" ht="15" customHeight="1" x14ac:dyDescent="0.3">
      <c r="B27" s="64"/>
      <c r="C27" s="65"/>
      <c r="D27" s="66"/>
      <c r="E27" s="67"/>
      <c r="F27" s="166"/>
      <c r="G27" s="68"/>
      <c r="H27" s="155"/>
      <c r="I27" s="155"/>
      <c r="J27" s="164"/>
      <c r="K27" s="17"/>
      <c r="L27" s="38"/>
      <c r="M27" s="38"/>
    </row>
    <row r="28" spans="2:13" ht="15" customHeight="1" x14ac:dyDescent="0.3">
      <c r="B28" s="69"/>
      <c r="C28" s="70"/>
      <c r="D28" s="71"/>
      <c r="E28" s="72"/>
      <c r="F28" s="168"/>
      <c r="G28" s="73"/>
      <c r="H28" s="156"/>
      <c r="I28" s="156"/>
      <c r="J28" s="165"/>
      <c r="K28" s="17"/>
      <c r="L28" s="38"/>
      <c r="M28" s="38"/>
    </row>
    <row r="29" spans="2:13" ht="15" customHeight="1" x14ac:dyDescent="0.3">
      <c r="B29" s="64"/>
      <c r="C29" s="65"/>
      <c r="D29" s="66"/>
      <c r="E29" s="67"/>
      <c r="F29" s="166"/>
      <c r="G29" s="68"/>
      <c r="H29" s="157"/>
      <c r="I29" s="166"/>
      <c r="J29" s="167"/>
      <c r="K29" s="17"/>
      <c r="L29" s="38"/>
      <c r="M29" s="38"/>
    </row>
    <row r="30" spans="2:13" ht="15" customHeight="1" x14ac:dyDescent="0.3">
      <c r="B30" s="69"/>
      <c r="C30" s="70"/>
      <c r="D30" s="71"/>
      <c r="E30" s="72"/>
      <c r="F30" s="168"/>
      <c r="G30" s="73"/>
      <c r="H30" s="158"/>
      <c r="I30" s="168"/>
      <c r="J30" s="169"/>
      <c r="K30" s="17"/>
      <c r="L30" s="38"/>
      <c r="M30" s="38"/>
    </row>
    <row r="31" spans="2:13" ht="15" customHeight="1" x14ac:dyDescent="0.3">
      <c r="B31" s="64"/>
      <c r="C31" s="65"/>
      <c r="D31" s="66"/>
      <c r="E31" s="67"/>
      <c r="F31" s="166"/>
      <c r="G31" s="68"/>
      <c r="H31" s="157"/>
      <c r="I31" s="166"/>
      <c r="J31" s="167"/>
      <c r="K31" s="17"/>
      <c r="L31" s="38"/>
      <c r="M31" s="38"/>
    </row>
    <row r="32" spans="2:13" ht="15" customHeight="1" x14ac:dyDescent="0.3">
      <c r="B32" s="69"/>
      <c r="C32" s="70"/>
      <c r="D32" s="71"/>
      <c r="E32" s="72"/>
      <c r="F32" s="168"/>
      <c r="G32" s="73"/>
      <c r="H32" s="158"/>
      <c r="I32" s="168"/>
      <c r="J32" s="169"/>
      <c r="K32" s="17"/>
      <c r="L32" s="38"/>
      <c r="M32" s="38"/>
    </row>
    <row r="33" spans="2:13" ht="15" customHeight="1" x14ac:dyDescent="0.3">
      <c r="B33" s="64"/>
      <c r="C33" s="65"/>
      <c r="D33" s="66"/>
      <c r="E33" s="67"/>
      <c r="F33" s="166"/>
      <c r="G33" s="68"/>
      <c r="H33" s="157"/>
      <c r="I33" s="166"/>
      <c r="J33" s="167"/>
      <c r="K33" s="17"/>
      <c r="L33" s="38"/>
      <c r="M33" s="38"/>
    </row>
    <row r="34" spans="2:13" ht="15" customHeight="1" x14ac:dyDescent="0.3">
      <c r="B34" s="69"/>
      <c r="C34" s="70"/>
      <c r="D34" s="71"/>
      <c r="E34" s="72"/>
      <c r="F34" s="168"/>
      <c r="G34" s="73"/>
      <c r="H34" s="158"/>
      <c r="I34" s="168"/>
      <c r="J34" s="169"/>
      <c r="K34" s="17"/>
      <c r="L34" s="38"/>
      <c r="M34" s="38"/>
    </row>
    <row r="35" spans="2:13" ht="15" customHeight="1" x14ac:dyDescent="0.3">
      <c r="B35" s="64"/>
      <c r="C35" s="65"/>
      <c r="D35" s="66"/>
      <c r="E35" s="67"/>
      <c r="F35" s="166"/>
      <c r="G35" s="68"/>
      <c r="H35" s="157"/>
      <c r="I35" s="166"/>
      <c r="J35" s="167"/>
      <c r="K35" s="17"/>
      <c r="L35" s="38"/>
      <c r="M35" s="38"/>
    </row>
    <row r="36" spans="2:13" ht="15" customHeight="1" x14ac:dyDescent="0.3">
      <c r="B36" s="69"/>
      <c r="C36" s="70"/>
      <c r="D36" s="71"/>
      <c r="E36" s="72"/>
      <c r="F36" s="168"/>
      <c r="G36" s="73"/>
      <c r="H36" s="158"/>
      <c r="I36" s="168"/>
      <c r="J36" s="169"/>
      <c r="K36" s="17"/>
      <c r="L36" s="38"/>
      <c r="M36" s="38"/>
    </row>
    <row r="37" spans="2:13" ht="15" customHeight="1" x14ac:dyDescent="0.3">
      <c r="B37" s="64"/>
      <c r="C37" s="65"/>
      <c r="D37" s="66"/>
      <c r="E37" s="67"/>
      <c r="F37" s="166"/>
      <c r="G37" s="68"/>
      <c r="H37" s="157"/>
      <c r="I37" s="166"/>
      <c r="J37" s="167"/>
      <c r="K37" s="17"/>
      <c r="L37" s="38"/>
      <c r="M37" s="38"/>
    </row>
    <row r="38" spans="2:13" ht="15" customHeight="1" x14ac:dyDescent="0.3">
      <c r="B38" s="69"/>
      <c r="C38" s="70"/>
      <c r="D38" s="71"/>
      <c r="E38" s="72"/>
      <c r="F38" s="168"/>
      <c r="G38" s="73"/>
      <c r="H38" s="158"/>
      <c r="I38" s="168"/>
      <c r="J38" s="169"/>
      <c r="K38" s="17"/>
      <c r="L38" s="38"/>
      <c r="M38" s="38"/>
    </row>
    <row r="39" spans="2:13" ht="15" customHeight="1" x14ac:dyDescent="0.3">
      <c r="B39" s="64"/>
      <c r="C39" s="65"/>
      <c r="D39" s="66"/>
      <c r="E39" s="67"/>
      <c r="F39" s="166"/>
      <c r="G39" s="68"/>
      <c r="H39" s="157"/>
      <c r="I39" s="166"/>
      <c r="J39" s="167"/>
      <c r="K39" s="17"/>
      <c r="L39" s="38"/>
      <c r="M39" s="38"/>
    </row>
    <row r="40" spans="2:13" ht="15" customHeight="1" thickBot="1" x14ac:dyDescent="0.35">
      <c r="B40" s="81"/>
      <c r="C40" s="82"/>
      <c r="D40" s="83"/>
      <c r="E40" s="84"/>
      <c r="F40" s="170"/>
      <c r="G40" s="85"/>
      <c r="H40" s="159"/>
      <c r="I40" s="170"/>
      <c r="J40" s="171"/>
      <c r="K40" s="17"/>
      <c r="L40" s="38"/>
      <c r="M40" s="38"/>
    </row>
    <row r="41" spans="2:13" ht="15" customHeight="1" x14ac:dyDescent="0.3">
      <c r="B41" s="64"/>
      <c r="C41" s="65"/>
      <c r="D41" s="66"/>
      <c r="E41" s="67"/>
      <c r="F41" s="166"/>
      <c r="G41" s="68"/>
      <c r="H41" s="157"/>
      <c r="I41" s="166"/>
      <c r="J41" s="167"/>
      <c r="K41" s="17"/>
      <c r="L41" s="38"/>
      <c r="M41" s="38"/>
    </row>
    <row r="42" spans="2:13" ht="15" customHeight="1" x14ac:dyDescent="0.3">
      <c r="B42" s="69"/>
      <c r="C42" s="70"/>
      <c r="D42" s="71"/>
      <c r="E42" s="72"/>
      <c r="F42" s="168"/>
      <c r="G42" s="73"/>
      <c r="H42" s="158"/>
      <c r="I42" s="168"/>
      <c r="J42" s="169"/>
      <c r="K42" s="17"/>
      <c r="L42" s="38"/>
      <c r="M42" s="38"/>
    </row>
    <row r="43" spans="2:13" ht="15" customHeight="1" x14ac:dyDescent="0.3">
      <c r="B43" s="64"/>
      <c r="C43" s="65"/>
      <c r="D43" s="66"/>
      <c r="E43" s="67"/>
      <c r="F43" s="166"/>
      <c r="G43" s="68"/>
      <c r="H43" s="157"/>
      <c r="I43" s="166"/>
      <c r="J43" s="167"/>
      <c r="K43" s="17"/>
      <c r="L43" s="38"/>
      <c r="M43" s="38"/>
    </row>
    <row r="44" spans="2:13" ht="15" customHeight="1" x14ac:dyDescent="0.3">
      <c r="B44" s="69"/>
      <c r="C44" s="70"/>
      <c r="D44" s="71"/>
      <c r="E44" s="72"/>
      <c r="F44" s="168"/>
      <c r="G44" s="73"/>
      <c r="H44" s="158"/>
      <c r="I44" s="168"/>
      <c r="J44" s="169"/>
      <c r="K44" s="17"/>
      <c r="L44" s="38"/>
      <c r="M44" s="38"/>
    </row>
    <row r="45" spans="2:13" ht="15" customHeight="1" x14ac:dyDescent="0.3">
      <c r="B45" s="64"/>
      <c r="C45" s="65"/>
      <c r="D45" s="66"/>
      <c r="E45" s="67"/>
      <c r="F45" s="166"/>
      <c r="G45" s="68"/>
      <c r="H45" s="157"/>
      <c r="I45" s="166"/>
      <c r="J45" s="167"/>
      <c r="K45" s="17"/>
      <c r="L45" s="38"/>
      <c r="M45" s="38"/>
    </row>
    <row r="46" spans="2:13" ht="15" customHeight="1" x14ac:dyDescent="0.3">
      <c r="B46" s="69"/>
      <c r="C46" s="70"/>
      <c r="D46" s="71"/>
      <c r="E46" s="72"/>
      <c r="F46" s="168"/>
      <c r="G46" s="73"/>
      <c r="H46" s="158"/>
      <c r="I46" s="168"/>
      <c r="J46" s="169"/>
      <c r="K46" s="17"/>
      <c r="L46" s="38"/>
      <c r="M46" s="38"/>
    </row>
    <row r="47" spans="2:13" ht="15" customHeight="1" x14ac:dyDescent="0.3">
      <c r="B47" s="64"/>
      <c r="C47" s="65"/>
      <c r="D47" s="66"/>
      <c r="E47" s="67"/>
      <c r="F47" s="166"/>
      <c r="G47" s="68"/>
      <c r="H47" s="157"/>
      <c r="I47" s="166"/>
      <c r="J47" s="167"/>
      <c r="K47" s="17"/>
      <c r="L47" s="38"/>
      <c r="M47" s="38"/>
    </row>
    <row r="48" spans="2:13" ht="15" customHeight="1" x14ac:dyDescent="0.3">
      <c r="B48" s="69"/>
      <c r="C48" s="70"/>
      <c r="D48" s="71"/>
      <c r="E48" s="72"/>
      <c r="F48" s="168"/>
      <c r="G48" s="73"/>
      <c r="H48" s="158"/>
      <c r="I48" s="168"/>
      <c r="J48" s="169"/>
      <c r="K48" s="17"/>
      <c r="L48" s="38"/>
      <c r="M48" s="38"/>
    </row>
    <row r="49" spans="2:13" ht="15" customHeight="1" x14ac:dyDescent="0.3">
      <c r="B49" s="64"/>
      <c r="C49" s="65"/>
      <c r="D49" s="66"/>
      <c r="E49" s="67"/>
      <c r="F49" s="166"/>
      <c r="G49" s="68"/>
      <c r="H49" s="157"/>
      <c r="I49" s="166"/>
      <c r="J49" s="167"/>
      <c r="K49" s="17"/>
      <c r="L49" s="38"/>
      <c r="M49" s="38"/>
    </row>
    <row r="50" spans="2:13" ht="15" customHeight="1" x14ac:dyDescent="0.3">
      <c r="B50" s="69"/>
      <c r="C50" s="70"/>
      <c r="D50" s="71"/>
      <c r="E50" s="72"/>
      <c r="F50" s="168"/>
      <c r="G50" s="73"/>
      <c r="H50" s="158"/>
      <c r="I50" s="168"/>
      <c r="J50" s="169"/>
      <c r="K50" s="17"/>
      <c r="L50" s="38"/>
      <c r="M50" s="38"/>
    </row>
    <row r="51" spans="2:13" ht="15" customHeight="1" x14ac:dyDescent="0.3">
      <c r="B51" s="64"/>
      <c r="C51" s="65"/>
      <c r="D51" s="66"/>
      <c r="E51" s="67"/>
      <c r="F51" s="166"/>
      <c r="G51" s="68"/>
      <c r="H51" s="157"/>
      <c r="I51" s="166"/>
      <c r="J51" s="167"/>
      <c r="K51" s="17"/>
      <c r="L51" s="38"/>
      <c r="M51" s="38"/>
    </row>
    <row r="52" spans="2:13" ht="15" customHeight="1" x14ac:dyDescent="0.3">
      <c r="B52" s="69"/>
      <c r="C52" s="70"/>
      <c r="D52" s="71"/>
      <c r="E52" s="72"/>
      <c r="F52" s="168"/>
      <c r="G52" s="73"/>
      <c r="H52" s="158"/>
      <c r="I52" s="168"/>
      <c r="J52" s="169"/>
      <c r="K52" s="17"/>
      <c r="L52" s="38"/>
      <c r="M52" s="38"/>
    </row>
    <row r="53" spans="2:13" ht="15" customHeight="1" x14ac:dyDescent="0.3">
      <c r="B53" s="64"/>
      <c r="C53" s="65"/>
      <c r="D53" s="66"/>
      <c r="E53" s="67"/>
      <c r="F53" s="166"/>
      <c r="G53" s="68"/>
      <c r="H53" s="157"/>
      <c r="I53" s="166"/>
      <c r="J53" s="167"/>
      <c r="K53" s="17"/>
      <c r="L53" s="38"/>
      <c r="M53" s="38"/>
    </row>
    <row r="54" spans="2:13" ht="15" customHeight="1" x14ac:dyDescent="0.3">
      <c r="B54" s="69"/>
      <c r="C54" s="70"/>
      <c r="D54" s="71"/>
      <c r="E54" s="72"/>
      <c r="F54" s="168"/>
      <c r="G54" s="73"/>
      <c r="H54" s="158"/>
      <c r="I54" s="168"/>
      <c r="J54" s="169"/>
      <c r="K54" s="17"/>
      <c r="L54" s="38"/>
      <c r="M54" s="38"/>
    </row>
    <row r="55" spans="2:13" ht="15" customHeight="1" x14ac:dyDescent="0.3">
      <c r="B55" s="64"/>
      <c r="C55" s="65"/>
      <c r="D55" s="66"/>
      <c r="E55" s="67"/>
      <c r="F55" s="166"/>
      <c r="G55" s="68"/>
      <c r="H55" s="157"/>
      <c r="I55" s="166"/>
      <c r="J55" s="167"/>
      <c r="K55" s="17"/>
      <c r="L55" s="38"/>
      <c r="M55" s="38"/>
    </row>
    <row r="56" spans="2:13" ht="15" customHeight="1" x14ac:dyDescent="0.3">
      <c r="B56" s="50"/>
      <c r="C56" s="43"/>
      <c r="D56" s="55"/>
      <c r="E56" s="56"/>
      <c r="F56" s="172"/>
      <c r="G56" s="57"/>
      <c r="H56" s="160"/>
      <c r="I56" s="172"/>
      <c r="J56" s="173"/>
      <c r="K56" s="17"/>
      <c r="L56" s="17"/>
      <c r="M56" s="17"/>
    </row>
    <row r="57" spans="2:13" ht="15" customHeight="1" x14ac:dyDescent="0.3">
      <c r="B57" s="49"/>
      <c r="C57" s="45"/>
      <c r="D57" s="52"/>
      <c r="E57" s="53"/>
      <c r="F57" s="174"/>
      <c r="G57" s="54"/>
      <c r="H57" s="161"/>
      <c r="I57" s="174"/>
      <c r="J57" s="175"/>
      <c r="K57" s="17"/>
      <c r="L57" s="17"/>
      <c r="M57" s="17"/>
    </row>
    <row r="58" spans="2:13" ht="15" customHeight="1" x14ac:dyDescent="0.3">
      <c r="B58" s="50"/>
      <c r="C58" s="43"/>
      <c r="D58" s="55"/>
      <c r="E58" s="56"/>
      <c r="F58" s="172"/>
      <c r="G58" s="57"/>
      <c r="H58" s="160"/>
      <c r="I58" s="172"/>
      <c r="J58" s="173"/>
      <c r="K58" s="17"/>
      <c r="L58" s="17"/>
      <c r="M58" s="17"/>
    </row>
    <row r="59" spans="2:13" ht="15" customHeight="1" x14ac:dyDescent="0.3">
      <c r="B59" s="49"/>
      <c r="C59" s="45"/>
      <c r="D59" s="52"/>
      <c r="E59" s="53"/>
      <c r="F59" s="174"/>
      <c r="G59" s="54"/>
      <c r="H59" s="161"/>
      <c r="I59" s="174"/>
      <c r="J59" s="175"/>
      <c r="K59" s="17"/>
      <c r="L59" s="17"/>
      <c r="M59" s="17"/>
    </row>
    <row r="60" spans="2:13" ht="15" customHeight="1" x14ac:dyDescent="0.3">
      <c r="B60" s="50"/>
      <c r="C60" s="43"/>
      <c r="D60" s="55"/>
      <c r="E60" s="56"/>
      <c r="F60" s="172"/>
      <c r="G60" s="57"/>
      <c r="H60" s="160"/>
      <c r="I60" s="172"/>
      <c r="J60" s="173"/>
      <c r="K60" s="17"/>
      <c r="L60" s="17"/>
      <c r="M60" s="17"/>
    </row>
    <row r="61" spans="2:13" ht="15" customHeight="1" x14ac:dyDescent="0.3">
      <c r="B61" s="49"/>
      <c r="C61" s="45"/>
      <c r="D61" s="52"/>
      <c r="E61" s="53"/>
      <c r="F61" s="174"/>
      <c r="G61" s="54"/>
      <c r="H61" s="161"/>
      <c r="I61" s="174"/>
      <c r="J61" s="175"/>
      <c r="K61" s="17"/>
      <c r="L61" s="17"/>
      <c r="M61" s="17"/>
    </row>
    <row r="62" spans="2:13" ht="15" customHeight="1" x14ac:dyDescent="0.3">
      <c r="B62" s="50"/>
      <c r="C62" s="43"/>
      <c r="D62" s="55"/>
      <c r="E62" s="56"/>
      <c r="F62" s="172"/>
      <c r="G62" s="57"/>
      <c r="H62" s="160"/>
      <c r="I62" s="172"/>
      <c r="J62" s="173"/>
      <c r="K62" s="17"/>
      <c r="L62" s="17"/>
      <c r="M62" s="17"/>
    </row>
    <row r="63" spans="2:13" ht="15" customHeight="1" x14ac:dyDescent="0.3">
      <c r="B63" s="49"/>
      <c r="C63" s="45"/>
      <c r="D63" s="52"/>
      <c r="E63" s="53"/>
      <c r="F63" s="174"/>
      <c r="G63" s="54"/>
      <c r="H63" s="161"/>
      <c r="I63" s="174"/>
      <c r="J63" s="175"/>
      <c r="K63" s="17"/>
      <c r="L63" s="17"/>
      <c r="M63" s="17"/>
    </row>
    <row r="64" spans="2:13" ht="15" customHeight="1" x14ac:dyDescent="0.3">
      <c r="B64" s="50"/>
      <c r="C64" s="43"/>
      <c r="D64" s="55"/>
      <c r="E64" s="56"/>
      <c r="F64" s="172"/>
      <c r="G64" s="57"/>
      <c r="H64" s="160"/>
      <c r="I64" s="172"/>
      <c r="J64" s="173"/>
      <c r="K64" s="17"/>
      <c r="L64" s="17"/>
      <c r="M64" s="17"/>
    </row>
    <row r="65" spans="2:13" ht="15" customHeight="1" x14ac:dyDescent="0.3">
      <c r="B65" s="49"/>
      <c r="C65" s="45"/>
      <c r="D65" s="52"/>
      <c r="E65" s="53"/>
      <c r="F65" s="174"/>
      <c r="G65" s="54"/>
      <c r="H65" s="161"/>
      <c r="I65" s="174"/>
      <c r="J65" s="175"/>
      <c r="K65" s="17"/>
      <c r="L65" s="17"/>
      <c r="M65" s="17"/>
    </row>
    <row r="66" spans="2:13" ht="15" customHeight="1" x14ac:dyDescent="0.3">
      <c r="B66" s="50"/>
      <c r="C66" s="43"/>
      <c r="D66" s="55"/>
      <c r="E66" s="56"/>
      <c r="F66" s="172"/>
      <c r="G66" s="57"/>
      <c r="H66" s="160"/>
      <c r="I66" s="172"/>
      <c r="J66" s="173"/>
      <c r="K66" s="17"/>
      <c r="L66" s="17"/>
      <c r="M66" s="17"/>
    </row>
    <row r="67" spans="2:13" ht="15" customHeight="1" x14ac:dyDescent="0.3">
      <c r="B67" s="49"/>
      <c r="C67" s="45"/>
      <c r="D67" s="52"/>
      <c r="E67" s="53"/>
      <c r="F67" s="174"/>
      <c r="G67" s="54"/>
      <c r="H67" s="161"/>
      <c r="I67" s="174"/>
      <c r="J67" s="175"/>
      <c r="K67" s="17"/>
      <c r="L67" s="17"/>
      <c r="M67" s="17"/>
    </row>
    <row r="68" spans="2:13" ht="15" customHeight="1" x14ac:dyDescent="0.3">
      <c r="B68" s="50"/>
      <c r="C68" s="43"/>
      <c r="D68" s="55"/>
      <c r="E68" s="56"/>
      <c r="F68" s="172"/>
      <c r="G68" s="57"/>
      <c r="H68" s="160"/>
      <c r="I68" s="172"/>
      <c r="J68" s="173"/>
      <c r="K68" s="17"/>
      <c r="L68" s="17"/>
      <c r="M68" s="17"/>
    </row>
    <row r="69" spans="2:13" ht="15" customHeight="1" x14ac:dyDescent="0.3">
      <c r="B69" s="49"/>
      <c r="C69" s="45"/>
      <c r="D69" s="52"/>
      <c r="E69" s="53"/>
      <c r="F69" s="174"/>
      <c r="G69" s="54"/>
      <c r="H69" s="161"/>
      <c r="I69" s="174"/>
      <c r="J69" s="175"/>
      <c r="K69" s="17"/>
      <c r="L69" s="17"/>
      <c r="M69" s="17"/>
    </row>
    <row r="70" spans="2:13" ht="15" customHeight="1" x14ac:dyDescent="0.3">
      <c r="B70" s="50"/>
      <c r="C70" s="43"/>
      <c r="D70" s="55"/>
      <c r="E70" s="56"/>
      <c r="F70" s="172"/>
      <c r="G70" s="57"/>
      <c r="H70" s="160"/>
      <c r="I70" s="172"/>
      <c r="J70" s="173"/>
      <c r="K70" s="17"/>
      <c r="L70" s="17"/>
      <c r="M70" s="17"/>
    </row>
    <row r="71" spans="2:13" ht="15" customHeight="1" x14ac:dyDescent="0.3">
      <c r="B71" s="49"/>
      <c r="C71" s="45"/>
      <c r="D71" s="52"/>
      <c r="E71" s="53"/>
      <c r="F71" s="174"/>
      <c r="G71" s="54"/>
      <c r="H71" s="161"/>
      <c r="I71" s="174"/>
      <c r="J71" s="175"/>
      <c r="K71" s="17"/>
      <c r="L71" s="17"/>
      <c r="M71" s="17"/>
    </row>
    <row r="72" spans="2:13" ht="15" customHeight="1" x14ac:dyDescent="0.3">
      <c r="B72" s="50"/>
      <c r="C72" s="43"/>
      <c r="D72" s="55"/>
      <c r="E72" s="56"/>
      <c r="F72" s="172"/>
      <c r="G72" s="57"/>
      <c r="H72" s="160"/>
      <c r="I72" s="172"/>
      <c r="J72" s="173"/>
      <c r="K72" s="17"/>
      <c r="L72" s="17"/>
      <c r="M72" s="17"/>
    </row>
    <row r="73" spans="2:13" ht="15" customHeight="1" x14ac:dyDescent="0.3">
      <c r="B73" s="49"/>
      <c r="C73" s="45"/>
      <c r="D73" s="52"/>
      <c r="E73" s="53"/>
      <c r="F73" s="174"/>
      <c r="G73" s="54"/>
      <c r="H73" s="161"/>
      <c r="I73" s="174"/>
      <c r="J73" s="175"/>
      <c r="K73" s="17"/>
      <c r="L73" s="17"/>
      <c r="M73" s="17"/>
    </row>
    <row r="74" spans="2:13" ht="15" customHeight="1" x14ac:dyDescent="0.3">
      <c r="B74" s="50"/>
      <c r="C74" s="43"/>
      <c r="D74" s="55"/>
      <c r="E74" s="56"/>
      <c r="F74" s="172"/>
      <c r="G74" s="57"/>
      <c r="H74" s="160"/>
      <c r="I74" s="172"/>
      <c r="J74" s="173"/>
      <c r="K74" s="17"/>
      <c r="L74" s="17"/>
      <c r="M74" s="17"/>
    </row>
    <row r="75" spans="2:13" ht="15" customHeight="1" x14ac:dyDescent="0.3">
      <c r="B75" s="49"/>
      <c r="C75" s="45"/>
      <c r="D75" s="52"/>
      <c r="E75" s="53"/>
      <c r="F75" s="174"/>
      <c r="G75" s="54"/>
      <c r="H75" s="161"/>
      <c r="I75" s="174"/>
      <c r="J75" s="175"/>
      <c r="K75" s="17"/>
      <c r="L75" s="17"/>
      <c r="M75" s="17"/>
    </row>
    <row r="76" spans="2:13" ht="15" customHeight="1" x14ac:dyDescent="0.3">
      <c r="B76" s="50"/>
      <c r="C76" s="43"/>
      <c r="D76" s="55"/>
      <c r="E76" s="56"/>
      <c r="F76" s="172"/>
      <c r="G76" s="57"/>
      <c r="H76" s="160"/>
      <c r="I76" s="172"/>
      <c r="J76" s="173"/>
      <c r="K76" s="17"/>
      <c r="L76" s="17"/>
      <c r="M76" s="17"/>
    </row>
    <row r="77" spans="2:13" ht="15" customHeight="1" x14ac:dyDescent="0.3">
      <c r="B77" s="49"/>
      <c r="C77" s="45"/>
      <c r="D77" s="52"/>
      <c r="E77" s="53"/>
      <c r="F77" s="174"/>
      <c r="G77" s="54"/>
      <c r="H77" s="161"/>
      <c r="I77" s="174"/>
      <c r="J77" s="175"/>
      <c r="K77" s="17"/>
      <c r="L77" s="17"/>
      <c r="M77" s="17"/>
    </row>
    <row r="78" spans="2:13" ht="15" customHeight="1" x14ac:dyDescent="0.3">
      <c r="B78" s="50"/>
      <c r="C78" s="43"/>
      <c r="D78" s="55"/>
      <c r="E78" s="56"/>
      <c r="F78" s="172"/>
      <c r="G78" s="57"/>
      <c r="H78" s="160"/>
      <c r="I78" s="172"/>
      <c r="J78" s="173"/>
      <c r="K78" s="17"/>
      <c r="L78" s="17"/>
      <c r="M78" s="17"/>
    </row>
    <row r="79" spans="2:13" ht="15" customHeight="1" x14ac:dyDescent="0.3">
      <c r="B79" s="49"/>
      <c r="C79" s="45"/>
      <c r="D79" s="52"/>
      <c r="E79" s="53"/>
      <c r="F79" s="174"/>
      <c r="G79" s="54"/>
      <c r="H79" s="161"/>
      <c r="I79" s="174"/>
      <c r="J79" s="175"/>
      <c r="K79" s="17"/>
      <c r="L79" s="17"/>
      <c r="M79" s="17"/>
    </row>
    <row r="80" spans="2:13" ht="15" customHeight="1" thickBot="1" x14ac:dyDescent="0.35">
      <c r="B80" s="76"/>
      <c r="C80" s="77"/>
      <c r="D80" s="78"/>
      <c r="E80" s="79"/>
      <c r="F80" s="176"/>
      <c r="G80" s="80"/>
      <c r="H80" s="162"/>
      <c r="I80" s="176"/>
      <c r="J80" s="177"/>
      <c r="K80" s="17"/>
      <c r="L80" s="17"/>
      <c r="M80" s="17"/>
    </row>
    <row r="81" spans="2:13" ht="15" customHeight="1" x14ac:dyDescent="0.3">
      <c r="B81" s="49"/>
      <c r="C81" s="45"/>
      <c r="D81" s="52"/>
      <c r="E81" s="53"/>
      <c r="F81" s="174"/>
      <c r="G81" s="54"/>
      <c r="H81" s="161"/>
      <c r="I81" s="174"/>
      <c r="J81" s="175"/>
      <c r="K81" s="17"/>
      <c r="L81" s="17"/>
      <c r="M81" s="17"/>
    </row>
    <row r="82" spans="2:13" ht="15" customHeight="1" x14ac:dyDescent="0.3">
      <c r="B82" s="50"/>
      <c r="C82" s="43"/>
      <c r="D82" s="55"/>
      <c r="E82" s="56"/>
      <c r="F82" s="172"/>
      <c r="G82" s="57"/>
      <c r="H82" s="160"/>
      <c r="I82" s="172"/>
      <c r="J82" s="173"/>
      <c r="K82" s="17"/>
      <c r="L82" s="17"/>
      <c r="M82" s="17"/>
    </row>
    <row r="83" spans="2:13" ht="15" customHeight="1" x14ac:dyDescent="0.3">
      <c r="B83" s="49"/>
      <c r="C83" s="45"/>
      <c r="D83" s="52"/>
      <c r="E83" s="53"/>
      <c r="F83" s="174"/>
      <c r="G83" s="54"/>
      <c r="H83" s="161"/>
      <c r="I83" s="174"/>
      <c r="J83" s="175"/>
      <c r="K83" s="17"/>
      <c r="L83" s="17"/>
      <c r="M83" s="17"/>
    </row>
    <row r="84" spans="2:13" ht="15" customHeight="1" x14ac:dyDescent="0.3">
      <c r="B84" s="50"/>
      <c r="C84" s="43"/>
      <c r="D84" s="55"/>
      <c r="E84" s="56"/>
      <c r="F84" s="172"/>
      <c r="G84" s="57"/>
      <c r="H84" s="160"/>
      <c r="I84" s="172"/>
      <c r="J84" s="173"/>
      <c r="K84" s="17"/>
      <c r="L84" s="17"/>
      <c r="M84" s="17"/>
    </row>
    <row r="85" spans="2:13" ht="15" customHeight="1" x14ac:dyDescent="0.3">
      <c r="B85" s="49"/>
      <c r="C85" s="45"/>
      <c r="D85" s="52"/>
      <c r="E85" s="53"/>
      <c r="F85" s="174"/>
      <c r="G85" s="54"/>
      <c r="H85" s="161"/>
      <c r="I85" s="174"/>
      <c r="J85" s="175"/>
      <c r="K85" s="17"/>
      <c r="L85" s="17"/>
      <c r="M85" s="17"/>
    </row>
    <row r="86" spans="2:13" ht="15" customHeight="1" x14ac:dyDescent="0.3">
      <c r="B86" s="50"/>
      <c r="C86" s="43"/>
      <c r="D86" s="55"/>
      <c r="E86" s="56"/>
      <c r="F86" s="172"/>
      <c r="G86" s="57"/>
      <c r="H86" s="160"/>
      <c r="I86" s="172"/>
      <c r="J86" s="173"/>
      <c r="K86" s="17"/>
      <c r="L86" s="17"/>
      <c r="M86" s="17"/>
    </row>
    <row r="87" spans="2:13" ht="15" customHeight="1" x14ac:dyDescent="0.3">
      <c r="B87" s="49"/>
      <c r="C87" s="45"/>
      <c r="D87" s="52"/>
      <c r="E87" s="53"/>
      <c r="F87" s="174"/>
      <c r="G87" s="54"/>
      <c r="H87" s="161"/>
      <c r="I87" s="174"/>
      <c r="J87" s="175"/>
      <c r="K87" s="17"/>
      <c r="L87" s="17"/>
      <c r="M87" s="17"/>
    </row>
    <row r="88" spans="2:13" ht="15" customHeight="1" x14ac:dyDescent="0.3">
      <c r="B88" s="50"/>
      <c r="C88" s="43"/>
      <c r="D88" s="55"/>
      <c r="E88" s="56"/>
      <c r="F88" s="172"/>
      <c r="G88" s="57"/>
      <c r="H88" s="160"/>
      <c r="I88" s="172"/>
      <c r="J88" s="173"/>
      <c r="K88" s="17"/>
      <c r="L88" s="17"/>
      <c r="M88" s="17"/>
    </row>
    <row r="89" spans="2:13" ht="15" customHeight="1" x14ac:dyDescent="0.3">
      <c r="B89" s="49"/>
      <c r="C89" s="45"/>
      <c r="D89" s="52"/>
      <c r="E89" s="53"/>
      <c r="F89" s="174"/>
      <c r="G89" s="54"/>
      <c r="H89" s="161"/>
      <c r="I89" s="174"/>
      <c r="J89" s="175"/>
      <c r="K89" s="17"/>
      <c r="L89" s="17"/>
      <c r="M89" s="17"/>
    </row>
    <row r="90" spans="2:13" ht="15" customHeight="1" x14ac:dyDescent="0.3">
      <c r="B90" s="50"/>
      <c r="C90" s="43"/>
      <c r="D90" s="55"/>
      <c r="E90" s="56"/>
      <c r="F90" s="172"/>
      <c r="G90" s="57"/>
      <c r="H90" s="160"/>
      <c r="I90" s="172"/>
      <c r="J90" s="173"/>
      <c r="K90" s="17"/>
      <c r="L90" s="17"/>
      <c r="M90" s="17"/>
    </row>
    <row r="91" spans="2:13" ht="15" customHeight="1" x14ac:dyDescent="0.3">
      <c r="B91" s="49"/>
      <c r="C91" s="45"/>
      <c r="D91" s="52"/>
      <c r="E91" s="53"/>
      <c r="F91" s="174"/>
      <c r="G91" s="54"/>
      <c r="H91" s="161"/>
      <c r="I91" s="174"/>
      <c r="J91" s="175"/>
      <c r="K91" s="17"/>
      <c r="L91" s="17"/>
      <c r="M91" s="17"/>
    </row>
    <row r="92" spans="2:13" ht="15" customHeight="1" x14ac:dyDescent="0.3">
      <c r="B92" s="50"/>
      <c r="C92" s="43"/>
      <c r="D92" s="55"/>
      <c r="E92" s="56"/>
      <c r="F92" s="172"/>
      <c r="G92" s="57"/>
      <c r="H92" s="160"/>
      <c r="I92" s="172"/>
      <c r="J92" s="173"/>
      <c r="K92" s="17"/>
      <c r="L92" s="17"/>
      <c r="M92" s="17"/>
    </row>
    <row r="93" spans="2:13" ht="15" customHeight="1" x14ac:dyDescent="0.3">
      <c r="B93" s="49"/>
      <c r="C93" s="45"/>
      <c r="D93" s="52"/>
      <c r="E93" s="53"/>
      <c r="F93" s="174"/>
      <c r="G93" s="54"/>
      <c r="H93" s="161"/>
      <c r="I93" s="174"/>
      <c r="J93" s="175"/>
      <c r="K93" s="17"/>
      <c r="L93" s="17"/>
      <c r="M93" s="17"/>
    </row>
    <row r="94" spans="2:13" ht="15" customHeight="1" x14ac:dyDescent="0.3">
      <c r="B94" s="50"/>
      <c r="C94" s="43"/>
      <c r="D94" s="55"/>
      <c r="E94" s="56"/>
      <c r="F94" s="172"/>
      <c r="G94" s="57"/>
      <c r="H94" s="160"/>
      <c r="I94" s="172"/>
      <c r="J94" s="173"/>
      <c r="K94" s="17"/>
      <c r="L94" s="17"/>
      <c r="M94" s="17"/>
    </row>
    <row r="95" spans="2:13" ht="15" customHeight="1" x14ac:dyDescent="0.3">
      <c r="B95" s="49"/>
      <c r="C95" s="45"/>
      <c r="D95" s="52"/>
      <c r="E95" s="53"/>
      <c r="F95" s="174"/>
      <c r="G95" s="54"/>
      <c r="H95" s="161"/>
      <c r="I95" s="174"/>
      <c r="J95" s="175"/>
      <c r="K95" s="17"/>
      <c r="L95" s="17"/>
      <c r="M95" s="17"/>
    </row>
    <row r="96" spans="2:13" ht="15" customHeight="1" x14ac:dyDescent="0.3">
      <c r="B96" s="50"/>
      <c r="C96" s="43"/>
      <c r="D96" s="55"/>
      <c r="E96" s="56"/>
      <c r="F96" s="172"/>
      <c r="G96" s="57"/>
      <c r="H96" s="160"/>
      <c r="I96" s="172"/>
      <c r="J96" s="173"/>
      <c r="K96" s="17"/>
      <c r="L96" s="17"/>
      <c r="M96" s="17"/>
    </row>
    <row r="97" spans="2:13" ht="15" customHeight="1" x14ac:dyDescent="0.3">
      <c r="B97" s="49"/>
      <c r="C97" s="45"/>
      <c r="D97" s="52"/>
      <c r="E97" s="53"/>
      <c r="F97" s="174"/>
      <c r="G97" s="54"/>
      <c r="H97" s="161"/>
      <c r="I97" s="174"/>
      <c r="J97" s="175"/>
      <c r="K97" s="17"/>
      <c r="L97" s="17"/>
      <c r="M97" s="17"/>
    </row>
    <row r="98" spans="2:13" ht="15" customHeight="1" x14ac:dyDescent="0.3">
      <c r="B98" s="50"/>
      <c r="C98" s="43"/>
      <c r="D98" s="55"/>
      <c r="E98" s="56"/>
      <c r="F98" s="172"/>
      <c r="G98" s="57"/>
      <c r="H98" s="160"/>
      <c r="I98" s="172"/>
      <c r="J98" s="173"/>
      <c r="K98" s="17"/>
      <c r="L98" s="17"/>
      <c r="M98" s="17"/>
    </row>
    <row r="99" spans="2:13" ht="15" customHeight="1" x14ac:dyDescent="0.3">
      <c r="B99" s="49"/>
      <c r="C99" s="45"/>
      <c r="D99" s="52"/>
      <c r="E99" s="53"/>
      <c r="F99" s="174"/>
      <c r="G99" s="54"/>
      <c r="H99" s="161"/>
      <c r="I99" s="174"/>
      <c r="J99" s="175"/>
      <c r="K99" s="17"/>
      <c r="L99" s="17"/>
      <c r="M99" s="17"/>
    </row>
    <row r="100" spans="2:13" ht="15" customHeight="1" x14ac:dyDescent="0.3">
      <c r="B100" s="50"/>
      <c r="C100" s="43"/>
      <c r="D100" s="55"/>
      <c r="E100" s="56"/>
      <c r="F100" s="172"/>
      <c r="G100" s="57"/>
      <c r="H100" s="160"/>
      <c r="I100" s="172"/>
      <c r="J100" s="173"/>
      <c r="K100" s="17"/>
      <c r="L100" s="17"/>
      <c r="M100" s="17"/>
    </row>
    <row r="101" spans="2:13" ht="15" customHeight="1" x14ac:dyDescent="0.3">
      <c r="B101" s="49"/>
      <c r="C101" s="45"/>
      <c r="D101" s="52"/>
      <c r="E101" s="53"/>
      <c r="F101" s="174"/>
      <c r="G101" s="54"/>
      <c r="H101" s="161"/>
      <c r="I101" s="174"/>
      <c r="J101" s="175"/>
      <c r="K101" s="17"/>
      <c r="L101" s="17"/>
      <c r="M101" s="17"/>
    </row>
    <row r="102" spans="2:13" ht="15" customHeight="1" x14ac:dyDescent="0.3">
      <c r="B102" s="50"/>
      <c r="C102" s="43"/>
      <c r="D102" s="55"/>
      <c r="E102" s="56"/>
      <c r="F102" s="172"/>
      <c r="G102" s="57"/>
      <c r="H102" s="160"/>
      <c r="I102" s="172"/>
      <c r="J102" s="173"/>
      <c r="K102" s="17"/>
      <c r="L102" s="17"/>
      <c r="M102" s="17"/>
    </row>
    <row r="103" spans="2:13" ht="15" customHeight="1" x14ac:dyDescent="0.3">
      <c r="B103" s="49"/>
      <c r="C103" s="45"/>
      <c r="D103" s="52"/>
      <c r="E103" s="53"/>
      <c r="F103" s="174"/>
      <c r="G103" s="54"/>
      <c r="H103" s="161"/>
      <c r="I103" s="174"/>
      <c r="J103" s="175"/>
    </row>
    <row r="104" spans="2:13" ht="15" customHeight="1" x14ac:dyDescent="0.3">
      <c r="B104" s="50"/>
      <c r="C104" s="43"/>
      <c r="D104" s="55"/>
      <c r="E104" s="56"/>
      <c r="F104" s="172"/>
      <c r="G104" s="57"/>
      <c r="H104" s="160"/>
      <c r="I104" s="172"/>
      <c r="J104" s="173"/>
    </row>
    <row r="105" spans="2:13" ht="15" customHeight="1" x14ac:dyDescent="0.3">
      <c r="B105" s="49"/>
      <c r="C105" s="45"/>
      <c r="D105" s="52"/>
      <c r="E105" s="53"/>
      <c r="F105" s="174"/>
      <c r="G105" s="54"/>
      <c r="H105" s="161"/>
      <c r="I105" s="174"/>
      <c r="J105" s="175"/>
    </row>
    <row r="106" spans="2:13" ht="15" customHeight="1" x14ac:dyDescent="0.3">
      <c r="B106" s="50"/>
      <c r="C106" s="43"/>
      <c r="D106" s="55"/>
      <c r="E106" s="56"/>
      <c r="F106" s="172"/>
      <c r="G106" s="57"/>
      <c r="H106" s="160"/>
      <c r="I106" s="172"/>
      <c r="J106" s="173"/>
    </row>
    <row r="107" spans="2:13" ht="15" customHeight="1" x14ac:dyDescent="0.3">
      <c r="B107" s="49"/>
      <c r="C107" s="45"/>
      <c r="D107" s="52"/>
      <c r="E107" s="53"/>
      <c r="F107" s="174"/>
      <c r="G107" s="54"/>
      <c r="H107" s="161"/>
      <c r="I107" s="174"/>
      <c r="J107" s="175"/>
    </row>
    <row r="108" spans="2:13" ht="15" customHeight="1" x14ac:dyDescent="0.3">
      <c r="B108" s="50"/>
      <c r="C108" s="43"/>
      <c r="D108" s="55"/>
      <c r="E108" s="56"/>
      <c r="F108" s="172"/>
      <c r="G108" s="57"/>
      <c r="H108" s="160"/>
      <c r="I108" s="172"/>
      <c r="J108" s="173"/>
    </row>
    <row r="109" spans="2:13" ht="15" customHeight="1" x14ac:dyDescent="0.3">
      <c r="B109" s="49"/>
      <c r="C109" s="45"/>
      <c r="D109" s="52"/>
      <c r="E109" s="53"/>
      <c r="F109" s="174"/>
      <c r="G109" s="54"/>
      <c r="H109" s="161"/>
      <c r="I109" s="174"/>
      <c r="J109" s="175"/>
    </row>
    <row r="110" spans="2:13" ht="15" customHeight="1" x14ac:dyDescent="0.3">
      <c r="B110" s="50"/>
      <c r="C110" s="43"/>
      <c r="D110" s="55"/>
      <c r="E110" s="56"/>
      <c r="F110" s="172"/>
      <c r="G110" s="57"/>
      <c r="H110" s="160"/>
      <c r="I110" s="172"/>
      <c r="J110" s="173"/>
    </row>
    <row r="111" spans="2:13" ht="15" customHeight="1" x14ac:dyDescent="0.3">
      <c r="B111" s="49"/>
      <c r="C111" s="45"/>
      <c r="D111" s="52"/>
      <c r="E111" s="53"/>
      <c r="F111" s="174"/>
      <c r="G111" s="54"/>
      <c r="H111" s="161"/>
      <c r="I111" s="174"/>
      <c r="J111" s="175"/>
    </row>
    <row r="112" spans="2:13" ht="15" customHeight="1" x14ac:dyDescent="0.3">
      <c r="B112" s="50"/>
      <c r="C112" s="43"/>
      <c r="D112" s="55"/>
      <c r="E112" s="56"/>
      <c r="F112" s="172"/>
      <c r="G112" s="57"/>
      <c r="H112" s="160"/>
      <c r="I112" s="172"/>
      <c r="J112" s="173"/>
    </row>
    <row r="113" spans="2:10" ht="15" customHeight="1" x14ac:dyDescent="0.3">
      <c r="B113" s="49"/>
      <c r="C113" s="45"/>
      <c r="D113" s="52"/>
      <c r="E113" s="53"/>
      <c r="F113" s="174"/>
      <c r="G113" s="54"/>
      <c r="H113" s="161"/>
      <c r="I113" s="174"/>
      <c r="J113" s="175"/>
    </row>
    <row r="114" spans="2:10" ht="15" customHeight="1" x14ac:dyDescent="0.3">
      <c r="B114" s="50"/>
      <c r="C114" s="43"/>
      <c r="D114" s="55"/>
      <c r="E114" s="56"/>
      <c r="F114" s="172"/>
      <c r="G114" s="57"/>
      <c r="H114" s="160"/>
      <c r="I114" s="172"/>
      <c r="J114" s="173"/>
    </row>
    <row r="115" spans="2:10" ht="15" customHeight="1" x14ac:dyDescent="0.3">
      <c r="B115" s="49"/>
      <c r="C115" s="45"/>
      <c r="D115" s="52"/>
      <c r="E115" s="53"/>
      <c r="F115" s="174"/>
      <c r="G115" s="54"/>
      <c r="H115" s="161"/>
      <c r="I115" s="174"/>
      <c r="J115" s="175"/>
    </row>
    <row r="116" spans="2:10" ht="15" customHeight="1" x14ac:dyDescent="0.3">
      <c r="B116" s="50"/>
      <c r="C116" s="43"/>
      <c r="D116" s="55"/>
      <c r="E116" s="56"/>
      <c r="F116" s="172"/>
      <c r="G116" s="57"/>
      <c r="H116" s="160"/>
      <c r="I116" s="172"/>
      <c r="J116" s="173"/>
    </row>
    <row r="117" spans="2:10" ht="15" customHeight="1" x14ac:dyDescent="0.3">
      <c r="B117" s="49"/>
      <c r="C117" s="45"/>
      <c r="D117" s="52"/>
      <c r="E117" s="53"/>
      <c r="F117" s="174"/>
      <c r="G117" s="54"/>
      <c r="H117" s="161"/>
      <c r="I117" s="174"/>
      <c r="J117" s="175"/>
    </row>
    <row r="118" spans="2:10" ht="15" customHeight="1" x14ac:dyDescent="0.3">
      <c r="B118" s="50"/>
      <c r="C118" s="43"/>
      <c r="D118" s="55"/>
      <c r="E118" s="56"/>
      <c r="F118" s="172"/>
      <c r="G118" s="57"/>
      <c r="H118" s="160"/>
      <c r="I118" s="172"/>
      <c r="J118" s="173"/>
    </row>
    <row r="119" spans="2:10" ht="15" customHeight="1" x14ac:dyDescent="0.3">
      <c r="B119" s="49"/>
      <c r="C119" s="45"/>
      <c r="D119" s="52"/>
      <c r="E119" s="53"/>
      <c r="F119" s="174"/>
      <c r="G119" s="54"/>
      <c r="H119" s="161"/>
      <c r="I119" s="174"/>
      <c r="J119" s="175"/>
    </row>
    <row r="120" spans="2:10" ht="15" customHeight="1" thickBot="1" x14ac:dyDescent="0.35">
      <c r="B120" s="76"/>
      <c r="C120" s="77"/>
      <c r="D120" s="78"/>
      <c r="E120" s="79"/>
      <c r="F120" s="176"/>
      <c r="G120" s="80"/>
      <c r="H120" s="162"/>
      <c r="I120" s="176"/>
      <c r="J120" s="177"/>
    </row>
    <row r="121" spans="2:10" ht="15" customHeight="1" x14ac:dyDescent="0.3">
      <c r="B121" s="49"/>
      <c r="C121" s="45"/>
      <c r="D121" s="52"/>
      <c r="E121" s="53"/>
      <c r="F121" s="174"/>
      <c r="G121" s="54"/>
      <c r="H121" s="161"/>
      <c r="I121" s="174"/>
      <c r="J121" s="175"/>
    </row>
    <row r="122" spans="2:10" ht="15" customHeight="1" x14ac:dyDescent="0.3">
      <c r="B122" s="50"/>
      <c r="C122" s="43"/>
      <c r="D122" s="55"/>
      <c r="E122" s="56"/>
      <c r="F122" s="172"/>
      <c r="G122" s="57"/>
      <c r="H122" s="160"/>
      <c r="I122" s="172"/>
      <c r="J122" s="173"/>
    </row>
    <row r="123" spans="2:10" ht="15" customHeight="1" x14ac:dyDescent="0.3">
      <c r="B123" s="49"/>
      <c r="C123" s="45"/>
      <c r="D123" s="52"/>
      <c r="E123" s="53"/>
      <c r="F123" s="174"/>
      <c r="G123" s="54"/>
      <c r="H123" s="161"/>
      <c r="I123" s="174"/>
      <c r="J123" s="175"/>
    </row>
    <row r="124" spans="2:10" ht="15" customHeight="1" x14ac:dyDescent="0.3">
      <c r="B124" s="50"/>
      <c r="C124" s="43"/>
      <c r="D124" s="55"/>
      <c r="E124" s="56"/>
      <c r="F124" s="172"/>
      <c r="G124" s="57"/>
      <c r="H124" s="160"/>
      <c r="I124" s="172"/>
      <c r="J124" s="173"/>
    </row>
    <row r="125" spans="2:10" ht="15" customHeight="1" x14ac:dyDescent="0.3">
      <c r="B125" s="49"/>
      <c r="C125" s="45"/>
      <c r="D125" s="52"/>
      <c r="E125" s="53"/>
      <c r="F125" s="174"/>
      <c r="G125" s="54"/>
      <c r="H125" s="161"/>
      <c r="I125" s="174"/>
      <c r="J125" s="175"/>
    </row>
    <row r="126" spans="2:10" ht="15" customHeight="1" x14ac:dyDescent="0.3">
      <c r="B126" s="50"/>
      <c r="C126" s="43"/>
      <c r="D126" s="55"/>
      <c r="E126" s="56"/>
      <c r="F126" s="172"/>
      <c r="G126" s="57"/>
      <c r="H126" s="160"/>
      <c r="I126" s="172"/>
      <c r="J126" s="173"/>
    </row>
    <row r="127" spans="2:10" ht="15" customHeight="1" x14ac:dyDescent="0.3">
      <c r="B127" s="49"/>
      <c r="C127" s="45"/>
      <c r="D127" s="52"/>
      <c r="E127" s="53"/>
      <c r="F127" s="174"/>
      <c r="G127" s="54"/>
      <c r="H127" s="161"/>
      <c r="I127" s="174"/>
      <c r="J127" s="175"/>
    </row>
    <row r="128" spans="2:10" ht="15" customHeight="1" x14ac:dyDescent="0.3">
      <c r="B128" s="50"/>
      <c r="C128" s="43"/>
      <c r="D128" s="55"/>
      <c r="E128" s="56"/>
      <c r="F128" s="172"/>
      <c r="G128" s="57"/>
      <c r="H128" s="160"/>
      <c r="I128" s="172"/>
      <c r="J128" s="173"/>
    </row>
    <row r="129" spans="2:10" ht="15" customHeight="1" x14ac:dyDescent="0.3">
      <c r="B129" s="49"/>
      <c r="C129" s="45"/>
      <c r="D129" s="52"/>
      <c r="E129" s="53"/>
      <c r="F129" s="174"/>
      <c r="G129" s="54"/>
      <c r="H129" s="161"/>
      <c r="I129" s="174"/>
      <c r="J129" s="175"/>
    </row>
    <row r="130" spans="2:10" ht="15" customHeight="1" x14ac:dyDescent="0.3">
      <c r="B130" s="50"/>
      <c r="C130" s="43"/>
      <c r="D130" s="55"/>
      <c r="E130" s="56"/>
      <c r="F130" s="172"/>
      <c r="G130" s="57"/>
      <c r="H130" s="160"/>
      <c r="I130" s="172"/>
      <c r="J130" s="173"/>
    </row>
    <row r="131" spans="2:10" ht="15" customHeight="1" x14ac:dyDescent="0.3">
      <c r="B131" s="49"/>
      <c r="C131" s="45"/>
      <c r="D131" s="52"/>
      <c r="E131" s="53"/>
      <c r="F131" s="174"/>
      <c r="G131" s="54"/>
      <c r="H131" s="161"/>
      <c r="I131" s="174"/>
      <c r="J131" s="175"/>
    </row>
    <row r="132" spans="2:10" ht="15" customHeight="1" x14ac:dyDescent="0.3">
      <c r="B132" s="50"/>
      <c r="C132" s="43"/>
      <c r="D132" s="55"/>
      <c r="E132" s="56"/>
      <c r="F132" s="172"/>
      <c r="G132" s="57"/>
      <c r="H132" s="160"/>
      <c r="I132" s="172"/>
      <c r="J132" s="173"/>
    </row>
    <row r="133" spans="2:10" ht="15" customHeight="1" x14ac:dyDescent="0.3">
      <c r="B133" s="49"/>
      <c r="C133" s="45"/>
      <c r="D133" s="52"/>
      <c r="E133" s="53"/>
      <c r="F133" s="174"/>
      <c r="G133" s="54"/>
      <c r="H133" s="161"/>
      <c r="I133" s="174"/>
      <c r="J133" s="175"/>
    </row>
    <row r="134" spans="2:10" ht="15" customHeight="1" x14ac:dyDescent="0.3">
      <c r="B134" s="50"/>
      <c r="C134" s="43"/>
      <c r="D134" s="55"/>
      <c r="E134" s="56"/>
      <c r="F134" s="172"/>
      <c r="G134" s="57"/>
      <c r="H134" s="160"/>
      <c r="I134" s="172"/>
      <c r="J134" s="173"/>
    </row>
    <row r="135" spans="2:10" ht="15" customHeight="1" x14ac:dyDescent="0.3">
      <c r="B135" s="49"/>
      <c r="C135" s="45"/>
      <c r="D135" s="52"/>
      <c r="E135" s="53"/>
      <c r="F135" s="174"/>
      <c r="G135" s="54"/>
      <c r="H135" s="161"/>
      <c r="I135" s="174"/>
      <c r="J135" s="175"/>
    </row>
    <row r="136" spans="2:10" ht="15" customHeight="1" x14ac:dyDescent="0.3">
      <c r="B136" s="50"/>
      <c r="C136" s="43"/>
      <c r="D136" s="55"/>
      <c r="E136" s="56"/>
      <c r="F136" s="172"/>
      <c r="G136" s="57"/>
      <c r="H136" s="160"/>
      <c r="I136" s="172"/>
      <c r="J136" s="173"/>
    </row>
    <row r="137" spans="2:10" ht="15" customHeight="1" x14ac:dyDescent="0.3">
      <c r="B137" s="49"/>
      <c r="C137" s="45"/>
      <c r="D137" s="52"/>
      <c r="E137" s="53"/>
      <c r="F137" s="174"/>
      <c r="G137" s="54"/>
      <c r="H137" s="161"/>
      <c r="I137" s="174"/>
      <c r="J137" s="175"/>
    </row>
    <row r="138" spans="2:10" ht="15" customHeight="1" x14ac:dyDescent="0.3">
      <c r="B138" s="50"/>
      <c r="C138" s="43"/>
      <c r="D138" s="55"/>
      <c r="E138" s="56"/>
      <c r="F138" s="172"/>
      <c r="G138" s="57"/>
      <c r="H138" s="160"/>
      <c r="I138" s="172"/>
      <c r="J138" s="173"/>
    </row>
    <row r="139" spans="2:10" ht="15" customHeight="1" x14ac:dyDescent="0.3">
      <c r="B139" s="49"/>
      <c r="C139" s="45"/>
      <c r="D139" s="52"/>
      <c r="E139" s="53"/>
      <c r="F139" s="174"/>
      <c r="G139" s="54"/>
      <c r="H139" s="161"/>
      <c r="I139" s="174"/>
      <c r="J139" s="175"/>
    </row>
    <row r="140" spans="2:10" ht="15" customHeight="1" x14ac:dyDescent="0.3">
      <c r="B140" s="50"/>
      <c r="C140" s="43"/>
      <c r="D140" s="55"/>
      <c r="E140" s="56"/>
      <c r="F140" s="172"/>
      <c r="G140" s="57"/>
      <c r="H140" s="160"/>
      <c r="I140" s="172"/>
      <c r="J140" s="173"/>
    </row>
    <row r="141" spans="2:10" ht="15" customHeight="1" x14ac:dyDescent="0.3">
      <c r="B141" s="49"/>
      <c r="C141" s="45"/>
      <c r="D141" s="52"/>
      <c r="E141" s="53"/>
      <c r="F141" s="174"/>
      <c r="G141" s="54"/>
      <c r="H141" s="161"/>
      <c r="I141" s="174"/>
      <c r="J141" s="175"/>
    </row>
    <row r="142" spans="2:10" ht="15" customHeight="1" x14ac:dyDescent="0.3">
      <c r="B142" s="50"/>
      <c r="C142" s="43"/>
      <c r="D142" s="55"/>
      <c r="E142" s="56"/>
      <c r="F142" s="172"/>
      <c r="G142" s="57"/>
      <c r="H142" s="160"/>
      <c r="I142" s="172"/>
      <c r="J142" s="173"/>
    </row>
    <row r="143" spans="2:10" ht="15" customHeight="1" x14ac:dyDescent="0.3">
      <c r="B143" s="49"/>
      <c r="C143" s="45"/>
      <c r="D143" s="52"/>
      <c r="E143" s="53"/>
      <c r="F143" s="174"/>
      <c r="G143" s="54"/>
      <c r="H143" s="161"/>
      <c r="I143" s="174"/>
      <c r="J143" s="175"/>
    </row>
    <row r="144" spans="2:10" ht="15" customHeight="1" x14ac:dyDescent="0.3">
      <c r="B144" s="50"/>
      <c r="C144" s="43"/>
      <c r="D144" s="55"/>
      <c r="E144" s="56"/>
      <c r="F144" s="172"/>
      <c r="G144" s="57"/>
      <c r="H144" s="160"/>
      <c r="I144" s="172"/>
      <c r="J144" s="173"/>
    </row>
    <row r="145" spans="2:10" ht="15" customHeight="1" x14ac:dyDescent="0.3">
      <c r="B145" s="49"/>
      <c r="C145" s="45"/>
      <c r="D145" s="52"/>
      <c r="E145" s="53"/>
      <c r="F145" s="174"/>
      <c r="G145" s="54"/>
      <c r="H145" s="161"/>
      <c r="I145" s="174"/>
      <c r="J145" s="175"/>
    </row>
    <row r="146" spans="2:10" ht="15" customHeight="1" x14ac:dyDescent="0.3">
      <c r="B146" s="50"/>
      <c r="C146" s="43"/>
      <c r="D146" s="55"/>
      <c r="E146" s="56"/>
      <c r="F146" s="172"/>
      <c r="G146" s="57"/>
      <c r="H146" s="160"/>
      <c r="I146" s="172"/>
      <c r="J146" s="173"/>
    </row>
    <row r="147" spans="2:10" ht="15" customHeight="1" x14ac:dyDescent="0.3">
      <c r="B147" s="49"/>
      <c r="C147" s="45"/>
      <c r="D147" s="52"/>
      <c r="E147" s="53"/>
      <c r="F147" s="174"/>
      <c r="G147" s="54"/>
      <c r="H147" s="161"/>
      <c r="I147" s="174"/>
      <c r="J147" s="175"/>
    </row>
    <row r="148" spans="2:10" ht="15" customHeight="1" x14ac:dyDescent="0.3">
      <c r="B148" s="50"/>
      <c r="C148" s="43"/>
      <c r="D148" s="55"/>
      <c r="E148" s="56"/>
      <c r="F148" s="172"/>
      <c r="G148" s="57"/>
      <c r="H148" s="160"/>
      <c r="I148" s="172"/>
      <c r="J148" s="173"/>
    </row>
    <row r="149" spans="2:10" ht="15" customHeight="1" x14ac:dyDescent="0.3">
      <c r="B149" s="49"/>
      <c r="C149" s="45"/>
      <c r="D149" s="52"/>
      <c r="E149" s="53"/>
      <c r="F149" s="174"/>
      <c r="G149" s="54"/>
      <c r="H149" s="161"/>
      <c r="I149" s="174"/>
      <c r="J149" s="175"/>
    </row>
    <row r="150" spans="2:10" ht="15" customHeight="1" x14ac:dyDescent="0.3">
      <c r="B150" s="50"/>
      <c r="C150" s="43"/>
      <c r="D150" s="55"/>
      <c r="E150" s="56"/>
      <c r="F150" s="172"/>
      <c r="G150" s="57"/>
      <c r="H150" s="160"/>
      <c r="I150" s="172"/>
      <c r="J150" s="173"/>
    </row>
    <row r="151" spans="2:10" ht="15" customHeight="1" thickBot="1" x14ac:dyDescent="0.35">
      <c r="B151" s="51"/>
      <c r="C151" s="47"/>
      <c r="D151" s="60"/>
      <c r="E151" s="58"/>
      <c r="F151" s="178"/>
      <c r="G151" s="59"/>
      <c r="H151" s="163"/>
      <c r="I151" s="178"/>
      <c r="J151" s="179"/>
    </row>
  </sheetData>
  <mergeCells count="2">
    <mergeCell ref="L10:M12"/>
    <mergeCell ref="G4:J4"/>
  </mergeCells>
  <pageMargins left="0.25" right="0.25" top="0.75" bottom="0.75" header="0.3" footer="0.3"/>
  <pageSetup scale="80" orientation="landscape" horizontalDpi="4294967293" r:id="rId1"/>
  <headerFooter>
    <oddHeader>&amp;C&amp;"Century Gothic,Bold"&amp;18T O T A L   &amp;&amp;   V O L A T I L E   S O L I D S &amp;"-,Regular"&amp;11&amp;E  
&amp;"Century Gothic,Bold"&amp;12STANDARD METHODS 2540G&amp;R11/25/2019</oddHeader>
    <oddFooter>&amp;CPrinted: &amp;D&amp;T&amp;RA.E&amp;LNovus.xlsm</oddFooter>
  </headerFooter>
  <rowBreaks count="3" manualBreakCount="3">
    <brk id="40" min="1" max="9" man="1"/>
    <brk id="80" min="1" max="9" man="1"/>
    <brk id="120" min="1" max="9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9AAD4-79E6-4CE7-A3A4-AF3658139AF6}">
  <sheetPr codeName="Sheet13"/>
  <dimension ref="A1:S300"/>
  <sheetViews>
    <sheetView showGridLines="0" zoomScaleNormal="100" workbookViewId="0">
      <selection activeCell="B18" sqref="B18"/>
    </sheetView>
  </sheetViews>
  <sheetFormatPr defaultRowHeight="15" x14ac:dyDescent="0.25"/>
  <cols>
    <col min="1" max="1" width="14.140625" style="17" customWidth="1"/>
    <col min="2" max="2" width="19.5703125" style="17" customWidth="1"/>
    <col min="3" max="3" width="12.5703125" style="17" customWidth="1"/>
    <col min="4" max="4" width="6.5703125" style="17" customWidth="1"/>
    <col min="5" max="5" width="9.7109375" style="17" customWidth="1"/>
    <col min="6" max="7" width="8.42578125" style="17" customWidth="1"/>
    <col min="8" max="8" width="11" style="17" customWidth="1"/>
    <col min="9" max="9" width="8.7109375" style="17" customWidth="1"/>
    <col min="10" max="10" width="7.85546875" style="17" customWidth="1"/>
    <col min="11" max="18" width="8.7109375" style="17" customWidth="1"/>
    <col min="19" max="19" width="34.7109375" style="17" customWidth="1"/>
    <col min="20" max="20" width="10.7109375" customWidth="1"/>
    <col min="21" max="21" width="10.85546875" customWidth="1"/>
  </cols>
  <sheetData>
    <row r="1" spans="1:19" ht="54" customHeight="1" thickBot="1" x14ac:dyDescent="0.3">
      <c r="A1" s="10" t="s">
        <v>70</v>
      </c>
      <c r="B1" s="10" t="s">
        <v>67</v>
      </c>
      <c r="C1" s="10" t="s">
        <v>131</v>
      </c>
      <c r="D1" s="11" t="s">
        <v>79</v>
      </c>
      <c r="E1" s="11" t="s">
        <v>163</v>
      </c>
      <c r="F1" s="11" t="str">
        <f>IF(OR(TSReport!O10="TSM",TSReport!O10="TDS"),"Volume (mL)","Wet Wt. (g)")</f>
        <v>Wet Wt. (g)</v>
      </c>
      <c r="G1" s="11" t="s">
        <v>178</v>
      </c>
      <c r="H1" s="11" t="s">
        <v>175</v>
      </c>
      <c r="I1" s="11" t="str">
        <f>TSReport!O10 &amp; IF(TSReport!O10="TDS"," (mg/L)"," (%)")</f>
        <v>TS (%)</v>
      </c>
      <c r="J1" s="11" t="s">
        <v>77</v>
      </c>
      <c r="K1" s="11" t="str">
        <f>"Avg. " &amp; TSReport!O10 &amp; IF(TSReport!O10="TDS"," (mg/L)"," (%)")</f>
        <v>Avg. TS (%)</v>
      </c>
      <c r="L1" s="11" t="s">
        <v>133</v>
      </c>
      <c r="M1" s="11" t="s">
        <v>134</v>
      </c>
      <c r="N1" s="11" t="s">
        <v>135</v>
      </c>
      <c r="O1" s="11" t="s">
        <v>136</v>
      </c>
      <c r="P1" s="11" t="s">
        <v>137</v>
      </c>
      <c r="Q1" s="11" t="s">
        <v>138</v>
      </c>
      <c r="R1" s="11" t="s">
        <v>139</v>
      </c>
      <c r="S1" s="26" t="s">
        <v>62</v>
      </c>
    </row>
    <row r="2" spans="1:19" x14ac:dyDescent="0.25">
      <c r="A2" s="14" t="s">
        <v>605</v>
      </c>
      <c r="B2" s="14" t="s">
        <v>587</v>
      </c>
      <c r="C2" s="14" t="s">
        <v>607</v>
      </c>
      <c r="D2" s="14" t="s">
        <v>366</v>
      </c>
      <c r="E2" s="14" t="s">
        <v>608</v>
      </c>
      <c r="F2" s="14" t="s">
        <v>609</v>
      </c>
      <c r="G2" s="14" t="s">
        <v>610</v>
      </c>
      <c r="H2" s="14" t="s">
        <v>611</v>
      </c>
      <c r="I2" s="14" t="s">
        <v>612</v>
      </c>
      <c r="J2" s="14" t="s">
        <v>585</v>
      </c>
      <c r="K2" s="14" t="s">
        <v>613</v>
      </c>
      <c r="L2" s="14" t="s">
        <v>611</v>
      </c>
      <c r="M2" s="30" t="s">
        <v>617</v>
      </c>
      <c r="N2" s="30"/>
      <c r="O2" s="30"/>
      <c r="P2" s="30"/>
      <c r="Q2" s="30"/>
      <c r="R2" s="30"/>
      <c r="S2" s="18"/>
    </row>
    <row r="3" spans="1:19" x14ac:dyDescent="0.25">
      <c r="A3" s="15" t="s">
        <v>372</v>
      </c>
      <c r="B3" s="15" t="s">
        <v>588</v>
      </c>
      <c r="C3" s="15" t="s">
        <v>619</v>
      </c>
      <c r="D3" s="15" t="s">
        <v>366</v>
      </c>
      <c r="E3" s="15" t="s">
        <v>620</v>
      </c>
      <c r="F3" s="15" t="s">
        <v>621</v>
      </c>
      <c r="G3" s="15" t="s">
        <v>622</v>
      </c>
      <c r="H3" s="15" t="s">
        <v>623</v>
      </c>
      <c r="I3" s="15" t="s">
        <v>624</v>
      </c>
      <c r="J3" s="15"/>
      <c r="K3" s="15"/>
      <c r="L3" s="15" t="s">
        <v>623</v>
      </c>
      <c r="M3" s="31" t="s">
        <v>627</v>
      </c>
      <c r="N3" s="31"/>
      <c r="O3" s="31"/>
      <c r="P3" s="31"/>
      <c r="Q3" s="31"/>
      <c r="R3" s="31"/>
      <c r="S3" s="19"/>
    </row>
    <row r="4" spans="1:19" x14ac:dyDescent="0.25">
      <c r="A4" s="16" t="s">
        <v>605</v>
      </c>
      <c r="B4" s="16" t="s">
        <v>589</v>
      </c>
      <c r="C4" s="16" t="s">
        <v>629</v>
      </c>
      <c r="D4" s="16" t="s">
        <v>380</v>
      </c>
      <c r="E4" s="16" t="s">
        <v>630</v>
      </c>
      <c r="F4" s="16" t="s">
        <v>631</v>
      </c>
      <c r="G4" s="16" t="s">
        <v>632</v>
      </c>
      <c r="H4" s="16"/>
      <c r="I4" s="16"/>
      <c r="J4" s="16" t="s">
        <v>374</v>
      </c>
      <c r="K4" s="16" t="s">
        <v>633</v>
      </c>
      <c r="L4" s="16"/>
      <c r="M4" s="32"/>
      <c r="N4" s="32"/>
      <c r="O4" s="32"/>
      <c r="P4" s="32"/>
      <c r="Q4" s="32"/>
      <c r="R4" s="32"/>
      <c r="S4" s="20"/>
    </row>
    <row r="5" spans="1:19" x14ac:dyDescent="0.25">
      <c r="A5" s="15" t="s">
        <v>372</v>
      </c>
      <c r="B5" s="15" t="s">
        <v>590</v>
      </c>
      <c r="C5" s="15" t="s">
        <v>635</v>
      </c>
      <c r="D5" s="15" t="s">
        <v>366</v>
      </c>
      <c r="E5" s="15" t="s">
        <v>636</v>
      </c>
      <c r="F5" s="15" t="s">
        <v>637</v>
      </c>
      <c r="G5" s="15" t="s">
        <v>638</v>
      </c>
      <c r="H5" s="15" t="s">
        <v>639</v>
      </c>
      <c r="I5" s="15" t="s">
        <v>633</v>
      </c>
      <c r="J5" s="15"/>
      <c r="K5" s="15"/>
      <c r="L5" s="15" t="s">
        <v>639</v>
      </c>
      <c r="M5" s="31" t="s">
        <v>641</v>
      </c>
      <c r="N5" s="31"/>
      <c r="O5" s="31"/>
      <c r="P5" s="31"/>
      <c r="Q5" s="31"/>
      <c r="R5" s="31"/>
      <c r="S5" s="19"/>
    </row>
    <row r="6" spans="1:19" x14ac:dyDescent="0.25">
      <c r="A6" s="16" t="s">
        <v>643</v>
      </c>
      <c r="B6" s="16" t="s">
        <v>46</v>
      </c>
      <c r="C6" s="16" t="s">
        <v>644</v>
      </c>
      <c r="D6" s="16" t="s">
        <v>366</v>
      </c>
      <c r="E6" s="16" t="s">
        <v>645</v>
      </c>
      <c r="F6" s="16" t="s">
        <v>646</v>
      </c>
      <c r="G6" s="16" t="s">
        <v>647</v>
      </c>
      <c r="H6" s="16" t="s">
        <v>648</v>
      </c>
      <c r="I6" s="16" t="s">
        <v>649</v>
      </c>
      <c r="J6" s="16" t="s">
        <v>368</v>
      </c>
      <c r="K6" s="16" t="s">
        <v>650</v>
      </c>
      <c r="L6" s="16" t="s">
        <v>648</v>
      </c>
      <c r="M6" s="32" t="s">
        <v>654</v>
      </c>
      <c r="N6" s="32"/>
      <c r="O6" s="32"/>
      <c r="P6" s="32"/>
      <c r="Q6" s="32"/>
      <c r="R6" s="32"/>
      <c r="S6" s="20"/>
    </row>
    <row r="7" spans="1:19" x14ac:dyDescent="0.25">
      <c r="A7" s="15" t="s">
        <v>372</v>
      </c>
      <c r="B7" s="15" t="s">
        <v>370</v>
      </c>
      <c r="C7" s="15" t="s">
        <v>656</v>
      </c>
      <c r="D7" s="15" t="s">
        <v>366</v>
      </c>
      <c r="E7" s="15" t="s">
        <v>657</v>
      </c>
      <c r="F7" s="15" t="s">
        <v>658</v>
      </c>
      <c r="G7" s="15" t="s">
        <v>659</v>
      </c>
      <c r="H7" s="15" t="s">
        <v>660</v>
      </c>
      <c r="I7" s="15" t="s">
        <v>661</v>
      </c>
      <c r="J7" s="15"/>
      <c r="K7" s="15"/>
      <c r="L7" s="15" t="s">
        <v>660</v>
      </c>
      <c r="M7" s="31" t="s">
        <v>664</v>
      </c>
      <c r="N7" s="31"/>
      <c r="O7" s="31"/>
      <c r="P7" s="31"/>
      <c r="Q7" s="31"/>
      <c r="R7" s="31"/>
      <c r="S7" s="19"/>
    </row>
    <row r="8" spans="1:19" x14ac:dyDescent="0.25">
      <c r="A8" s="16" t="s">
        <v>666</v>
      </c>
      <c r="B8" s="16" t="s">
        <v>591</v>
      </c>
      <c r="C8" s="16" t="s">
        <v>668</v>
      </c>
      <c r="D8" s="16" t="s">
        <v>366</v>
      </c>
      <c r="E8" s="16" t="s">
        <v>669</v>
      </c>
      <c r="F8" s="16" t="s">
        <v>670</v>
      </c>
      <c r="G8" s="16" t="s">
        <v>671</v>
      </c>
      <c r="H8" s="16" t="s">
        <v>672</v>
      </c>
      <c r="I8" s="16" t="s">
        <v>673</v>
      </c>
      <c r="J8" s="16" t="s">
        <v>368</v>
      </c>
      <c r="K8" s="16" t="s">
        <v>674</v>
      </c>
      <c r="L8" s="16" t="s">
        <v>672</v>
      </c>
      <c r="M8" s="32" t="s">
        <v>678</v>
      </c>
      <c r="N8" s="32"/>
      <c r="O8" s="32"/>
      <c r="P8" s="32"/>
      <c r="Q8" s="32"/>
      <c r="R8" s="32"/>
      <c r="S8" s="20"/>
    </row>
    <row r="9" spans="1:19" x14ac:dyDescent="0.25">
      <c r="A9" s="15" t="s">
        <v>372</v>
      </c>
      <c r="B9" s="15" t="s">
        <v>593</v>
      </c>
      <c r="C9" s="15" t="s">
        <v>680</v>
      </c>
      <c r="D9" s="15" t="s">
        <v>366</v>
      </c>
      <c r="E9" s="15" t="s">
        <v>681</v>
      </c>
      <c r="F9" s="15" t="s">
        <v>682</v>
      </c>
      <c r="G9" s="15" t="s">
        <v>683</v>
      </c>
      <c r="H9" s="15" t="s">
        <v>684</v>
      </c>
      <c r="I9" s="15" t="s">
        <v>685</v>
      </c>
      <c r="J9" s="15"/>
      <c r="K9" s="15"/>
      <c r="L9" s="15" t="s">
        <v>684</v>
      </c>
      <c r="M9" s="31" t="s">
        <v>688</v>
      </c>
      <c r="N9" s="31"/>
      <c r="O9" s="31"/>
      <c r="P9" s="31"/>
      <c r="Q9" s="31"/>
      <c r="R9" s="31"/>
      <c r="S9" s="19"/>
    </row>
    <row r="10" spans="1:19" x14ac:dyDescent="0.25">
      <c r="A10" s="16" t="s">
        <v>690</v>
      </c>
      <c r="B10" s="16" t="s">
        <v>691</v>
      </c>
      <c r="C10" s="16" t="s">
        <v>692</v>
      </c>
      <c r="D10" s="16" t="s">
        <v>366</v>
      </c>
      <c r="E10" s="16" t="s">
        <v>693</v>
      </c>
      <c r="F10" s="16" t="s">
        <v>694</v>
      </c>
      <c r="G10" s="16" t="s">
        <v>695</v>
      </c>
      <c r="H10" s="16" t="s">
        <v>696</v>
      </c>
      <c r="I10" s="16" t="s">
        <v>697</v>
      </c>
      <c r="J10" s="16" t="s">
        <v>368</v>
      </c>
      <c r="K10" s="16" t="s">
        <v>698</v>
      </c>
      <c r="L10" s="16" t="s">
        <v>696</v>
      </c>
      <c r="M10" s="32" t="s">
        <v>702</v>
      </c>
      <c r="N10" s="32"/>
      <c r="O10" s="32"/>
      <c r="P10" s="32"/>
      <c r="Q10" s="32"/>
      <c r="R10" s="32"/>
      <c r="S10" s="20"/>
    </row>
    <row r="11" spans="1:19" x14ac:dyDescent="0.25">
      <c r="A11" s="15" t="s">
        <v>372</v>
      </c>
      <c r="B11" s="15" t="s">
        <v>704</v>
      </c>
      <c r="C11" s="15" t="s">
        <v>705</v>
      </c>
      <c r="D11" s="15" t="s">
        <v>366</v>
      </c>
      <c r="E11" s="15" t="s">
        <v>706</v>
      </c>
      <c r="F11" s="15" t="s">
        <v>707</v>
      </c>
      <c r="G11" s="15" t="s">
        <v>708</v>
      </c>
      <c r="H11" s="15" t="s">
        <v>709</v>
      </c>
      <c r="I11" s="15" t="s">
        <v>710</v>
      </c>
      <c r="J11" s="15"/>
      <c r="K11" s="15"/>
      <c r="L11" s="15" t="s">
        <v>709</v>
      </c>
      <c r="M11" s="31" t="s">
        <v>713</v>
      </c>
      <c r="N11" s="31"/>
      <c r="O11" s="31"/>
      <c r="P11" s="31"/>
      <c r="Q11" s="31"/>
      <c r="R11" s="31"/>
      <c r="S11" s="19"/>
    </row>
    <row r="12" spans="1:19" x14ac:dyDescent="0.25">
      <c r="A12" s="16" t="s">
        <v>715</v>
      </c>
      <c r="B12" s="16" t="s">
        <v>594</v>
      </c>
      <c r="C12" s="16" t="s">
        <v>716</v>
      </c>
      <c r="D12" s="16" t="s">
        <v>366</v>
      </c>
      <c r="E12" s="16" t="s">
        <v>717</v>
      </c>
      <c r="F12" s="16" t="s">
        <v>718</v>
      </c>
      <c r="G12" s="16" t="s">
        <v>719</v>
      </c>
      <c r="H12" s="16" t="s">
        <v>720</v>
      </c>
      <c r="I12" s="16" t="s">
        <v>721</v>
      </c>
      <c r="J12" s="16" t="s">
        <v>368</v>
      </c>
      <c r="K12" s="16" t="s">
        <v>722</v>
      </c>
      <c r="L12" s="16" t="s">
        <v>720</v>
      </c>
      <c r="M12" s="32" t="s">
        <v>726</v>
      </c>
      <c r="N12" s="32"/>
      <c r="O12" s="32"/>
      <c r="P12" s="32"/>
      <c r="Q12" s="32"/>
      <c r="R12" s="32"/>
      <c r="S12" s="20"/>
    </row>
    <row r="13" spans="1:19" x14ac:dyDescent="0.25">
      <c r="A13" s="15" t="s">
        <v>372</v>
      </c>
      <c r="B13" s="15" t="s">
        <v>595</v>
      </c>
      <c r="C13" s="15" t="s">
        <v>728</v>
      </c>
      <c r="D13" s="15" t="s">
        <v>366</v>
      </c>
      <c r="E13" s="15" t="s">
        <v>729</v>
      </c>
      <c r="F13" s="15" t="s">
        <v>730</v>
      </c>
      <c r="G13" s="15" t="s">
        <v>731</v>
      </c>
      <c r="H13" s="15" t="s">
        <v>732</v>
      </c>
      <c r="I13" s="15" t="s">
        <v>733</v>
      </c>
      <c r="J13" s="15"/>
      <c r="K13" s="15"/>
      <c r="L13" s="15" t="s">
        <v>732</v>
      </c>
      <c r="M13" s="31" t="s">
        <v>736</v>
      </c>
      <c r="N13" s="31"/>
      <c r="O13" s="31"/>
      <c r="P13" s="31"/>
      <c r="Q13" s="31"/>
      <c r="R13" s="31"/>
      <c r="S13" s="19"/>
    </row>
    <row r="14" spans="1:19" x14ac:dyDescent="0.25">
      <c r="A14" s="16" t="s">
        <v>738</v>
      </c>
      <c r="B14" s="16" t="s">
        <v>596</v>
      </c>
      <c r="C14" s="16" t="s">
        <v>739</v>
      </c>
      <c r="D14" s="16" t="s">
        <v>366</v>
      </c>
      <c r="E14" s="16" t="s">
        <v>740</v>
      </c>
      <c r="F14" s="16" t="s">
        <v>741</v>
      </c>
      <c r="G14" s="16" t="s">
        <v>742</v>
      </c>
      <c r="H14" s="16" t="s">
        <v>743</v>
      </c>
      <c r="I14" s="16" t="s">
        <v>744</v>
      </c>
      <c r="J14" s="16" t="s">
        <v>368</v>
      </c>
      <c r="K14" s="16" t="s">
        <v>745</v>
      </c>
      <c r="L14" s="16" t="s">
        <v>743</v>
      </c>
      <c r="M14" s="32" t="s">
        <v>749</v>
      </c>
      <c r="N14" s="32"/>
      <c r="O14" s="32"/>
      <c r="P14" s="32"/>
      <c r="Q14" s="32"/>
      <c r="R14" s="32"/>
      <c r="S14" s="20"/>
    </row>
    <row r="15" spans="1:19" x14ac:dyDescent="0.25">
      <c r="A15" s="15" t="s">
        <v>372</v>
      </c>
      <c r="B15" s="15" t="s">
        <v>597</v>
      </c>
      <c r="C15" s="15" t="s">
        <v>751</v>
      </c>
      <c r="D15" s="15" t="s">
        <v>366</v>
      </c>
      <c r="E15" s="15" t="s">
        <v>752</v>
      </c>
      <c r="F15" s="15" t="s">
        <v>753</v>
      </c>
      <c r="G15" s="15" t="s">
        <v>754</v>
      </c>
      <c r="H15" s="15" t="s">
        <v>755</v>
      </c>
      <c r="I15" s="15" t="s">
        <v>756</v>
      </c>
      <c r="J15" s="15"/>
      <c r="K15" s="15"/>
      <c r="L15" s="15" t="s">
        <v>755</v>
      </c>
      <c r="M15" s="31" t="s">
        <v>759</v>
      </c>
      <c r="N15" s="31"/>
      <c r="O15" s="31"/>
      <c r="P15" s="31"/>
      <c r="Q15" s="31"/>
      <c r="R15" s="31"/>
      <c r="S15" s="19"/>
    </row>
    <row r="16" spans="1:19" x14ac:dyDescent="0.25">
      <c r="A16" s="16" t="s">
        <v>761</v>
      </c>
      <c r="B16" s="16" t="s">
        <v>598</v>
      </c>
      <c r="C16" s="16" t="s">
        <v>762</v>
      </c>
      <c r="D16" s="16" t="s">
        <v>366</v>
      </c>
      <c r="E16" s="16" t="s">
        <v>763</v>
      </c>
      <c r="F16" s="16" t="s">
        <v>764</v>
      </c>
      <c r="G16" s="16" t="s">
        <v>765</v>
      </c>
      <c r="H16" s="16" t="s">
        <v>766</v>
      </c>
      <c r="I16" s="16" t="s">
        <v>767</v>
      </c>
      <c r="J16" s="16" t="s">
        <v>368</v>
      </c>
      <c r="K16" s="16" t="s">
        <v>768</v>
      </c>
      <c r="L16" s="16" t="s">
        <v>766</v>
      </c>
      <c r="M16" s="32" t="s">
        <v>772</v>
      </c>
      <c r="N16" s="32"/>
      <c r="O16" s="32"/>
      <c r="P16" s="32"/>
      <c r="Q16" s="32"/>
      <c r="R16" s="32"/>
      <c r="S16" s="20"/>
    </row>
    <row r="17" spans="1:19" x14ac:dyDescent="0.25">
      <c r="A17" s="15" t="s">
        <v>372</v>
      </c>
      <c r="B17" s="15" t="s">
        <v>599</v>
      </c>
      <c r="C17" s="15" t="s">
        <v>774</v>
      </c>
      <c r="D17" s="15" t="s">
        <v>366</v>
      </c>
      <c r="E17" s="15" t="s">
        <v>775</v>
      </c>
      <c r="F17" s="15" t="s">
        <v>776</v>
      </c>
      <c r="G17" s="15" t="s">
        <v>777</v>
      </c>
      <c r="H17" s="15" t="s">
        <v>778</v>
      </c>
      <c r="I17" s="15" t="s">
        <v>779</v>
      </c>
      <c r="J17" s="15"/>
      <c r="K17" s="15"/>
      <c r="L17" s="15" t="s">
        <v>778</v>
      </c>
      <c r="M17" s="31" t="s">
        <v>782</v>
      </c>
      <c r="N17" s="31"/>
      <c r="O17" s="31"/>
      <c r="P17" s="31"/>
      <c r="Q17" s="31"/>
      <c r="R17" s="31"/>
      <c r="S17" s="19"/>
    </row>
    <row r="18" spans="1:19" x14ac:dyDescent="0.25">
      <c r="A18" s="16" t="s">
        <v>784</v>
      </c>
      <c r="B18" s="16" t="s">
        <v>600</v>
      </c>
      <c r="C18" s="16" t="s">
        <v>785</v>
      </c>
      <c r="D18" s="16" t="s">
        <v>366</v>
      </c>
      <c r="E18" s="16" t="s">
        <v>786</v>
      </c>
      <c r="F18" s="16" t="s">
        <v>787</v>
      </c>
      <c r="G18" s="16" t="s">
        <v>788</v>
      </c>
      <c r="H18" s="16" t="s">
        <v>789</v>
      </c>
      <c r="I18" s="16" t="s">
        <v>790</v>
      </c>
      <c r="J18" s="16" t="s">
        <v>368</v>
      </c>
      <c r="K18" s="16" t="s">
        <v>791</v>
      </c>
      <c r="L18" s="16" t="s">
        <v>789</v>
      </c>
      <c r="M18" s="32" t="s">
        <v>795</v>
      </c>
      <c r="N18" s="32"/>
      <c r="O18" s="32"/>
      <c r="P18" s="32"/>
      <c r="Q18" s="32"/>
      <c r="R18" s="32"/>
      <c r="S18" s="20"/>
    </row>
    <row r="19" spans="1:19" x14ac:dyDescent="0.25">
      <c r="A19" s="15" t="s">
        <v>372</v>
      </c>
      <c r="B19" s="15" t="s">
        <v>601</v>
      </c>
      <c r="C19" s="15" t="s">
        <v>797</v>
      </c>
      <c r="D19" s="15" t="s">
        <v>366</v>
      </c>
      <c r="E19" s="15" t="s">
        <v>798</v>
      </c>
      <c r="F19" s="15" t="s">
        <v>799</v>
      </c>
      <c r="G19" s="15" t="s">
        <v>800</v>
      </c>
      <c r="H19" s="15" t="s">
        <v>801</v>
      </c>
      <c r="I19" s="15" t="s">
        <v>802</v>
      </c>
      <c r="J19" s="15"/>
      <c r="K19" s="15"/>
      <c r="L19" s="15" t="s">
        <v>801</v>
      </c>
      <c r="M19" s="31" t="s">
        <v>805</v>
      </c>
      <c r="N19" s="31"/>
      <c r="O19" s="31"/>
      <c r="P19" s="31"/>
      <c r="Q19" s="31"/>
      <c r="R19" s="31"/>
      <c r="S19" s="19"/>
    </row>
    <row r="20" spans="1:19" x14ac:dyDescent="0.25">
      <c r="A20" s="16" t="s">
        <v>807</v>
      </c>
      <c r="B20" s="16" t="s">
        <v>602</v>
      </c>
      <c r="C20" s="16" t="s">
        <v>809</v>
      </c>
      <c r="D20" s="16" t="s">
        <v>366</v>
      </c>
      <c r="E20" s="16" t="s">
        <v>810</v>
      </c>
      <c r="F20" s="16" t="s">
        <v>811</v>
      </c>
      <c r="G20" s="16" t="s">
        <v>812</v>
      </c>
      <c r="H20" s="16" t="s">
        <v>813</v>
      </c>
      <c r="I20" s="16" t="s">
        <v>814</v>
      </c>
      <c r="J20" s="16" t="s">
        <v>368</v>
      </c>
      <c r="K20" s="16" t="s">
        <v>815</v>
      </c>
      <c r="L20" s="16" t="s">
        <v>813</v>
      </c>
      <c r="M20" s="32" t="s">
        <v>819</v>
      </c>
      <c r="N20" s="32"/>
      <c r="O20" s="32"/>
      <c r="P20" s="32"/>
      <c r="Q20" s="32"/>
      <c r="R20" s="32"/>
      <c r="S20" s="20"/>
    </row>
    <row r="21" spans="1:19" x14ac:dyDescent="0.25">
      <c r="A21" s="15" t="s">
        <v>372</v>
      </c>
      <c r="B21" s="15" t="s">
        <v>603</v>
      </c>
      <c r="C21" s="15" t="s">
        <v>821</v>
      </c>
      <c r="D21" s="15" t="s">
        <v>366</v>
      </c>
      <c r="E21" s="15" t="s">
        <v>822</v>
      </c>
      <c r="F21" s="15" t="s">
        <v>823</v>
      </c>
      <c r="G21" s="15" t="s">
        <v>824</v>
      </c>
      <c r="H21" s="15" t="s">
        <v>825</v>
      </c>
      <c r="I21" s="15" t="s">
        <v>826</v>
      </c>
      <c r="J21" s="15"/>
      <c r="K21" s="15"/>
      <c r="L21" s="15" t="s">
        <v>825</v>
      </c>
      <c r="M21" s="31" t="s">
        <v>829</v>
      </c>
      <c r="N21" s="31"/>
      <c r="O21" s="31"/>
      <c r="P21" s="31"/>
      <c r="Q21" s="31"/>
      <c r="R21" s="31"/>
      <c r="S21" s="19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32"/>
      <c r="N22" s="32"/>
      <c r="O22" s="32"/>
      <c r="P22" s="32"/>
      <c r="Q22" s="32"/>
      <c r="R22" s="32"/>
      <c r="S22" s="20"/>
    </row>
    <row r="23" spans="1:19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31"/>
      <c r="N23" s="31"/>
      <c r="O23" s="31"/>
      <c r="P23" s="31"/>
      <c r="Q23" s="31"/>
      <c r="R23" s="31"/>
      <c r="S23" s="19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32"/>
      <c r="N24" s="32"/>
      <c r="O24" s="32"/>
      <c r="P24" s="32"/>
      <c r="Q24" s="32"/>
      <c r="R24" s="32"/>
      <c r="S24" s="20"/>
    </row>
    <row r="25" spans="1:19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31"/>
      <c r="N25" s="31"/>
      <c r="O25" s="31"/>
      <c r="P25" s="31"/>
      <c r="Q25" s="31"/>
      <c r="R25" s="31"/>
      <c r="S25" s="19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32"/>
      <c r="N26" s="32"/>
      <c r="O26" s="32"/>
      <c r="P26" s="32"/>
      <c r="Q26" s="32"/>
      <c r="R26" s="32"/>
      <c r="S26" s="20"/>
    </row>
    <row r="27" spans="1:19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31"/>
      <c r="N27" s="31"/>
      <c r="O27" s="31"/>
      <c r="P27" s="31"/>
      <c r="Q27" s="31"/>
      <c r="R27" s="31"/>
      <c r="S27" s="19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32"/>
      <c r="N28" s="32"/>
      <c r="O28" s="32"/>
      <c r="P28" s="32"/>
      <c r="Q28" s="32"/>
      <c r="R28" s="32"/>
      <c r="S28" s="20"/>
    </row>
    <row r="29" spans="1:19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31"/>
      <c r="N29" s="31"/>
      <c r="O29" s="31"/>
      <c r="P29" s="31"/>
      <c r="Q29" s="31"/>
      <c r="R29" s="31"/>
      <c r="S29" s="19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32"/>
      <c r="N30" s="32"/>
      <c r="O30" s="32"/>
      <c r="P30" s="32"/>
      <c r="Q30" s="32"/>
      <c r="R30" s="32"/>
      <c r="S30" s="20"/>
    </row>
    <row r="31" spans="1:19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31"/>
      <c r="N31" s="31"/>
      <c r="O31" s="31"/>
      <c r="P31" s="31"/>
      <c r="Q31" s="31"/>
      <c r="R31" s="31"/>
      <c r="S31" s="19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32"/>
      <c r="N32" s="32"/>
      <c r="O32" s="32"/>
      <c r="P32" s="32"/>
      <c r="Q32" s="32"/>
      <c r="R32" s="32"/>
      <c r="S32" s="20"/>
    </row>
    <row r="33" spans="1:19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31"/>
      <c r="N33" s="31"/>
      <c r="O33" s="31"/>
      <c r="P33" s="31"/>
      <c r="Q33" s="31"/>
      <c r="R33" s="31"/>
      <c r="S33" s="19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32"/>
      <c r="N34" s="32"/>
      <c r="O34" s="32"/>
      <c r="P34" s="32"/>
      <c r="Q34" s="32"/>
      <c r="R34" s="32"/>
      <c r="S34" s="20"/>
    </row>
    <row r="35" spans="1:19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31"/>
      <c r="N35" s="31"/>
      <c r="O35" s="31"/>
      <c r="P35" s="31"/>
      <c r="Q35" s="31"/>
      <c r="R35" s="31"/>
      <c r="S35" s="19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32"/>
      <c r="N36" s="32"/>
      <c r="O36" s="32"/>
      <c r="P36" s="32"/>
      <c r="Q36" s="32"/>
      <c r="R36" s="32"/>
      <c r="S36" s="20"/>
    </row>
    <row r="37" spans="1:19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31"/>
      <c r="N37" s="31"/>
      <c r="O37" s="31"/>
      <c r="P37" s="31"/>
      <c r="Q37" s="31"/>
      <c r="R37" s="31"/>
      <c r="S37" s="19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32"/>
      <c r="N38" s="32"/>
      <c r="O38" s="32"/>
      <c r="P38" s="32"/>
      <c r="Q38" s="32"/>
      <c r="R38" s="32"/>
      <c r="S38" s="20"/>
    </row>
    <row r="39" spans="1:19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31"/>
      <c r="N39" s="31"/>
      <c r="O39" s="31"/>
      <c r="P39" s="31"/>
      <c r="Q39" s="31"/>
      <c r="R39" s="31"/>
      <c r="S39" s="19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32"/>
      <c r="N40" s="32"/>
      <c r="O40" s="32"/>
      <c r="P40" s="32"/>
      <c r="Q40" s="32"/>
      <c r="R40" s="32"/>
      <c r="S40" s="20"/>
    </row>
    <row r="41" spans="1:19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31"/>
      <c r="N41" s="31"/>
      <c r="O41" s="31"/>
      <c r="P41" s="31"/>
      <c r="Q41" s="31"/>
      <c r="R41" s="31"/>
      <c r="S41" s="19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32"/>
      <c r="N42" s="32"/>
      <c r="O42" s="32"/>
      <c r="P42" s="32"/>
      <c r="Q42" s="32"/>
      <c r="R42" s="32"/>
      <c r="S42" s="20"/>
    </row>
    <row r="43" spans="1:19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31"/>
      <c r="N43" s="31"/>
      <c r="O43" s="31"/>
      <c r="P43" s="31"/>
      <c r="Q43" s="31"/>
      <c r="R43" s="31"/>
      <c r="S43" s="19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32"/>
      <c r="N44" s="32"/>
      <c r="O44" s="32"/>
      <c r="P44" s="32"/>
      <c r="Q44" s="32"/>
      <c r="R44" s="32"/>
      <c r="S44" s="20"/>
    </row>
    <row r="45" spans="1:19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31"/>
      <c r="N45" s="31"/>
      <c r="O45" s="31"/>
      <c r="P45" s="31"/>
      <c r="Q45" s="31"/>
      <c r="R45" s="31"/>
      <c r="S45" s="19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32"/>
      <c r="N46" s="32"/>
      <c r="O46" s="32"/>
      <c r="P46" s="32"/>
      <c r="Q46" s="32"/>
      <c r="R46" s="32"/>
      <c r="S46" s="20"/>
    </row>
    <row r="47" spans="1:19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31"/>
      <c r="N47" s="31"/>
      <c r="O47" s="31"/>
      <c r="P47" s="31"/>
      <c r="Q47" s="31"/>
      <c r="R47" s="31"/>
      <c r="S47" s="19"/>
    </row>
    <row r="48" spans="1:19" ht="15.75" thickBot="1" x14ac:dyDescent="0.3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33"/>
      <c r="N48" s="33"/>
      <c r="O48" s="33"/>
      <c r="P48" s="33"/>
      <c r="Q48" s="33"/>
      <c r="R48" s="33"/>
      <c r="S48" s="22"/>
    </row>
    <row r="49" spans="1:19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31"/>
      <c r="N49" s="31"/>
      <c r="O49" s="31"/>
      <c r="P49" s="31"/>
      <c r="Q49" s="31"/>
      <c r="R49" s="31"/>
      <c r="S49" s="19"/>
    </row>
    <row r="50" spans="1:19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32"/>
      <c r="N50" s="32"/>
      <c r="O50" s="32"/>
      <c r="P50" s="32"/>
      <c r="Q50" s="32"/>
      <c r="R50" s="32"/>
      <c r="S50" s="20"/>
    </row>
    <row r="51" spans="1:19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31"/>
      <c r="N51" s="31"/>
      <c r="O51" s="31"/>
      <c r="P51" s="31"/>
      <c r="Q51" s="31"/>
      <c r="R51" s="31"/>
      <c r="S51" s="19"/>
    </row>
    <row r="52" spans="1:19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32"/>
      <c r="N52" s="32"/>
      <c r="O52" s="32"/>
      <c r="P52" s="32"/>
      <c r="Q52" s="32"/>
      <c r="R52" s="32"/>
      <c r="S52" s="20"/>
    </row>
    <row r="53" spans="1:19" x14ac:dyDescent="0.25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31"/>
      <c r="N53" s="31"/>
      <c r="O53" s="31"/>
      <c r="P53" s="31"/>
      <c r="Q53" s="31"/>
      <c r="R53" s="31"/>
      <c r="S53" s="19"/>
    </row>
    <row r="54" spans="1:19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32"/>
      <c r="N54" s="32"/>
      <c r="O54" s="32"/>
      <c r="P54" s="32"/>
      <c r="Q54" s="32"/>
      <c r="R54" s="32"/>
      <c r="S54" s="20"/>
    </row>
    <row r="55" spans="1:19" x14ac:dyDescent="0.25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31"/>
      <c r="N55" s="31"/>
      <c r="O55" s="31"/>
      <c r="P55" s="31"/>
      <c r="Q55" s="31"/>
      <c r="R55" s="31"/>
      <c r="S55" s="19"/>
    </row>
    <row r="56" spans="1:19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32"/>
      <c r="N56" s="32"/>
      <c r="O56" s="32"/>
      <c r="P56" s="32"/>
      <c r="Q56" s="32"/>
      <c r="R56" s="32"/>
      <c r="S56" s="20"/>
    </row>
    <row r="57" spans="1:19" x14ac:dyDescent="0.25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31"/>
      <c r="N57" s="31"/>
      <c r="O57" s="31"/>
      <c r="P57" s="31"/>
      <c r="Q57" s="31"/>
      <c r="R57" s="31"/>
      <c r="S57" s="19"/>
    </row>
    <row r="58" spans="1:19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32"/>
      <c r="N58" s="32"/>
      <c r="O58" s="32"/>
      <c r="P58" s="32"/>
      <c r="Q58" s="32"/>
      <c r="R58" s="32"/>
      <c r="S58" s="20"/>
    </row>
    <row r="59" spans="1:19" x14ac:dyDescent="0.25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31"/>
      <c r="N59" s="31"/>
      <c r="O59" s="31"/>
      <c r="P59" s="31"/>
      <c r="Q59" s="31"/>
      <c r="R59" s="31"/>
      <c r="S59" s="19"/>
    </row>
    <row r="60" spans="1:19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32"/>
      <c r="N60" s="32"/>
      <c r="O60" s="32"/>
      <c r="P60" s="32"/>
      <c r="Q60" s="32"/>
      <c r="R60" s="32"/>
      <c r="S60" s="20"/>
    </row>
    <row r="61" spans="1:19" x14ac:dyDescent="0.25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31"/>
      <c r="N61" s="31"/>
      <c r="O61" s="31"/>
      <c r="P61" s="31"/>
      <c r="Q61" s="31"/>
      <c r="R61" s="31"/>
      <c r="S61" s="19"/>
    </row>
    <row r="62" spans="1:19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32"/>
      <c r="N62" s="32"/>
      <c r="O62" s="32"/>
      <c r="P62" s="32"/>
      <c r="Q62" s="32"/>
      <c r="R62" s="32"/>
      <c r="S62" s="20"/>
    </row>
    <row r="63" spans="1:19" x14ac:dyDescent="0.25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31"/>
      <c r="N63" s="31"/>
      <c r="O63" s="31"/>
      <c r="P63" s="31"/>
      <c r="Q63" s="31"/>
      <c r="R63" s="31"/>
      <c r="S63" s="19"/>
    </row>
    <row r="64" spans="1:19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32"/>
      <c r="N64" s="32"/>
      <c r="O64" s="32"/>
      <c r="P64" s="32"/>
      <c r="Q64" s="32"/>
      <c r="R64" s="32"/>
      <c r="S64" s="20"/>
    </row>
    <row r="65" spans="1:19" x14ac:dyDescent="0.25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31"/>
      <c r="N65" s="31"/>
      <c r="O65" s="31"/>
      <c r="P65" s="31"/>
      <c r="Q65" s="31"/>
      <c r="R65" s="31"/>
      <c r="S65" s="19"/>
    </row>
    <row r="66" spans="1:19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32"/>
      <c r="N66" s="32"/>
      <c r="O66" s="32"/>
      <c r="P66" s="32"/>
      <c r="Q66" s="32"/>
      <c r="R66" s="32"/>
      <c r="S66" s="20"/>
    </row>
    <row r="67" spans="1:19" x14ac:dyDescent="0.25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31"/>
      <c r="N67" s="31"/>
      <c r="O67" s="31"/>
      <c r="P67" s="31"/>
      <c r="Q67" s="31"/>
      <c r="R67" s="31"/>
      <c r="S67" s="19"/>
    </row>
    <row r="68" spans="1:19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32"/>
      <c r="N68" s="32"/>
      <c r="O68" s="32"/>
      <c r="P68" s="32"/>
      <c r="Q68" s="32"/>
      <c r="R68" s="32"/>
      <c r="S68" s="20"/>
    </row>
    <row r="69" spans="1:19" x14ac:dyDescent="0.25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31"/>
      <c r="N69" s="31"/>
      <c r="O69" s="31"/>
      <c r="P69" s="31"/>
      <c r="Q69" s="31"/>
      <c r="R69" s="31"/>
      <c r="S69" s="19"/>
    </row>
    <row r="70" spans="1:19" x14ac:dyDescent="0.25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32"/>
      <c r="N70" s="32"/>
      <c r="O70" s="32"/>
      <c r="P70" s="32"/>
      <c r="Q70" s="32"/>
      <c r="R70" s="32"/>
      <c r="S70" s="20"/>
    </row>
    <row r="71" spans="1:19" x14ac:dyDescent="0.25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31"/>
      <c r="N71" s="31"/>
      <c r="O71" s="31"/>
      <c r="P71" s="31"/>
      <c r="Q71" s="31"/>
      <c r="R71" s="31"/>
      <c r="S71" s="19"/>
    </row>
    <row r="72" spans="1:19" x14ac:dyDescent="0.25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32"/>
      <c r="N72" s="32"/>
      <c r="O72" s="32"/>
      <c r="P72" s="32"/>
      <c r="Q72" s="32"/>
      <c r="R72" s="32"/>
      <c r="S72" s="20"/>
    </row>
    <row r="73" spans="1:19" x14ac:dyDescent="0.25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31"/>
      <c r="N73" s="31"/>
      <c r="O73" s="31"/>
      <c r="P73" s="31"/>
      <c r="Q73" s="31"/>
      <c r="R73" s="31"/>
      <c r="S73" s="19"/>
    </row>
    <row r="74" spans="1:19" x14ac:dyDescent="0.25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32"/>
      <c r="N74" s="32"/>
      <c r="O74" s="32"/>
      <c r="P74" s="32"/>
      <c r="Q74" s="32"/>
      <c r="R74" s="32"/>
      <c r="S74" s="20"/>
    </row>
    <row r="75" spans="1:19" x14ac:dyDescent="0.25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31"/>
      <c r="N75" s="31"/>
      <c r="O75" s="31"/>
      <c r="P75" s="31"/>
      <c r="Q75" s="31"/>
      <c r="R75" s="31"/>
      <c r="S75" s="19"/>
    </row>
    <row r="76" spans="1:19" x14ac:dyDescent="0.25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32"/>
      <c r="N76" s="32"/>
      <c r="O76" s="32"/>
      <c r="P76" s="32"/>
      <c r="Q76" s="32"/>
      <c r="R76" s="32"/>
      <c r="S76" s="20"/>
    </row>
    <row r="77" spans="1:19" x14ac:dyDescent="0.25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31"/>
      <c r="N77" s="31"/>
      <c r="O77" s="31"/>
      <c r="P77" s="31"/>
      <c r="Q77" s="31"/>
      <c r="R77" s="31"/>
      <c r="S77" s="19"/>
    </row>
    <row r="78" spans="1:19" x14ac:dyDescent="0.25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32"/>
      <c r="N78" s="32"/>
      <c r="O78" s="32"/>
      <c r="P78" s="32"/>
      <c r="Q78" s="32"/>
      <c r="R78" s="32"/>
      <c r="S78" s="20"/>
    </row>
    <row r="79" spans="1:19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31"/>
      <c r="N79" s="31"/>
      <c r="O79" s="31"/>
      <c r="P79" s="31"/>
      <c r="Q79" s="31"/>
      <c r="R79" s="31"/>
      <c r="S79" s="19"/>
    </row>
    <row r="80" spans="1:19" x14ac:dyDescent="0.25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32"/>
      <c r="N80" s="32"/>
      <c r="O80" s="32"/>
      <c r="P80" s="32"/>
      <c r="Q80" s="32"/>
      <c r="R80" s="32"/>
      <c r="S80" s="20"/>
    </row>
    <row r="81" spans="1:19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31"/>
      <c r="N81" s="31"/>
      <c r="O81" s="31"/>
      <c r="P81" s="31"/>
      <c r="Q81" s="31"/>
      <c r="R81" s="31"/>
      <c r="S81" s="19"/>
    </row>
    <row r="82" spans="1:19" x14ac:dyDescent="0.25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32"/>
      <c r="N82" s="32"/>
      <c r="O82" s="32"/>
      <c r="P82" s="32"/>
      <c r="Q82" s="32"/>
      <c r="R82" s="32"/>
      <c r="S82" s="20"/>
    </row>
    <row r="83" spans="1:19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31"/>
      <c r="N83" s="31"/>
      <c r="O83" s="31"/>
      <c r="P83" s="31"/>
      <c r="Q83" s="31"/>
      <c r="R83" s="31"/>
      <c r="S83" s="19"/>
    </row>
    <row r="84" spans="1:19" x14ac:dyDescent="0.25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32"/>
      <c r="N84" s="32"/>
      <c r="O84" s="32"/>
      <c r="P84" s="32"/>
      <c r="Q84" s="32"/>
      <c r="R84" s="32"/>
      <c r="S84" s="20"/>
    </row>
    <row r="85" spans="1:19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31"/>
      <c r="N85" s="31"/>
      <c r="O85" s="31"/>
      <c r="P85" s="31"/>
      <c r="Q85" s="31"/>
      <c r="R85" s="31"/>
      <c r="S85" s="19"/>
    </row>
    <row r="86" spans="1:19" x14ac:dyDescent="0.25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32"/>
      <c r="N86" s="32"/>
      <c r="O86" s="32"/>
      <c r="P86" s="32"/>
      <c r="Q86" s="32"/>
      <c r="R86" s="32"/>
      <c r="S86" s="20"/>
    </row>
    <row r="87" spans="1:19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31"/>
      <c r="N87" s="31"/>
      <c r="O87" s="31"/>
      <c r="P87" s="31"/>
      <c r="Q87" s="31"/>
      <c r="R87" s="31"/>
      <c r="S87" s="19"/>
    </row>
    <row r="88" spans="1:19" x14ac:dyDescent="0.25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32"/>
      <c r="N88" s="32"/>
      <c r="O88" s="32"/>
      <c r="P88" s="32"/>
      <c r="Q88" s="32"/>
      <c r="R88" s="32"/>
      <c r="S88" s="20"/>
    </row>
    <row r="89" spans="1:19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31"/>
      <c r="N89" s="31"/>
      <c r="O89" s="31"/>
      <c r="P89" s="31"/>
      <c r="Q89" s="31"/>
      <c r="R89" s="31"/>
      <c r="S89" s="19"/>
    </row>
    <row r="90" spans="1:19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32"/>
      <c r="N90" s="32"/>
      <c r="O90" s="32"/>
      <c r="P90" s="32"/>
      <c r="Q90" s="32"/>
      <c r="R90" s="32"/>
      <c r="S90" s="20"/>
    </row>
    <row r="91" spans="1:19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31"/>
      <c r="N91" s="31"/>
      <c r="O91" s="31"/>
      <c r="P91" s="31"/>
      <c r="Q91" s="31"/>
      <c r="R91" s="31"/>
      <c r="S91" s="19"/>
    </row>
    <row r="92" spans="1:19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32"/>
      <c r="N92" s="32"/>
      <c r="O92" s="32"/>
      <c r="P92" s="32"/>
      <c r="Q92" s="32"/>
      <c r="R92" s="32"/>
      <c r="S92" s="20"/>
    </row>
    <row r="93" spans="1:19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31"/>
      <c r="N93" s="31"/>
      <c r="O93" s="31"/>
      <c r="P93" s="31"/>
      <c r="Q93" s="31"/>
      <c r="R93" s="31"/>
      <c r="S93" s="19"/>
    </row>
    <row r="94" spans="1:19" x14ac:dyDescent="0.25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32"/>
      <c r="N94" s="32"/>
      <c r="O94" s="32"/>
      <c r="P94" s="32"/>
      <c r="Q94" s="32"/>
      <c r="R94" s="32"/>
      <c r="S94" s="20"/>
    </row>
    <row r="95" spans="1:19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31"/>
      <c r="N95" s="31"/>
      <c r="O95" s="31"/>
      <c r="P95" s="31"/>
      <c r="Q95" s="31"/>
      <c r="R95" s="31"/>
      <c r="S95" s="19"/>
    </row>
    <row r="96" spans="1:19" ht="15.75" thickBot="1" x14ac:dyDescent="0.3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33"/>
      <c r="N96" s="33"/>
      <c r="O96" s="33"/>
      <c r="P96" s="33"/>
      <c r="Q96" s="33"/>
      <c r="R96" s="33"/>
      <c r="S96" s="22"/>
    </row>
    <row r="97" spans="1:19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31"/>
      <c r="N97" s="31"/>
      <c r="O97" s="31"/>
      <c r="P97" s="31"/>
      <c r="Q97" s="31"/>
      <c r="R97" s="31"/>
      <c r="S97" s="19"/>
    </row>
    <row r="98" spans="1:19" x14ac:dyDescent="0.25">
      <c r="A98" s="24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32"/>
      <c r="N98" s="32"/>
      <c r="O98" s="32"/>
      <c r="P98" s="32"/>
      <c r="Q98" s="32"/>
      <c r="R98" s="32"/>
      <c r="S98" s="20"/>
    </row>
    <row r="99" spans="1:19" x14ac:dyDescent="0.25">
      <c r="A99" s="23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31"/>
      <c r="N99" s="31"/>
      <c r="O99" s="31"/>
      <c r="P99" s="31"/>
      <c r="Q99" s="31"/>
      <c r="R99" s="31"/>
      <c r="S99" s="19"/>
    </row>
    <row r="100" spans="1:19" x14ac:dyDescent="0.25">
      <c r="A100" s="24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32"/>
      <c r="N100" s="32"/>
      <c r="O100" s="32"/>
      <c r="P100" s="32"/>
      <c r="Q100" s="32"/>
      <c r="R100" s="32"/>
      <c r="S100" s="20"/>
    </row>
    <row r="101" spans="1:19" x14ac:dyDescent="0.25">
      <c r="A101" s="23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31"/>
      <c r="N101" s="31"/>
      <c r="O101" s="31"/>
      <c r="P101" s="31"/>
      <c r="Q101" s="31"/>
      <c r="R101" s="31"/>
      <c r="S101" s="19"/>
    </row>
    <row r="102" spans="1:19" x14ac:dyDescent="0.25">
      <c r="A102" s="24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32"/>
      <c r="N102" s="32"/>
      <c r="O102" s="32"/>
      <c r="P102" s="32"/>
      <c r="Q102" s="32"/>
      <c r="R102" s="32"/>
      <c r="S102" s="20"/>
    </row>
    <row r="103" spans="1:19" x14ac:dyDescent="0.25">
      <c r="A103" s="23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31"/>
      <c r="N103" s="31"/>
      <c r="O103" s="31"/>
      <c r="P103" s="31"/>
      <c r="Q103" s="31"/>
      <c r="R103" s="31"/>
      <c r="S103" s="19"/>
    </row>
    <row r="104" spans="1:19" x14ac:dyDescent="0.25">
      <c r="A104" s="24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32"/>
      <c r="N104" s="32"/>
      <c r="O104" s="32"/>
      <c r="P104" s="32"/>
      <c r="Q104" s="32"/>
      <c r="R104" s="32"/>
      <c r="S104" s="20"/>
    </row>
    <row r="105" spans="1:19" x14ac:dyDescent="0.25">
      <c r="A105" s="23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31"/>
      <c r="N105" s="31"/>
      <c r="O105" s="31"/>
      <c r="P105" s="31"/>
      <c r="Q105" s="31"/>
      <c r="R105" s="31"/>
      <c r="S105" s="19"/>
    </row>
    <row r="106" spans="1:19" x14ac:dyDescent="0.25">
      <c r="A106" s="24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32"/>
      <c r="N106" s="32"/>
      <c r="O106" s="32"/>
      <c r="P106" s="32"/>
      <c r="Q106" s="32"/>
      <c r="R106" s="32"/>
      <c r="S106" s="20"/>
    </row>
    <row r="107" spans="1:19" x14ac:dyDescent="0.25">
      <c r="A107" s="23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31"/>
      <c r="N107" s="31"/>
      <c r="O107" s="31"/>
      <c r="P107" s="31"/>
      <c r="Q107" s="31"/>
      <c r="R107" s="31"/>
      <c r="S107" s="19"/>
    </row>
    <row r="108" spans="1:19" x14ac:dyDescent="0.25">
      <c r="A108" s="24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32"/>
      <c r="N108" s="32"/>
      <c r="O108" s="32"/>
      <c r="P108" s="32"/>
      <c r="Q108" s="32"/>
      <c r="R108" s="32"/>
      <c r="S108" s="20"/>
    </row>
    <row r="109" spans="1:19" x14ac:dyDescent="0.25">
      <c r="A109" s="23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31"/>
      <c r="N109" s="31"/>
      <c r="O109" s="31"/>
      <c r="P109" s="31"/>
      <c r="Q109" s="31"/>
      <c r="R109" s="31"/>
      <c r="S109" s="19"/>
    </row>
    <row r="110" spans="1:19" x14ac:dyDescent="0.25">
      <c r="A110" s="24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32"/>
      <c r="N110" s="32"/>
      <c r="O110" s="32"/>
      <c r="P110" s="32"/>
      <c r="Q110" s="32"/>
      <c r="R110" s="32"/>
      <c r="S110" s="20"/>
    </row>
    <row r="111" spans="1:19" x14ac:dyDescent="0.25">
      <c r="A111" s="23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31"/>
      <c r="N111" s="31"/>
      <c r="O111" s="31"/>
      <c r="P111" s="31"/>
      <c r="Q111" s="31"/>
      <c r="R111" s="31"/>
      <c r="S111" s="19"/>
    </row>
    <row r="112" spans="1:19" x14ac:dyDescent="0.25">
      <c r="A112" s="24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32"/>
      <c r="N112" s="32"/>
      <c r="O112" s="32"/>
      <c r="P112" s="32"/>
      <c r="Q112" s="32"/>
      <c r="R112" s="32"/>
      <c r="S112" s="20"/>
    </row>
    <row r="113" spans="1:19" x14ac:dyDescent="0.25">
      <c r="A113" s="23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31"/>
      <c r="N113" s="31"/>
      <c r="O113" s="31"/>
      <c r="P113" s="31"/>
      <c r="Q113" s="31"/>
      <c r="R113" s="31"/>
      <c r="S113" s="19"/>
    </row>
    <row r="114" spans="1:19" x14ac:dyDescent="0.25">
      <c r="A114" s="24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32"/>
      <c r="N114" s="32"/>
      <c r="O114" s="32"/>
      <c r="P114" s="32"/>
      <c r="Q114" s="32"/>
      <c r="R114" s="32"/>
      <c r="S114" s="20"/>
    </row>
    <row r="115" spans="1:19" x14ac:dyDescent="0.25">
      <c r="A115" s="23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31"/>
      <c r="N115" s="31"/>
      <c r="O115" s="31"/>
      <c r="P115" s="31"/>
      <c r="Q115" s="31"/>
      <c r="R115" s="31"/>
      <c r="S115" s="19"/>
    </row>
    <row r="116" spans="1:19" x14ac:dyDescent="0.25">
      <c r="A116" s="24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32"/>
      <c r="N116" s="32"/>
      <c r="O116" s="32"/>
      <c r="P116" s="32"/>
      <c r="Q116" s="32"/>
      <c r="R116" s="32"/>
      <c r="S116" s="20"/>
    </row>
    <row r="117" spans="1:19" x14ac:dyDescent="0.25">
      <c r="A117" s="23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31"/>
      <c r="N117" s="31"/>
      <c r="O117" s="31"/>
      <c r="P117" s="31"/>
      <c r="Q117" s="31"/>
      <c r="R117" s="31"/>
      <c r="S117" s="19"/>
    </row>
    <row r="118" spans="1:19" x14ac:dyDescent="0.25">
      <c r="A118" s="24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32"/>
      <c r="N118" s="32"/>
      <c r="O118" s="32"/>
      <c r="P118" s="32"/>
      <c r="Q118" s="32"/>
      <c r="R118" s="32"/>
      <c r="S118" s="20"/>
    </row>
    <row r="119" spans="1:19" x14ac:dyDescent="0.25">
      <c r="A119" s="23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31"/>
      <c r="N119" s="31"/>
      <c r="O119" s="31"/>
      <c r="P119" s="31"/>
      <c r="Q119" s="31"/>
      <c r="R119" s="31"/>
      <c r="S119" s="19"/>
    </row>
    <row r="120" spans="1:19" x14ac:dyDescent="0.25">
      <c r="A120" s="24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32"/>
      <c r="N120" s="32"/>
      <c r="O120" s="32"/>
      <c r="P120" s="32"/>
      <c r="Q120" s="32"/>
      <c r="R120" s="32"/>
      <c r="S120" s="20"/>
    </row>
    <row r="121" spans="1:19" x14ac:dyDescent="0.25">
      <c r="A121" s="23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31"/>
      <c r="N121" s="31"/>
      <c r="O121" s="31"/>
      <c r="P121" s="31"/>
      <c r="Q121" s="31"/>
      <c r="R121" s="31"/>
      <c r="S121" s="19"/>
    </row>
    <row r="122" spans="1:19" x14ac:dyDescent="0.25">
      <c r="A122" s="24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32"/>
      <c r="N122" s="32"/>
      <c r="O122" s="32"/>
      <c r="P122" s="32"/>
      <c r="Q122" s="32"/>
      <c r="R122" s="32"/>
      <c r="S122" s="20"/>
    </row>
    <row r="123" spans="1:19" x14ac:dyDescent="0.25">
      <c r="A123" s="23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31"/>
      <c r="N123" s="31"/>
      <c r="O123" s="31"/>
      <c r="P123" s="31"/>
      <c r="Q123" s="31"/>
      <c r="R123" s="31"/>
      <c r="S123" s="19"/>
    </row>
    <row r="124" spans="1:19" x14ac:dyDescent="0.25">
      <c r="A124" s="24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32"/>
      <c r="N124" s="32"/>
      <c r="O124" s="32"/>
      <c r="P124" s="32"/>
      <c r="Q124" s="32"/>
      <c r="R124" s="32"/>
      <c r="S124" s="20"/>
    </row>
    <row r="125" spans="1:19" x14ac:dyDescent="0.25">
      <c r="A125" s="23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31"/>
      <c r="N125" s="31"/>
      <c r="O125" s="31"/>
      <c r="P125" s="31"/>
      <c r="Q125" s="31"/>
      <c r="R125" s="31"/>
      <c r="S125" s="19"/>
    </row>
    <row r="126" spans="1:19" x14ac:dyDescent="0.25">
      <c r="A126" s="24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32"/>
      <c r="N126" s="32"/>
      <c r="O126" s="32"/>
      <c r="P126" s="32"/>
      <c r="Q126" s="32"/>
      <c r="R126" s="32"/>
      <c r="S126" s="20"/>
    </row>
    <row r="127" spans="1:19" x14ac:dyDescent="0.25">
      <c r="A127" s="23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31"/>
      <c r="N127" s="31"/>
      <c r="O127" s="31"/>
      <c r="P127" s="31"/>
      <c r="Q127" s="31"/>
      <c r="R127" s="31"/>
      <c r="S127" s="19"/>
    </row>
    <row r="128" spans="1:19" x14ac:dyDescent="0.25">
      <c r="A128" s="24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32"/>
      <c r="N128" s="32"/>
      <c r="O128" s="32"/>
      <c r="P128" s="32"/>
      <c r="Q128" s="32"/>
      <c r="R128" s="32"/>
      <c r="S128" s="20"/>
    </row>
    <row r="129" spans="1:19" x14ac:dyDescent="0.25">
      <c r="A129" s="23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31"/>
      <c r="N129" s="31"/>
      <c r="O129" s="31"/>
      <c r="P129" s="31"/>
      <c r="Q129" s="31"/>
      <c r="R129" s="31"/>
      <c r="S129" s="19"/>
    </row>
    <row r="130" spans="1:19" x14ac:dyDescent="0.25">
      <c r="A130" s="24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32"/>
      <c r="N130" s="32"/>
      <c r="O130" s="32"/>
      <c r="P130" s="32"/>
      <c r="Q130" s="32"/>
      <c r="R130" s="32"/>
      <c r="S130" s="20"/>
    </row>
    <row r="131" spans="1:19" x14ac:dyDescent="0.25">
      <c r="A131" s="23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31"/>
      <c r="N131" s="31"/>
      <c r="O131" s="31"/>
      <c r="P131" s="31"/>
      <c r="Q131" s="31"/>
      <c r="R131" s="31"/>
      <c r="S131" s="19"/>
    </row>
    <row r="132" spans="1:19" x14ac:dyDescent="0.25">
      <c r="A132" s="24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32"/>
      <c r="N132" s="32"/>
      <c r="O132" s="32"/>
      <c r="P132" s="32"/>
      <c r="Q132" s="32"/>
      <c r="R132" s="32"/>
      <c r="S132" s="20"/>
    </row>
    <row r="133" spans="1:19" x14ac:dyDescent="0.25">
      <c r="A133" s="23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31"/>
      <c r="N133" s="31"/>
      <c r="O133" s="31"/>
      <c r="P133" s="31"/>
      <c r="Q133" s="31"/>
      <c r="R133" s="31"/>
      <c r="S133" s="19"/>
    </row>
    <row r="134" spans="1:19" x14ac:dyDescent="0.25">
      <c r="A134" s="24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32"/>
      <c r="N134" s="32"/>
      <c r="O134" s="32"/>
      <c r="P134" s="32"/>
      <c r="Q134" s="32"/>
      <c r="R134" s="32"/>
      <c r="S134" s="20"/>
    </row>
    <row r="135" spans="1:19" x14ac:dyDescent="0.25">
      <c r="A135" s="23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31"/>
      <c r="N135" s="31"/>
      <c r="O135" s="31"/>
      <c r="P135" s="31"/>
      <c r="Q135" s="31"/>
      <c r="R135" s="31"/>
      <c r="S135" s="19"/>
    </row>
    <row r="136" spans="1:19" x14ac:dyDescent="0.25">
      <c r="A136" s="24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32"/>
      <c r="N136" s="32"/>
      <c r="O136" s="32"/>
      <c r="P136" s="32"/>
      <c r="Q136" s="32"/>
      <c r="R136" s="32"/>
      <c r="S136" s="20"/>
    </row>
    <row r="137" spans="1:19" x14ac:dyDescent="0.25">
      <c r="A137" s="23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31"/>
      <c r="N137" s="31"/>
      <c r="O137" s="31"/>
      <c r="P137" s="31"/>
      <c r="Q137" s="31"/>
      <c r="R137" s="31"/>
      <c r="S137" s="19"/>
    </row>
    <row r="138" spans="1:19" x14ac:dyDescent="0.25">
      <c r="A138" s="24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32"/>
      <c r="N138" s="32"/>
      <c r="O138" s="32"/>
      <c r="P138" s="32"/>
      <c r="Q138" s="32"/>
      <c r="R138" s="32"/>
      <c r="S138" s="20"/>
    </row>
    <row r="139" spans="1:19" x14ac:dyDescent="0.25">
      <c r="A139" s="23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31"/>
      <c r="N139" s="31"/>
      <c r="O139" s="31"/>
      <c r="P139" s="31"/>
      <c r="Q139" s="31"/>
      <c r="R139" s="31"/>
      <c r="S139" s="19"/>
    </row>
    <row r="140" spans="1:19" x14ac:dyDescent="0.25">
      <c r="A140" s="24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32"/>
      <c r="N140" s="32"/>
      <c r="O140" s="32"/>
      <c r="P140" s="32"/>
      <c r="Q140" s="32"/>
      <c r="R140" s="32"/>
      <c r="S140" s="20"/>
    </row>
    <row r="141" spans="1:19" x14ac:dyDescent="0.25">
      <c r="A141" s="23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31"/>
      <c r="N141" s="31"/>
      <c r="O141" s="31"/>
      <c r="P141" s="31"/>
      <c r="Q141" s="31"/>
      <c r="R141" s="31"/>
      <c r="S141" s="19"/>
    </row>
    <row r="142" spans="1:19" x14ac:dyDescent="0.25">
      <c r="A142" s="24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32"/>
      <c r="N142" s="32"/>
      <c r="O142" s="32"/>
      <c r="P142" s="32"/>
      <c r="Q142" s="32"/>
      <c r="R142" s="32"/>
      <c r="S142" s="20"/>
    </row>
    <row r="143" spans="1:19" x14ac:dyDescent="0.25">
      <c r="A143" s="23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31"/>
      <c r="N143" s="31"/>
      <c r="O143" s="31"/>
      <c r="P143" s="31"/>
      <c r="Q143" s="31"/>
      <c r="R143" s="31"/>
      <c r="S143" s="19"/>
    </row>
    <row r="144" spans="1:19" ht="15.75" thickBot="1" x14ac:dyDescent="0.3">
      <c r="A144" s="25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33"/>
      <c r="N144" s="33"/>
      <c r="O144" s="33"/>
      <c r="P144" s="33"/>
      <c r="Q144" s="33"/>
      <c r="R144" s="33"/>
      <c r="S144" s="22"/>
    </row>
    <row r="145" spans="1:19" x14ac:dyDescent="0.25">
      <c r="A145" s="23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31"/>
      <c r="N145" s="31"/>
      <c r="O145" s="31"/>
      <c r="P145" s="31"/>
      <c r="Q145" s="31"/>
      <c r="R145" s="31"/>
      <c r="S145" s="19"/>
    </row>
    <row r="146" spans="1:19" x14ac:dyDescent="0.25">
      <c r="A146" s="24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32"/>
      <c r="N146" s="32"/>
      <c r="O146" s="32"/>
      <c r="P146" s="32"/>
      <c r="Q146" s="32"/>
      <c r="R146" s="32"/>
      <c r="S146" s="20"/>
    </row>
    <row r="147" spans="1:19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31"/>
      <c r="N147" s="31"/>
      <c r="O147" s="31"/>
      <c r="P147" s="31"/>
      <c r="Q147" s="31"/>
      <c r="R147" s="31"/>
      <c r="S147" s="19"/>
    </row>
    <row r="148" spans="1:19" x14ac:dyDescent="0.25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32"/>
      <c r="N148" s="32"/>
      <c r="O148" s="32"/>
      <c r="P148" s="32"/>
      <c r="Q148" s="32"/>
      <c r="R148" s="32"/>
      <c r="S148" s="20"/>
    </row>
    <row r="149" spans="1:19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31"/>
      <c r="N149" s="31"/>
      <c r="O149" s="31"/>
      <c r="P149" s="31"/>
      <c r="Q149" s="31"/>
      <c r="R149" s="31"/>
      <c r="S149" s="19"/>
    </row>
    <row r="150" spans="1:19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32"/>
      <c r="N150" s="32"/>
      <c r="O150" s="32"/>
      <c r="P150" s="32"/>
      <c r="Q150" s="32"/>
      <c r="R150" s="32"/>
      <c r="S150" s="20"/>
    </row>
    <row r="151" spans="1:19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31"/>
      <c r="N151" s="31"/>
      <c r="O151" s="31"/>
      <c r="P151" s="31"/>
      <c r="Q151" s="31"/>
      <c r="R151" s="31"/>
      <c r="S151" s="19"/>
    </row>
    <row r="152" spans="1:19" x14ac:dyDescent="0.25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32"/>
      <c r="N152" s="32"/>
      <c r="O152" s="32"/>
      <c r="P152" s="32"/>
      <c r="Q152" s="32"/>
      <c r="R152" s="32"/>
      <c r="S152" s="20"/>
    </row>
    <row r="153" spans="1:19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31"/>
      <c r="N153" s="31"/>
      <c r="O153" s="31"/>
      <c r="P153" s="31"/>
      <c r="Q153" s="31"/>
      <c r="R153" s="31"/>
      <c r="S153" s="19"/>
    </row>
    <row r="154" spans="1:19" x14ac:dyDescent="0.25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32"/>
      <c r="N154" s="32"/>
      <c r="O154" s="32"/>
      <c r="P154" s="32"/>
      <c r="Q154" s="32"/>
      <c r="R154" s="32"/>
      <c r="S154" s="20"/>
    </row>
    <row r="155" spans="1:19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31"/>
      <c r="N155" s="31"/>
      <c r="O155" s="31"/>
      <c r="P155" s="31"/>
      <c r="Q155" s="31"/>
      <c r="R155" s="31"/>
      <c r="S155" s="19"/>
    </row>
    <row r="156" spans="1:19" x14ac:dyDescent="0.25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32"/>
      <c r="N156" s="32"/>
      <c r="O156" s="32"/>
      <c r="P156" s="32"/>
      <c r="Q156" s="32"/>
      <c r="R156" s="32"/>
      <c r="S156" s="20"/>
    </row>
    <row r="157" spans="1:19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31"/>
      <c r="N157" s="31"/>
      <c r="O157" s="31"/>
      <c r="P157" s="31"/>
      <c r="Q157" s="31"/>
      <c r="R157" s="31"/>
      <c r="S157" s="19"/>
    </row>
    <row r="158" spans="1:19" x14ac:dyDescent="0.25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32"/>
      <c r="N158" s="32"/>
      <c r="O158" s="32"/>
      <c r="P158" s="32"/>
      <c r="Q158" s="32"/>
      <c r="R158" s="32"/>
      <c r="S158" s="20"/>
    </row>
    <row r="159" spans="1:19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31"/>
      <c r="N159" s="31"/>
      <c r="O159" s="31"/>
      <c r="P159" s="31"/>
      <c r="Q159" s="31"/>
      <c r="R159" s="31"/>
      <c r="S159" s="19"/>
    </row>
    <row r="160" spans="1:19" x14ac:dyDescent="0.25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32"/>
      <c r="N160" s="32"/>
      <c r="O160" s="32"/>
      <c r="P160" s="32"/>
      <c r="Q160" s="32"/>
      <c r="R160" s="32"/>
      <c r="S160" s="20"/>
    </row>
    <row r="161" spans="1:19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31"/>
      <c r="N161" s="31"/>
      <c r="O161" s="31"/>
      <c r="P161" s="31"/>
      <c r="Q161" s="31"/>
      <c r="R161" s="31"/>
      <c r="S161" s="19"/>
    </row>
    <row r="162" spans="1:19" x14ac:dyDescent="0.25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32"/>
      <c r="N162" s="32"/>
      <c r="O162" s="32"/>
      <c r="P162" s="32"/>
      <c r="Q162" s="32"/>
      <c r="R162" s="32"/>
      <c r="S162" s="20"/>
    </row>
    <row r="163" spans="1:19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31"/>
      <c r="N163" s="31"/>
      <c r="O163" s="31"/>
      <c r="P163" s="31"/>
      <c r="Q163" s="31"/>
      <c r="R163" s="31"/>
      <c r="S163" s="19"/>
    </row>
    <row r="164" spans="1:19" x14ac:dyDescent="0.25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32"/>
      <c r="N164" s="32"/>
      <c r="O164" s="32"/>
      <c r="P164" s="32"/>
      <c r="Q164" s="32"/>
      <c r="R164" s="32"/>
      <c r="S164" s="20"/>
    </row>
    <row r="165" spans="1:19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31"/>
      <c r="N165" s="31"/>
      <c r="O165" s="31"/>
      <c r="P165" s="31"/>
      <c r="Q165" s="31"/>
      <c r="R165" s="31"/>
      <c r="S165" s="19"/>
    </row>
    <row r="166" spans="1:19" x14ac:dyDescent="0.25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32"/>
      <c r="N166" s="32"/>
      <c r="O166" s="32"/>
      <c r="P166" s="32"/>
      <c r="Q166" s="32"/>
      <c r="R166" s="32"/>
      <c r="S166" s="20"/>
    </row>
    <row r="167" spans="1:19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31"/>
      <c r="N167" s="31"/>
      <c r="O167" s="31"/>
      <c r="P167" s="31"/>
      <c r="Q167" s="31"/>
      <c r="R167" s="31"/>
      <c r="S167" s="19"/>
    </row>
    <row r="168" spans="1:19" x14ac:dyDescent="0.25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32"/>
      <c r="N168" s="32"/>
      <c r="O168" s="32"/>
      <c r="P168" s="32"/>
      <c r="Q168" s="32"/>
      <c r="R168" s="32"/>
      <c r="S168" s="20"/>
    </row>
    <row r="169" spans="1:19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31"/>
      <c r="N169" s="31"/>
      <c r="O169" s="31"/>
      <c r="P169" s="31"/>
      <c r="Q169" s="31"/>
      <c r="R169" s="31"/>
      <c r="S169" s="19"/>
    </row>
    <row r="170" spans="1:19" x14ac:dyDescent="0.25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32"/>
      <c r="N170" s="32"/>
      <c r="O170" s="32"/>
      <c r="P170" s="32"/>
      <c r="Q170" s="32"/>
      <c r="R170" s="32"/>
      <c r="S170" s="20"/>
    </row>
    <row r="171" spans="1:19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31"/>
      <c r="N171" s="31"/>
      <c r="O171" s="31"/>
      <c r="P171" s="31"/>
      <c r="Q171" s="31"/>
      <c r="R171" s="31"/>
      <c r="S171" s="19"/>
    </row>
    <row r="172" spans="1:19" x14ac:dyDescent="0.25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32"/>
      <c r="N172" s="32"/>
      <c r="O172" s="32"/>
      <c r="P172" s="32"/>
      <c r="Q172" s="32"/>
      <c r="R172" s="32"/>
      <c r="S172" s="20"/>
    </row>
    <row r="173" spans="1:19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31"/>
      <c r="N173" s="31"/>
      <c r="O173" s="31"/>
      <c r="P173" s="31"/>
      <c r="Q173" s="31"/>
      <c r="R173" s="31"/>
      <c r="S173" s="19"/>
    </row>
    <row r="174" spans="1:19" x14ac:dyDescent="0.25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32"/>
      <c r="N174" s="32"/>
      <c r="O174" s="32"/>
      <c r="P174" s="32"/>
      <c r="Q174" s="32"/>
      <c r="R174" s="32"/>
      <c r="S174" s="20"/>
    </row>
    <row r="175" spans="1:19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31"/>
      <c r="N175" s="31"/>
      <c r="O175" s="31"/>
      <c r="P175" s="31"/>
      <c r="Q175" s="31"/>
      <c r="R175" s="31"/>
      <c r="S175" s="19"/>
    </row>
    <row r="176" spans="1:19" x14ac:dyDescent="0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32"/>
      <c r="N176" s="32"/>
      <c r="O176" s="32"/>
      <c r="P176" s="32"/>
      <c r="Q176" s="32"/>
      <c r="R176" s="32"/>
      <c r="S176" s="20"/>
    </row>
    <row r="177" spans="1:19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31"/>
      <c r="N177" s="31"/>
      <c r="O177" s="31"/>
      <c r="P177" s="31"/>
      <c r="Q177" s="31"/>
      <c r="R177" s="31"/>
      <c r="S177" s="19"/>
    </row>
    <row r="178" spans="1:19" x14ac:dyDescent="0.25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32"/>
      <c r="N178" s="32"/>
      <c r="O178" s="32"/>
      <c r="P178" s="32"/>
      <c r="Q178" s="32"/>
      <c r="R178" s="32"/>
      <c r="S178" s="20"/>
    </row>
    <row r="179" spans="1:19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31"/>
      <c r="N179" s="31"/>
      <c r="O179" s="31"/>
      <c r="P179" s="31"/>
      <c r="Q179" s="31"/>
      <c r="R179" s="31"/>
      <c r="S179" s="19"/>
    </row>
    <row r="180" spans="1:19" x14ac:dyDescent="0.25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32"/>
      <c r="N180" s="32"/>
      <c r="O180" s="32"/>
      <c r="P180" s="32"/>
      <c r="Q180" s="32"/>
      <c r="R180" s="32"/>
      <c r="S180" s="20"/>
    </row>
    <row r="181" spans="1:19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31"/>
      <c r="N181" s="31"/>
      <c r="O181" s="31"/>
      <c r="P181" s="31"/>
      <c r="Q181" s="31"/>
      <c r="R181" s="31"/>
      <c r="S181" s="19"/>
    </row>
    <row r="182" spans="1:19" x14ac:dyDescent="0.25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32"/>
      <c r="N182" s="32"/>
      <c r="O182" s="32"/>
      <c r="P182" s="32"/>
      <c r="Q182" s="32"/>
      <c r="R182" s="32"/>
      <c r="S182" s="20"/>
    </row>
    <row r="183" spans="1:19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31"/>
      <c r="N183" s="31"/>
      <c r="O183" s="31"/>
      <c r="P183" s="31"/>
      <c r="Q183" s="31"/>
      <c r="R183" s="31"/>
      <c r="S183" s="19"/>
    </row>
    <row r="184" spans="1:19" x14ac:dyDescent="0.25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32"/>
      <c r="N184" s="32"/>
      <c r="O184" s="32"/>
      <c r="P184" s="32"/>
      <c r="Q184" s="32"/>
      <c r="R184" s="32"/>
      <c r="S184" s="20"/>
    </row>
    <row r="185" spans="1:19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31"/>
      <c r="N185" s="31"/>
      <c r="O185" s="31"/>
      <c r="P185" s="31"/>
      <c r="Q185" s="31"/>
      <c r="R185" s="31"/>
      <c r="S185" s="19"/>
    </row>
    <row r="186" spans="1:19" x14ac:dyDescent="0.25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32"/>
      <c r="N186" s="32"/>
      <c r="O186" s="32"/>
      <c r="P186" s="32"/>
      <c r="Q186" s="32"/>
      <c r="R186" s="32"/>
      <c r="S186" s="20"/>
    </row>
    <row r="187" spans="1:19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31"/>
      <c r="N187" s="31"/>
      <c r="O187" s="31"/>
      <c r="P187" s="31"/>
      <c r="Q187" s="31"/>
      <c r="R187" s="31"/>
      <c r="S187" s="19"/>
    </row>
    <row r="188" spans="1:19" x14ac:dyDescent="0.25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32"/>
      <c r="N188" s="32"/>
      <c r="O188" s="32"/>
      <c r="P188" s="32"/>
      <c r="Q188" s="32"/>
      <c r="R188" s="32"/>
      <c r="S188" s="20"/>
    </row>
    <row r="189" spans="1:19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31"/>
      <c r="N189" s="31"/>
      <c r="O189" s="31"/>
      <c r="P189" s="31"/>
      <c r="Q189" s="31"/>
      <c r="R189" s="31"/>
      <c r="S189" s="19"/>
    </row>
    <row r="190" spans="1:19" x14ac:dyDescent="0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32"/>
      <c r="N190" s="32"/>
      <c r="O190" s="32"/>
      <c r="P190" s="32"/>
      <c r="Q190" s="32"/>
      <c r="R190" s="32"/>
      <c r="S190" s="20"/>
    </row>
    <row r="191" spans="1:19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31"/>
      <c r="N191" s="31"/>
      <c r="O191" s="31"/>
      <c r="P191" s="31"/>
      <c r="Q191" s="31"/>
      <c r="R191" s="31"/>
      <c r="S191" s="19"/>
    </row>
    <row r="192" spans="1:19" ht="15.75" thickBot="1" x14ac:dyDescent="0.3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33"/>
      <c r="N192" s="33"/>
      <c r="O192" s="33"/>
      <c r="P192" s="33"/>
      <c r="Q192" s="33"/>
      <c r="R192" s="33"/>
      <c r="S192" s="22"/>
    </row>
    <row r="193" spans="1:19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31"/>
      <c r="N193" s="31"/>
      <c r="O193" s="31"/>
      <c r="P193" s="31"/>
      <c r="Q193" s="31"/>
      <c r="R193" s="31"/>
      <c r="S193" s="19"/>
    </row>
    <row r="194" spans="1:19" x14ac:dyDescent="0.25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32"/>
      <c r="N194" s="32"/>
      <c r="O194" s="32"/>
      <c r="P194" s="32"/>
      <c r="Q194" s="32"/>
      <c r="R194" s="32"/>
      <c r="S194" s="20"/>
    </row>
    <row r="195" spans="1:19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31"/>
      <c r="N195" s="31"/>
      <c r="O195" s="31"/>
      <c r="P195" s="31"/>
      <c r="Q195" s="31"/>
      <c r="R195" s="31"/>
      <c r="S195" s="19"/>
    </row>
    <row r="196" spans="1:19" x14ac:dyDescent="0.25">
      <c r="A196" s="24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32"/>
      <c r="N196" s="32"/>
      <c r="O196" s="32"/>
      <c r="P196" s="32"/>
      <c r="Q196" s="32"/>
      <c r="R196" s="32"/>
      <c r="S196" s="20"/>
    </row>
    <row r="197" spans="1:19" x14ac:dyDescent="0.25">
      <c r="A197" s="23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31"/>
      <c r="N197" s="31"/>
      <c r="O197" s="31"/>
      <c r="P197" s="31"/>
      <c r="Q197" s="31"/>
      <c r="R197" s="31"/>
      <c r="S197" s="19"/>
    </row>
    <row r="198" spans="1:19" x14ac:dyDescent="0.25">
      <c r="A198" s="24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32"/>
      <c r="N198" s="32"/>
      <c r="O198" s="32"/>
      <c r="P198" s="32"/>
      <c r="Q198" s="32"/>
      <c r="R198" s="32"/>
      <c r="S198" s="20"/>
    </row>
    <row r="199" spans="1:19" x14ac:dyDescent="0.25">
      <c r="A199" s="23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31"/>
      <c r="N199" s="31"/>
      <c r="O199" s="31"/>
      <c r="P199" s="31"/>
      <c r="Q199" s="31"/>
      <c r="R199" s="31"/>
      <c r="S199" s="19"/>
    </row>
    <row r="200" spans="1:19" x14ac:dyDescent="0.25">
      <c r="A200" s="24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32"/>
      <c r="N200" s="32"/>
      <c r="O200" s="32"/>
      <c r="P200" s="32"/>
      <c r="Q200" s="32"/>
      <c r="R200" s="32"/>
      <c r="S200" s="20"/>
    </row>
    <row r="201" spans="1:19" x14ac:dyDescent="0.25">
      <c r="A201" s="23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31"/>
      <c r="N201" s="31"/>
      <c r="O201" s="31"/>
      <c r="P201" s="31"/>
      <c r="Q201" s="31"/>
      <c r="R201" s="31"/>
      <c r="S201" s="19"/>
    </row>
    <row r="202" spans="1:19" x14ac:dyDescent="0.25">
      <c r="A202" s="24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32"/>
      <c r="N202" s="32"/>
      <c r="O202" s="32"/>
      <c r="P202" s="32"/>
      <c r="Q202" s="32"/>
      <c r="R202" s="32"/>
      <c r="S202" s="20"/>
    </row>
    <row r="203" spans="1:19" x14ac:dyDescent="0.25">
      <c r="A203" s="23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31"/>
      <c r="N203" s="31"/>
      <c r="O203" s="31"/>
      <c r="P203" s="31"/>
      <c r="Q203" s="31"/>
      <c r="R203" s="31"/>
      <c r="S203" s="19"/>
    </row>
    <row r="204" spans="1:19" x14ac:dyDescent="0.25">
      <c r="A204" s="24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32"/>
      <c r="N204" s="32"/>
      <c r="O204" s="32"/>
      <c r="P204" s="32"/>
      <c r="Q204" s="32"/>
      <c r="R204" s="32"/>
      <c r="S204" s="20"/>
    </row>
    <row r="205" spans="1:19" x14ac:dyDescent="0.25">
      <c r="A205" s="23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31"/>
      <c r="N205" s="31"/>
      <c r="O205" s="31"/>
      <c r="P205" s="31"/>
      <c r="Q205" s="31"/>
      <c r="R205" s="31"/>
      <c r="S205" s="19"/>
    </row>
    <row r="206" spans="1:19" x14ac:dyDescent="0.25">
      <c r="A206" s="24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32"/>
      <c r="N206" s="32"/>
      <c r="O206" s="32"/>
      <c r="P206" s="32"/>
      <c r="Q206" s="32"/>
      <c r="R206" s="32"/>
      <c r="S206" s="20"/>
    </row>
    <row r="207" spans="1:19" x14ac:dyDescent="0.25">
      <c r="A207" s="23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31"/>
      <c r="N207" s="31"/>
      <c r="O207" s="31"/>
      <c r="P207" s="31"/>
      <c r="Q207" s="31"/>
      <c r="R207" s="31"/>
      <c r="S207" s="19"/>
    </row>
    <row r="208" spans="1:19" x14ac:dyDescent="0.25">
      <c r="A208" s="24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32"/>
      <c r="N208" s="32"/>
      <c r="O208" s="32"/>
      <c r="P208" s="32"/>
      <c r="Q208" s="32"/>
      <c r="R208" s="32"/>
      <c r="S208" s="20"/>
    </row>
    <row r="209" spans="1:19" x14ac:dyDescent="0.25">
      <c r="A209" s="23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31"/>
      <c r="N209" s="31"/>
      <c r="O209" s="31"/>
      <c r="P209" s="31"/>
      <c r="Q209" s="31"/>
      <c r="R209" s="31"/>
      <c r="S209" s="19"/>
    </row>
    <row r="210" spans="1:19" x14ac:dyDescent="0.25">
      <c r="A210" s="24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32"/>
      <c r="N210" s="32"/>
      <c r="O210" s="32"/>
      <c r="P210" s="32"/>
      <c r="Q210" s="32"/>
      <c r="R210" s="32"/>
      <c r="S210" s="20"/>
    </row>
    <row r="211" spans="1:19" x14ac:dyDescent="0.25">
      <c r="A211" s="23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31"/>
      <c r="N211" s="31"/>
      <c r="O211" s="31"/>
      <c r="P211" s="31"/>
      <c r="Q211" s="31"/>
      <c r="R211" s="31"/>
      <c r="S211" s="19"/>
    </row>
    <row r="212" spans="1:19" x14ac:dyDescent="0.25">
      <c r="A212" s="24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32"/>
      <c r="N212" s="32"/>
      <c r="O212" s="32"/>
      <c r="P212" s="32"/>
      <c r="Q212" s="32"/>
      <c r="R212" s="32"/>
      <c r="S212" s="20"/>
    </row>
    <row r="213" spans="1:19" x14ac:dyDescent="0.25">
      <c r="A213" s="23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31"/>
      <c r="N213" s="31"/>
      <c r="O213" s="31"/>
      <c r="P213" s="31"/>
      <c r="Q213" s="31"/>
      <c r="R213" s="31"/>
      <c r="S213" s="19"/>
    </row>
    <row r="214" spans="1:19" x14ac:dyDescent="0.25">
      <c r="A214" s="24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32"/>
      <c r="N214" s="32"/>
      <c r="O214" s="32"/>
      <c r="P214" s="32"/>
      <c r="Q214" s="32"/>
      <c r="R214" s="32"/>
      <c r="S214" s="20"/>
    </row>
    <row r="215" spans="1:19" x14ac:dyDescent="0.25">
      <c r="A215" s="23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31"/>
      <c r="N215" s="31"/>
      <c r="O215" s="31"/>
      <c r="P215" s="31"/>
      <c r="Q215" s="31"/>
      <c r="R215" s="31"/>
      <c r="S215" s="19"/>
    </row>
    <row r="216" spans="1:19" x14ac:dyDescent="0.25">
      <c r="A216" s="24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32"/>
      <c r="N216" s="32"/>
      <c r="O216" s="32"/>
      <c r="P216" s="32"/>
      <c r="Q216" s="32"/>
      <c r="R216" s="32"/>
      <c r="S216" s="20"/>
    </row>
    <row r="217" spans="1:19" x14ac:dyDescent="0.25">
      <c r="A217" s="23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31"/>
      <c r="N217" s="31"/>
      <c r="O217" s="31"/>
      <c r="P217" s="31"/>
      <c r="Q217" s="31"/>
      <c r="R217" s="31"/>
      <c r="S217" s="19"/>
    </row>
    <row r="218" spans="1:19" x14ac:dyDescent="0.25">
      <c r="A218" s="24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32"/>
      <c r="N218" s="32"/>
      <c r="O218" s="32"/>
      <c r="P218" s="32"/>
      <c r="Q218" s="32"/>
      <c r="R218" s="32"/>
      <c r="S218" s="20"/>
    </row>
    <row r="219" spans="1:19" x14ac:dyDescent="0.25">
      <c r="A219" s="23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31"/>
      <c r="N219" s="31"/>
      <c r="O219" s="31"/>
      <c r="P219" s="31"/>
      <c r="Q219" s="31"/>
      <c r="R219" s="31"/>
      <c r="S219" s="19"/>
    </row>
    <row r="220" spans="1:19" x14ac:dyDescent="0.25">
      <c r="A220" s="24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32"/>
      <c r="N220" s="32"/>
      <c r="O220" s="32"/>
      <c r="P220" s="32"/>
      <c r="Q220" s="32"/>
      <c r="R220" s="32"/>
      <c r="S220" s="20"/>
    </row>
    <row r="221" spans="1:19" x14ac:dyDescent="0.25">
      <c r="A221" s="23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31"/>
      <c r="N221" s="31"/>
      <c r="O221" s="31"/>
      <c r="P221" s="31"/>
      <c r="Q221" s="31"/>
      <c r="R221" s="31"/>
      <c r="S221" s="19"/>
    </row>
    <row r="222" spans="1:19" x14ac:dyDescent="0.25">
      <c r="A222" s="24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32"/>
      <c r="N222" s="32"/>
      <c r="O222" s="32"/>
      <c r="P222" s="32"/>
      <c r="Q222" s="32"/>
      <c r="R222" s="32"/>
      <c r="S222" s="20"/>
    </row>
    <row r="223" spans="1:19" x14ac:dyDescent="0.25">
      <c r="A223" s="23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31"/>
      <c r="N223" s="31"/>
      <c r="O223" s="31"/>
      <c r="P223" s="31"/>
      <c r="Q223" s="31"/>
      <c r="R223" s="31"/>
      <c r="S223" s="19"/>
    </row>
    <row r="224" spans="1:19" x14ac:dyDescent="0.25">
      <c r="A224" s="24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32"/>
      <c r="N224" s="32"/>
      <c r="O224" s="32"/>
      <c r="P224" s="32"/>
      <c r="Q224" s="32"/>
      <c r="R224" s="32"/>
      <c r="S224" s="20"/>
    </row>
    <row r="225" spans="1:19" x14ac:dyDescent="0.25">
      <c r="A225" s="23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31"/>
      <c r="N225" s="31"/>
      <c r="O225" s="31"/>
      <c r="P225" s="31"/>
      <c r="Q225" s="31"/>
      <c r="R225" s="31"/>
      <c r="S225" s="19"/>
    </row>
    <row r="226" spans="1:19" x14ac:dyDescent="0.25">
      <c r="A226" s="24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32"/>
      <c r="N226" s="32"/>
      <c r="O226" s="32"/>
      <c r="P226" s="32"/>
      <c r="Q226" s="32"/>
      <c r="R226" s="32"/>
      <c r="S226" s="20"/>
    </row>
    <row r="227" spans="1:19" x14ac:dyDescent="0.25">
      <c r="A227" s="23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31"/>
      <c r="N227" s="31"/>
      <c r="O227" s="31"/>
      <c r="P227" s="31"/>
      <c r="Q227" s="31"/>
      <c r="R227" s="31"/>
      <c r="S227" s="19"/>
    </row>
    <row r="228" spans="1:19" x14ac:dyDescent="0.25">
      <c r="A228" s="24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32"/>
      <c r="N228" s="32"/>
      <c r="O228" s="32"/>
      <c r="P228" s="32"/>
      <c r="Q228" s="32"/>
      <c r="R228" s="32"/>
      <c r="S228" s="20"/>
    </row>
    <row r="229" spans="1:19" x14ac:dyDescent="0.25">
      <c r="A229" s="23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31"/>
      <c r="N229" s="31"/>
      <c r="O229" s="31"/>
      <c r="P229" s="31"/>
      <c r="Q229" s="31"/>
      <c r="R229" s="31"/>
      <c r="S229" s="19"/>
    </row>
    <row r="230" spans="1:19" x14ac:dyDescent="0.25">
      <c r="A230" s="24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32"/>
      <c r="N230" s="32"/>
      <c r="O230" s="32"/>
      <c r="P230" s="32"/>
      <c r="Q230" s="32"/>
      <c r="R230" s="32"/>
      <c r="S230" s="20"/>
    </row>
    <row r="231" spans="1:19" x14ac:dyDescent="0.25">
      <c r="A231" s="23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31"/>
      <c r="N231" s="31"/>
      <c r="O231" s="31"/>
      <c r="P231" s="31"/>
      <c r="Q231" s="31"/>
      <c r="R231" s="31"/>
      <c r="S231" s="19"/>
    </row>
    <row r="232" spans="1:19" x14ac:dyDescent="0.25">
      <c r="A232" s="24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32"/>
      <c r="N232" s="32"/>
      <c r="O232" s="32"/>
      <c r="P232" s="32"/>
      <c r="Q232" s="32"/>
      <c r="R232" s="32"/>
      <c r="S232" s="20"/>
    </row>
    <row r="233" spans="1:19" x14ac:dyDescent="0.25">
      <c r="A233" s="23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31"/>
      <c r="N233" s="31"/>
      <c r="O233" s="31"/>
      <c r="P233" s="31"/>
      <c r="Q233" s="31"/>
      <c r="R233" s="31"/>
      <c r="S233" s="19"/>
    </row>
    <row r="234" spans="1:19" x14ac:dyDescent="0.25">
      <c r="A234" s="24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32"/>
      <c r="N234" s="32"/>
      <c r="O234" s="32"/>
      <c r="P234" s="32"/>
      <c r="Q234" s="32"/>
      <c r="R234" s="32"/>
      <c r="S234" s="20"/>
    </row>
    <row r="235" spans="1:19" x14ac:dyDescent="0.25">
      <c r="A235" s="23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31"/>
      <c r="N235" s="31"/>
      <c r="O235" s="31"/>
      <c r="P235" s="31"/>
      <c r="Q235" s="31"/>
      <c r="R235" s="31"/>
      <c r="S235" s="19"/>
    </row>
    <row r="236" spans="1:19" x14ac:dyDescent="0.25">
      <c r="A236" s="24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32"/>
      <c r="N236" s="32"/>
      <c r="O236" s="32"/>
      <c r="P236" s="32"/>
      <c r="Q236" s="32"/>
      <c r="R236" s="32"/>
      <c r="S236" s="20"/>
    </row>
    <row r="237" spans="1:19" x14ac:dyDescent="0.25">
      <c r="A237" s="23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31"/>
      <c r="N237" s="31"/>
      <c r="O237" s="31"/>
      <c r="P237" s="31"/>
      <c r="Q237" s="31"/>
      <c r="R237" s="31"/>
      <c r="S237" s="19"/>
    </row>
    <row r="238" spans="1:19" x14ac:dyDescent="0.25">
      <c r="A238" s="24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32"/>
      <c r="N238" s="32"/>
      <c r="O238" s="32"/>
      <c r="P238" s="32"/>
      <c r="Q238" s="32"/>
      <c r="R238" s="32"/>
      <c r="S238" s="20"/>
    </row>
    <row r="239" spans="1:19" x14ac:dyDescent="0.25">
      <c r="A239" s="23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31"/>
      <c r="N239" s="31"/>
      <c r="O239" s="31"/>
      <c r="P239" s="31"/>
      <c r="Q239" s="31"/>
      <c r="R239" s="31"/>
      <c r="S239" s="19"/>
    </row>
    <row r="240" spans="1:19" ht="15.75" thickBot="1" x14ac:dyDescent="0.3">
      <c r="A240" s="25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33"/>
      <c r="N240" s="33"/>
      <c r="O240" s="33"/>
      <c r="P240" s="33"/>
      <c r="Q240" s="33"/>
      <c r="R240" s="33"/>
      <c r="S240" s="22"/>
    </row>
    <row r="241" spans="1:19" x14ac:dyDescent="0.25">
      <c r="A241" s="23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31"/>
      <c r="N241" s="31"/>
      <c r="O241" s="31"/>
      <c r="P241" s="31"/>
      <c r="Q241" s="31"/>
      <c r="R241" s="31"/>
      <c r="S241" s="19"/>
    </row>
    <row r="242" spans="1:19" x14ac:dyDescent="0.25">
      <c r="A242" s="24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32"/>
      <c r="N242" s="32"/>
      <c r="O242" s="32"/>
      <c r="P242" s="32"/>
      <c r="Q242" s="32"/>
      <c r="R242" s="32"/>
      <c r="S242" s="20"/>
    </row>
    <row r="243" spans="1:19" x14ac:dyDescent="0.25">
      <c r="A243" s="23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31"/>
      <c r="N243" s="31"/>
      <c r="O243" s="31"/>
      <c r="P243" s="31"/>
      <c r="Q243" s="31"/>
      <c r="R243" s="31"/>
      <c r="S243" s="19"/>
    </row>
    <row r="244" spans="1:19" x14ac:dyDescent="0.25">
      <c r="A244" s="24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32"/>
      <c r="N244" s="32"/>
      <c r="O244" s="32"/>
      <c r="P244" s="32"/>
      <c r="Q244" s="32"/>
      <c r="R244" s="32"/>
      <c r="S244" s="20"/>
    </row>
    <row r="245" spans="1:19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31"/>
      <c r="N245" s="31"/>
      <c r="O245" s="31"/>
      <c r="P245" s="31"/>
      <c r="Q245" s="31"/>
      <c r="R245" s="31"/>
      <c r="S245" s="19"/>
    </row>
    <row r="246" spans="1:19" x14ac:dyDescent="0.25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32"/>
      <c r="N246" s="32"/>
      <c r="O246" s="32"/>
      <c r="P246" s="32"/>
      <c r="Q246" s="32"/>
      <c r="R246" s="32"/>
      <c r="S246" s="20"/>
    </row>
    <row r="247" spans="1:19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31"/>
      <c r="N247" s="31"/>
      <c r="O247" s="31"/>
      <c r="P247" s="31"/>
      <c r="Q247" s="31"/>
      <c r="R247" s="31"/>
      <c r="S247" s="19"/>
    </row>
    <row r="248" spans="1:19" x14ac:dyDescent="0.25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32"/>
      <c r="N248" s="32"/>
      <c r="O248" s="32"/>
      <c r="P248" s="32"/>
      <c r="Q248" s="32"/>
      <c r="R248" s="32"/>
      <c r="S248" s="20"/>
    </row>
    <row r="249" spans="1:19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31"/>
      <c r="N249" s="31"/>
      <c r="O249" s="31"/>
      <c r="P249" s="31"/>
      <c r="Q249" s="31"/>
      <c r="R249" s="31"/>
      <c r="S249" s="19"/>
    </row>
    <row r="250" spans="1:19" x14ac:dyDescent="0.25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32"/>
      <c r="N250" s="32"/>
      <c r="O250" s="32"/>
      <c r="P250" s="32"/>
      <c r="Q250" s="32"/>
      <c r="R250" s="32"/>
      <c r="S250" s="20"/>
    </row>
    <row r="251" spans="1:19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31"/>
      <c r="N251" s="31"/>
      <c r="O251" s="31"/>
      <c r="P251" s="31"/>
      <c r="Q251" s="31"/>
      <c r="R251" s="31"/>
      <c r="S251" s="19"/>
    </row>
    <row r="252" spans="1:19" x14ac:dyDescent="0.25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32"/>
      <c r="N252" s="32"/>
      <c r="O252" s="32"/>
      <c r="P252" s="32"/>
      <c r="Q252" s="32"/>
      <c r="R252" s="32"/>
      <c r="S252" s="20"/>
    </row>
    <row r="253" spans="1:19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31"/>
      <c r="N253" s="31"/>
      <c r="O253" s="31"/>
      <c r="P253" s="31"/>
      <c r="Q253" s="31"/>
      <c r="R253" s="31"/>
      <c r="S253" s="19"/>
    </row>
    <row r="254" spans="1:19" x14ac:dyDescent="0.25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32"/>
      <c r="N254" s="32"/>
      <c r="O254" s="32"/>
      <c r="P254" s="32"/>
      <c r="Q254" s="32"/>
      <c r="R254" s="32"/>
      <c r="S254" s="20"/>
    </row>
    <row r="255" spans="1:19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31"/>
      <c r="N255" s="31"/>
      <c r="O255" s="31"/>
      <c r="P255" s="31"/>
      <c r="Q255" s="31"/>
      <c r="R255" s="31"/>
      <c r="S255" s="19"/>
    </row>
    <row r="256" spans="1:19" x14ac:dyDescent="0.25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32"/>
      <c r="N256" s="32"/>
      <c r="O256" s="32"/>
      <c r="P256" s="32"/>
      <c r="Q256" s="32"/>
      <c r="R256" s="32"/>
      <c r="S256" s="20"/>
    </row>
    <row r="257" spans="1:19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31"/>
      <c r="N257" s="31"/>
      <c r="O257" s="31"/>
      <c r="P257" s="31"/>
      <c r="Q257" s="31"/>
      <c r="R257" s="31"/>
      <c r="S257" s="19"/>
    </row>
    <row r="258" spans="1:19" x14ac:dyDescent="0.25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32"/>
      <c r="N258" s="32"/>
      <c r="O258" s="32"/>
      <c r="P258" s="32"/>
      <c r="Q258" s="32"/>
      <c r="R258" s="32"/>
      <c r="S258" s="20"/>
    </row>
    <row r="259" spans="1:19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31"/>
      <c r="N259" s="31"/>
      <c r="O259" s="31"/>
      <c r="P259" s="31"/>
      <c r="Q259" s="31"/>
      <c r="R259" s="31"/>
      <c r="S259" s="19"/>
    </row>
    <row r="260" spans="1:19" x14ac:dyDescent="0.25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32"/>
      <c r="N260" s="32"/>
      <c r="O260" s="32"/>
      <c r="P260" s="32"/>
      <c r="Q260" s="32"/>
      <c r="R260" s="32"/>
      <c r="S260" s="20"/>
    </row>
    <row r="261" spans="1:19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31"/>
      <c r="N261" s="31"/>
      <c r="O261" s="31"/>
      <c r="P261" s="31"/>
      <c r="Q261" s="31"/>
      <c r="R261" s="31"/>
      <c r="S261" s="19"/>
    </row>
    <row r="262" spans="1:19" x14ac:dyDescent="0.25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32"/>
      <c r="N262" s="32"/>
      <c r="O262" s="32"/>
      <c r="P262" s="32"/>
      <c r="Q262" s="32"/>
      <c r="R262" s="32"/>
      <c r="S262" s="20"/>
    </row>
    <row r="263" spans="1:19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31"/>
      <c r="N263" s="31"/>
      <c r="O263" s="31"/>
      <c r="P263" s="31"/>
      <c r="Q263" s="31"/>
      <c r="R263" s="31"/>
      <c r="S263" s="19"/>
    </row>
    <row r="264" spans="1:19" x14ac:dyDescent="0.25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32"/>
      <c r="N264" s="32"/>
      <c r="O264" s="32"/>
      <c r="P264" s="32"/>
      <c r="Q264" s="32"/>
      <c r="R264" s="32"/>
      <c r="S264" s="20"/>
    </row>
    <row r="265" spans="1:19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31"/>
      <c r="N265" s="31"/>
      <c r="O265" s="31"/>
      <c r="P265" s="31"/>
      <c r="Q265" s="31"/>
      <c r="R265" s="31"/>
      <c r="S265" s="19"/>
    </row>
    <row r="266" spans="1:19" x14ac:dyDescent="0.25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32"/>
      <c r="N266" s="32"/>
      <c r="O266" s="32"/>
      <c r="P266" s="32"/>
      <c r="Q266" s="32"/>
      <c r="R266" s="32"/>
      <c r="S266" s="20"/>
    </row>
    <row r="267" spans="1:19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31"/>
      <c r="N267" s="31"/>
      <c r="O267" s="31"/>
      <c r="P267" s="31"/>
      <c r="Q267" s="31"/>
      <c r="R267" s="31"/>
      <c r="S267" s="19"/>
    </row>
    <row r="268" spans="1:19" x14ac:dyDescent="0.25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32"/>
      <c r="N268" s="32"/>
      <c r="O268" s="32"/>
      <c r="P268" s="32"/>
      <c r="Q268" s="32"/>
      <c r="R268" s="32"/>
      <c r="S268" s="20"/>
    </row>
    <row r="269" spans="1:19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31"/>
      <c r="N269" s="31"/>
      <c r="O269" s="31"/>
      <c r="P269" s="31"/>
      <c r="Q269" s="31"/>
      <c r="R269" s="31"/>
      <c r="S269" s="19"/>
    </row>
    <row r="270" spans="1:19" x14ac:dyDescent="0.25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32"/>
      <c r="N270" s="32"/>
      <c r="O270" s="32"/>
      <c r="P270" s="32"/>
      <c r="Q270" s="32"/>
      <c r="R270" s="32"/>
      <c r="S270" s="20"/>
    </row>
    <row r="271" spans="1:19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31"/>
      <c r="N271" s="31"/>
      <c r="O271" s="31"/>
      <c r="P271" s="31"/>
      <c r="Q271" s="31"/>
      <c r="R271" s="31"/>
      <c r="S271" s="19"/>
    </row>
    <row r="272" spans="1:19" x14ac:dyDescent="0.25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32"/>
      <c r="N272" s="32"/>
      <c r="O272" s="32"/>
      <c r="P272" s="32"/>
      <c r="Q272" s="32"/>
      <c r="R272" s="32"/>
      <c r="S272" s="20"/>
    </row>
    <row r="273" spans="1:19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31"/>
      <c r="N273" s="31"/>
      <c r="O273" s="31"/>
      <c r="P273" s="31"/>
      <c r="Q273" s="31"/>
      <c r="R273" s="31"/>
      <c r="S273" s="19"/>
    </row>
    <row r="274" spans="1:19" x14ac:dyDescent="0.25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32"/>
      <c r="N274" s="32"/>
      <c r="O274" s="32"/>
      <c r="P274" s="32"/>
      <c r="Q274" s="32"/>
      <c r="R274" s="32"/>
      <c r="S274" s="20"/>
    </row>
    <row r="275" spans="1:19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31"/>
      <c r="N275" s="31"/>
      <c r="O275" s="31"/>
      <c r="P275" s="31"/>
      <c r="Q275" s="31"/>
      <c r="R275" s="31"/>
      <c r="S275" s="19"/>
    </row>
    <row r="276" spans="1:19" x14ac:dyDescent="0.25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32"/>
      <c r="N276" s="32"/>
      <c r="O276" s="32"/>
      <c r="P276" s="32"/>
      <c r="Q276" s="32"/>
      <c r="R276" s="32"/>
      <c r="S276" s="20"/>
    </row>
    <row r="277" spans="1:19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31"/>
      <c r="N277" s="31"/>
      <c r="O277" s="31"/>
      <c r="P277" s="31"/>
      <c r="Q277" s="31"/>
      <c r="R277" s="31"/>
      <c r="S277" s="19"/>
    </row>
    <row r="278" spans="1:19" x14ac:dyDescent="0.25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32"/>
      <c r="N278" s="32"/>
      <c r="O278" s="32"/>
      <c r="P278" s="32"/>
      <c r="Q278" s="32"/>
      <c r="R278" s="32"/>
      <c r="S278" s="20"/>
    </row>
    <row r="279" spans="1:19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31"/>
      <c r="N279" s="31"/>
      <c r="O279" s="31"/>
      <c r="P279" s="31"/>
      <c r="Q279" s="31"/>
      <c r="R279" s="31"/>
      <c r="S279" s="19"/>
    </row>
    <row r="280" spans="1:19" x14ac:dyDescent="0.25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32"/>
      <c r="N280" s="32"/>
      <c r="O280" s="32"/>
      <c r="P280" s="32"/>
      <c r="Q280" s="32"/>
      <c r="R280" s="32"/>
      <c r="S280" s="20"/>
    </row>
    <row r="281" spans="1:19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31"/>
      <c r="N281" s="31"/>
      <c r="O281" s="31"/>
      <c r="P281" s="31"/>
      <c r="Q281" s="31"/>
      <c r="R281" s="31"/>
      <c r="S281" s="19"/>
    </row>
    <row r="282" spans="1:19" x14ac:dyDescent="0.25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32"/>
      <c r="N282" s="32"/>
      <c r="O282" s="32"/>
      <c r="P282" s="32"/>
      <c r="Q282" s="32"/>
      <c r="R282" s="32"/>
      <c r="S282" s="20"/>
    </row>
    <row r="283" spans="1:19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31"/>
      <c r="N283" s="31"/>
      <c r="O283" s="31"/>
      <c r="P283" s="31"/>
      <c r="Q283" s="31"/>
      <c r="R283" s="31"/>
      <c r="S283" s="19"/>
    </row>
    <row r="284" spans="1:19" x14ac:dyDescent="0.25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32"/>
      <c r="N284" s="32"/>
      <c r="O284" s="32"/>
      <c r="P284" s="32"/>
      <c r="Q284" s="32"/>
      <c r="R284" s="32"/>
      <c r="S284" s="20"/>
    </row>
    <row r="285" spans="1:19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31"/>
      <c r="N285" s="31"/>
      <c r="O285" s="31"/>
      <c r="P285" s="31"/>
      <c r="Q285" s="31"/>
      <c r="R285" s="31"/>
      <c r="S285" s="19"/>
    </row>
    <row r="286" spans="1:19" x14ac:dyDescent="0.25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32"/>
      <c r="N286" s="32"/>
      <c r="O286" s="32"/>
      <c r="P286" s="32"/>
      <c r="Q286" s="32"/>
      <c r="R286" s="32"/>
      <c r="S286" s="20"/>
    </row>
    <row r="287" spans="1:19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31"/>
      <c r="N287" s="31"/>
      <c r="O287" s="31"/>
      <c r="P287" s="31"/>
      <c r="Q287" s="31"/>
      <c r="R287" s="31"/>
      <c r="S287" s="19"/>
    </row>
    <row r="288" spans="1:19" ht="15.75" thickBot="1" x14ac:dyDescent="0.3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33"/>
      <c r="N288" s="33"/>
      <c r="O288" s="33"/>
      <c r="P288" s="33"/>
      <c r="Q288" s="33"/>
      <c r="R288" s="33"/>
      <c r="S288" s="22"/>
    </row>
    <row r="289" spans="1:19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31"/>
      <c r="N289" s="31"/>
      <c r="O289" s="31"/>
      <c r="P289" s="31"/>
      <c r="Q289" s="31"/>
      <c r="R289" s="31"/>
      <c r="S289" s="19"/>
    </row>
    <row r="290" spans="1:19" x14ac:dyDescent="0.25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32"/>
      <c r="N290" s="32"/>
      <c r="O290" s="32"/>
      <c r="P290" s="32"/>
      <c r="Q290" s="32"/>
      <c r="R290" s="32"/>
      <c r="S290" s="20"/>
    </row>
    <row r="291" spans="1:19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31"/>
      <c r="N291" s="31"/>
      <c r="O291" s="31"/>
      <c r="P291" s="31"/>
      <c r="Q291" s="31"/>
      <c r="R291" s="31"/>
      <c r="S291" s="19"/>
    </row>
    <row r="292" spans="1:19" x14ac:dyDescent="0.25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32"/>
      <c r="N292" s="32"/>
      <c r="O292" s="32"/>
      <c r="P292" s="32"/>
      <c r="Q292" s="32"/>
      <c r="R292" s="32"/>
      <c r="S292" s="20"/>
    </row>
    <row r="293" spans="1:19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31"/>
      <c r="N293" s="31"/>
      <c r="O293" s="31"/>
      <c r="P293" s="31"/>
      <c r="Q293" s="31"/>
      <c r="R293" s="31"/>
      <c r="S293" s="19"/>
    </row>
    <row r="294" spans="1:19" x14ac:dyDescent="0.25">
      <c r="A294" s="24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32"/>
      <c r="N294" s="32"/>
      <c r="O294" s="32"/>
      <c r="P294" s="32"/>
      <c r="Q294" s="32"/>
      <c r="R294" s="32"/>
      <c r="S294" s="20"/>
    </row>
    <row r="295" spans="1:19" x14ac:dyDescent="0.25">
      <c r="A295" s="23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31"/>
      <c r="N295" s="31"/>
      <c r="O295" s="31"/>
      <c r="P295" s="31"/>
      <c r="Q295" s="31"/>
      <c r="R295" s="31"/>
      <c r="S295" s="19"/>
    </row>
    <row r="296" spans="1:19" x14ac:dyDescent="0.25">
      <c r="A296" s="24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32"/>
      <c r="N296" s="32"/>
      <c r="O296" s="32"/>
      <c r="P296" s="32"/>
      <c r="Q296" s="32"/>
      <c r="R296" s="32"/>
      <c r="S296" s="20"/>
    </row>
    <row r="297" spans="1:19" x14ac:dyDescent="0.25">
      <c r="A297" s="23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31"/>
      <c r="N297" s="31"/>
      <c r="O297" s="31"/>
      <c r="P297" s="31"/>
      <c r="Q297" s="31"/>
      <c r="R297" s="31"/>
      <c r="S297" s="19"/>
    </row>
    <row r="298" spans="1:19" x14ac:dyDescent="0.25">
      <c r="A298" s="24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32"/>
      <c r="N298" s="32"/>
      <c r="O298" s="32"/>
      <c r="P298" s="32"/>
      <c r="Q298" s="32"/>
      <c r="R298" s="32"/>
      <c r="S298" s="20"/>
    </row>
    <row r="299" spans="1:19" x14ac:dyDescent="0.25">
      <c r="A299" s="23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31"/>
      <c r="N299" s="31"/>
      <c r="O299" s="31"/>
      <c r="P299" s="31"/>
      <c r="Q299" s="31"/>
      <c r="R299" s="31"/>
      <c r="S299" s="19"/>
    </row>
    <row r="300" spans="1:19" ht="15.75" thickBot="1" x14ac:dyDescent="0.3">
      <c r="A300" s="25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33"/>
      <c r="N300" s="33"/>
      <c r="O300" s="33"/>
      <c r="P300" s="33"/>
      <c r="Q300" s="33"/>
      <c r="R300" s="33"/>
      <c r="S300" s="22"/>
    </row>
  </sheetData>
  <pageMargins left="0.25" right="0.25" top="0.75" bottom="0.75" header="0.3" footer="0.3"/>
  <pageSetup scale="63" orientation="landscape" horizontalDpi="4294967293" r:id="rId1"/>
  <headerFooter>
    <oddHeader>&amp;C&amp;"Century Gothic,Bold"&amp;18T O T A L   &amp;&amp;   V O L A T I L E   S O L I D S &amp;"-,Regular"&amp;11&amp;E  
&amp;"Century Gothic,Bold"&amp;12STANDARD METHODS 2540G&amp;R11/25/2019</oddHeader>
    <oddFooter>&amp;CPrinted: &amp;D&amp;T&amp;RA.E&amp;LNovus.xlsm</oddFooter>
  </headerFooter>
  <rowBreaks count="6" manualBreakCount="6">
    <brk id="48" max="18" man="1"/>
    <brk id="96" max="18" man="1"/>
    <brk id="144" max="18" man="1"/>
    <brk id="192" max="18" man="1"/>
    <brk id="240" max="18" man="1"/>
    <brk id="288" max="18" man="1"/>
  </rowBreaks>
  <colBreaks count="1" manualBreakCount="1">
    <brk id="19" max="299" man="1"/>
  </col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526C-F8D0-46A1-9350-2501970A2074}">
  <sheetPr codeName="Sheet14"/>
  <dimension ref="A1:R300"/>
  <sheetViews>
    <sheetView showGridLines="0" zoomScaleNormal="100" workbookViewId="0">
      <selection activeCell="B18" sqref="B18"/>
    </sheetView>
  </sheetViews>
  <sheetFormatPr defaultRowHeight="15" x14ac:dyDescent="0.25"/>
  <cols>
    <col min="1" max="1" width="16.5703125" style="17" customWidth="1"/>
    <col min="2" max="2" width="23.85546875" style="17" customWidth="1"/>
    <col min="3" max="3" width="16.85546875" style="17" customWidth="1"/>
    <col min="4" max="4" width="7.42578125" style="17" customWidth="1"/>
    <col min="5" max="7" width="12.7109375" style="17" customWidth="1"/>
    <col min="8" max="8" width="11.28515625" style="17" customWidth="1"/>
    <col min="9" max="9" width="10.28515625" style="17" customWidth="1"/>
    <col min="10" max="10" width="11.42578125" style="17" customWidth="1"/>
    <col min="11" max="17" width="9.7109375" style="17" customWidth="1"/>
    <col min="18" max="18" width="30" style="17" customWidth="1"/>
    <col min="19" max="19" width="10.7109375" customWidth="1"/>
    <col min="20" max="20" width="10.85546875" customWidth="1"/>
  </cols>
  <sheetData>
    <row r="1" spans="1:18" ht="59.25" customHeight="1" thickBot="1" x14ac:dyDescent="0.3">
      <c r="A1" s="10" t="s">
        <v>70</v>
      </c>
      <c r="B1" s="10" t="s">
        <v>67</v>
      </c>
      <c r="C1" s="11" t="s">
        <v>131</v>
      </c>
      <c r="D1" s="11" t="s">
        <v>79</v>
      </c>
      <c r="E1" s="11" t="s">
        <v>132</v>
      </c>
      <c r="F1" s="11" t="s">
        <v>175</v>
      </c>
      <c r="G1" s="11" t="s">
        <v>176</v>
      </c>
      <c r="H1" s="11" t="str">
        <f>TSReport!P10 &amp; IF(TSReport!P10="VDS"," (mg/L)"," (%)")</f>
        <v>VS (%)</v>
      </c>
      <c r="I1" s="11" t="s">
        <v>77</v>
      </c>
      <c r="J1" s="11" t="str">
        <f>"Avg. " &amp;TSReport!P10 &amp; IF(TSReport!P10="VDS"," (mg/L)"," (%)")</f>
        <v>Avg. VS (%)</v>
      </c>
      <c r="K1" s="11" t="s">
        <v>140</v>
      </c>
      <c r="L1" s="11" t="s">
        <v>141</v>
      </c>
      <c r="M1" s="11" t="s">
        <v>142</v>
      </c>
      <c r="N1" s="11" t="s">
        <v>143</v>
      </c>
      <c r="O1" s="11" t="s">
        <v>144</v>
      </c>
      <c r="P1" s="11" t="s">
        <v>145</v>
      </c>
      <c r="Q1" s="154" t="s">
        <v>146</v>
      </c>
      <c r="R1" s="149" t="s">
        <v>62</v>
      </c>
    </row>
    <row r="2" spans="1:18" ht="16.5" x14ac:dyDescent="0.3">
      <c r="A2" s="40" t="s">
        <v>605</v>
      </c>
      <c r="B2" s="40" t="s">
        <v>587</v>
      </c>
      <c r="C2" s="40" t="s">
        <v>607</v>
      </c>
      <c r="D2" s="40" t="s">
        <v>366</v>
      </c>
      <c r="E2" s="40" t="s">
        <v>608</v>
      </c>
      <c r="F2" s="40" t="s">
        <v>611</v>
      </c>
      <c r="G2" s="40" t="s">
        <v>614</v>
      </c>
      <c r="H2" s="40" t="s">
        <v>615</v>
      </c>
      <c r="I2" s="40" t="s">
        <v>585</v>
      </c>
      <c r="J2" s="40" t="s">
        <v>616</v>
      </c>
      <c r="K2" s="40" t="s">
        <v>614</v>
      </c>
      <c r="L2" s="115" t="s">
        <v>618</v>
      </c>
      <c r="M2" s="115"/>
      <c r="N2" s="115"/>
      <c r="O2" s="115"/>
      <c r="P2" s="115"/>
      <c r="Q2" s="41"/>
      <c r="R2" s="150"/>
    </row>
    <row r="3" spans="1:18" ht="16.5" x14ac:dyDescent="0.3">
      <c r="A3" s="43" t="s">
        <v>372</v>
      </c>
      <c r="B3" s="43" t="s">
        <v>588</v>
      </c>
      <c r="C3" s="43" t="s">
        <v>619</v>
      </c>
      <c r="D3" s="43" t="s">
        <v>366</v>
      </c>
      <c r="E3" s="43" t="s">
        <v>620</v>
      </c>
      <c r="F3" s="43" t="s">
        <v>623</v>
      </c>
      <c r="G3" s="43" t="s">
        <v>625</v>
      </c>
      <c r="H3" s="43" t="s">
        <v>626</v>
      </c>
      <c r="I3" s="43"/>
      <c r="J3" s="43"/>
      <c r="K3" s="43" t="s">
        <v>625</v>
      </c>
      <c r="L3" s="116" t="s">
        <v>628</v>
      </c>
      <c r="M3" s="116"/>
      <c r="N3" s="116"/>
      <c r="O3" s="116"/>
      <c r="P3" s="116"/>
      <c r="Q3" s="44"/>
      <c r="R3" s="151"/>
    </row>
    <row r="4" spans="1:18" ht="16.5" x14ac:dyDescent="0.3">
      <c r="A4" s="45" t="s">
        <v>605</v>
      </c>
      <c r="B4" s="45" t="s">
        <v>589</v>
      </c>
      <c r="C4" s="45" t="s">
        <v>629</v>
      </c>
      <c r="D4" s="45" t="s">
        <v>380</v>
      </c>
      <c r="E4" s="45" t="s">
        <v>630</v>
      </c>
      <c r="F4" s="45"/>
      <c r="G4" s="45"/>
      <c r="H4" s="45"/>
      <c r="I4" s="45" t="s">
        <v>374</v>
      </c>
      <c r="J4" s="45" t="s">
        <v>634</v>
      </c>
      <c r="K4" s="45"/>
      <c r="L4" s="117"/>
      <c r="M4" s="117"/>
      <c r="N4" s="117"/>
      <c r="O4" s="117"/>
      <c r="P4" s="117"/>
      <c r="Q4" s="46"/>
      <c r="R4" s="152"/>
    </row>
    <row r="5" spans="1:18" ht="16.5" x14ac:dyDescent="0.3">
      <c r="A5" s="43" t="s">
        <v>372</v>
      </c>
      <c r="B5" s="43" t="s">
        <v>590</v>
      </c>
      <c r="C5" s="43" t="s">
        <v>635</v>
      </c>
      <c r="D5" s="43" t="s">
        <v>366</v>
      </c>
      <c r="E5" s="43" t="s">
        <v>636</v>
      </c>
      <c r="F5" s="43" t="s">
        <v>639</v>
      </c>
      <c r="G5" s="43" t="s">
        <v>640</v>
      </c>
      <c r="H5" s="43" t="s">
        <v>634</v>
      </c>
      <c r="I5" s="43"/>
      <c r="J5" s="43"/>
      <c r="K5" s="43" t="s">
        <v>640</v>
      </c>
      <c r="L5" s="116" t="s">
        <v>642</v>
      </c>
      <c r="M5" s="116"/>
      <c r="N5" s="116"/>
      <c r="O5" s="116"/>
      <c r="P5" s="116"/>
      <c r="Q5" s="44"/>
      <c r="R5" s="151"/>
    </row>
    <row r="6" spans="1:18" ht="16.5" x14ac:dyDescent="0.3">
      <c r="A6" s="45" t="s">
        <v>643</v>
      </c>
      <c r="B6" s="45" t="s">
        <v>46</v>
      </c>
      <c r="C6" s="45" t="s">
        <v>644</v>
      </c>
      <c r="D6" s="45" t="s">
        <v>366</v>
      </c>
      <c r="E6" s="45" t="s">
        <v>645</v>
      </c>
      <c r="F6" s="45" t="s">
        <v>648</v>
      </c>
      <c r="G6" s="45" t="s">
        <v>651</v>
      </c>
      <c r="H6" s="45" t="s">
        <v>652</v>
      </c>
      <c r="I6" s="45" t="s">
        <v>368</v>
      </c>
      <c r="J6" s="45" t="s">
        <v>653</v>
      </c>
      <c r="K6" s="45" t="s">
        <v>651</v>
      </c>
      <c r="L6" s="117" t="s">
        <v>655</v>
      </c>
      <c r="M6" s="117"/>
      <c r="N6" s="117"/>
      <c r="O6" s="117"/>
      <c r="P6" s="117"/>
      <c r="Q6" s="46"/>
      <c r="R6" s="152"/>
    </row>
    <row r="7" spans="1:18" ht="16.5" x14ac:dyDescent="0.3">
      <c r="A7" s="43" t="s">
        <v>372</v>
      </c>
      <c r="B7" s="43" t="s">
        <v>370</v>
      </c>
      <c r="C7" s="43" t="s">
        <v>656</v>
      </c>
      <c r="D7" s="43" t="s">
        <v>366</v>
      </c>
      <c r="E7" s="43" t="s">
        <v>657</v>
      </c>
      <c r="F7" s="43" t="s">
        <v>660</v>
      </c>
      <c r="G7" s="43" t="s">
        <v>662</v>
      </c>
      <c r="H7" s="43" t="s">
        <v>663</v>
      </c>
      <c r="I7" s="43"/>
      <c r="J7" s="43"/>
      <c r="K7" s="43" t="s">
        <v>662</v>
      </c>
      <c r="L7" s="116" t="s">
        <v>665</v>
      </c>
      <c r="M7" s="116"/>
      <c r="N7" s="116"/>
      <c r="O7" s="116"/>
      <c r="P7" s="116"/>
      <c r="Q7" s="44"/>
      <c r="R7" s="151"/>
    </row>
    <row r="8" spans="1:18" ht="16.5" x14ac:dyDescent="0.3">
      <c r="A8" s="45" t="s">
        <v>666</v>
      </c>
      <c r="B8" s="45" t="s">
        <v>591</v>
      </c>
      <c r="C8" s="45" t="s">
        <v>668</v>
      </c>
      <c r="D8" s="45" t="s">
        <v>366</v>
      </c>
      <c r="E8" s="45" t="s">
        <v>669</v>
      </c>
      <c r="F8" s="45" t="s">
        <v>672</v>
      </c>
      <c r="G8" s="45" t="s">
        <v>675</v>
      </c>
      <c r="H8" s="45" t="s">
        <v>676</v>
      </c>
      <c r="I8" s="45" t="s">
        <v>368</v>
      </c>
      <c r="J8" s="45" t="s">
        <v>677</v>
      </c>
      <c r="K8" s="45" t="s">
        <v>675</v>
      </c>
      <c r="L8" s="117" t="s">
        <v>679</v>
      </c>
      <c r="M8" s="117"/>
      <c r="N8" s="117"/>
      <c r="O8" s="117"/>
      <c r="P8" s="117"/>
      <c r="Q8" s="46"/>
      <c r="R8" s="152"/>
    </row>
    <row r="9" spans="1:18" ht="16.5" x14ac:dyDescent="0.3">
      <c r="A9" s="43" t="s">
        <v>372</v>
      </c>
      <c r="B9" s="43" t="s">
        <v>593</v>
      </c>
      <c r="C9" s="43" t="s">
        <v>680</v>
      </c>
      <c r="D9" s="43" t="s">
        <v>366</v>
      </c>
      <c r="E9" s="43" t="s">
        <v>681</v>
      </c>
      <c r="F9" s="43" t="s">
        <v>684</v>
      </c>
      <c r="G9" s="43" t="s">
        <v>686</v>
      </c>
      <c r="H9" s="43" t="s">
        <v>687</v>
      </c>
      <c r="I9" s="43"/>
      <c r="J9" s="43"/>
      <c r="K9" s="43" t="s">
        <v>686</v>
      </c>
      <c r="L9" s="116" t="s">
        <v>689</v>
      </c>
      <c r="M9" s="116"/>
      <c r="N9" s="116"/>
      <c r="O9" s="116"/>
      <c r="P9" s="116"/>
      <c r="Q9" s="44"/>
      <c r="R9" s="151"/>
    </row>
    <row r="10" spans="1:18" ht="16.5" x14ac:dyDescent="0.3">
      <c r="A10" s="45" t="s">
        <v>690</v>
      </c>
      <c r="B10" s="45" t="s">
        <v>691</v>
      </c>
      <c r="C10" s="45" t="s">
        <v>692</v>
      </c>
      <c r="D10" s="45" t="s">
        <v>366</v>
      </c>
      <c r="E10" s="45" t="s">
        <v>693</v>
      </c>
      <c r="F10" s="45" t="s">
        <v>696</v>
      </c>
      <c r="G10" s="45" t="s">
        <v>699</v>
      </c>
      <c r="H10" s="45" t="s">
        <v>700</v>
      </c>
      <c r="I10" s="45" t="s">
        <v>368</v>
      </c>
      <c r="J10" s="45" t="s">
        <v>701</v>
      </c>
      <c r="K10" s="45" t="s">
        <v>699</v>
      </c>
      <c r="L10" s="117" t="s">
        <v>703</v>
      </c>
      <c r="M10" s="117"/>
      <c r="N10" s="117"/>
      <c r="O10" s="117"/>
      <c r="P10" s="117"/>
      <c r="Q10" s="46"/>
      <c r="R10" s="152"/>
    </row>
    <row r="11" spans="1:18" ht="16.5" x14ac:dyDescent="0.3">
      <c r="A11" s="43" t="s">
        <v>372</v>
      </c>
      <c r="B11" s="43" t="s">
        <v>704</v>
      </c>
      <c r="C11" s="43" t="s">
        <v>705</v>
      </c>
      <c r="D11" s="43" t="s">
        <v>366</v>
      </c>
      <c r="E11" s="43" t="s">
        <v>706</v>
      </c>
      <c r="F11" s="43" t="s">
        <v>709</v>
      </c>
      <c r="G11" s="43" t="s">
        <v>711</v>
      </c>
      <c r="H11" s="43" t="s">
        <v>712</v>
      </c>
      <c r="I11" s="43"/>
      <c r="J11" s="43"/>
      <c r="K11" s="43" t="s">
        <v>711</v>
      </c>
      <c r="L11" s="116" t="s">
        <v>714</v>
      </c>
      <c r="M11" s="116"/>
      <c r="N11" s="116"/>
      <c r="O11" s="116"/>
      <c r="P11" s="116"/>
      <c r="Q11" s="44"/>
      <c r="R11" s="151"/>
    </row>
    <row r="12" spans="1:18" ht="16.5" x14ac:dyDescent="0.3">
      <c r="A12" s="45" t="s">
        <v>715</v>
      </c>
      <c r="B12" s="45" t="s">
        <v>594</v>
      </c>
      <c r="C12" s="45" t="s">
        <v>716</v>
      </c>
      <c r="D12" s="45" t="s">
        <v>366</v>
      </c>
      <c r="E12" s="45" t="s">
        <v>717</v>
      </c>
      <c r="F12" s="45" t="s">
        <v>720</v>
      </c>
      <c r="G12" s="45" t="s">
        <v>723</v>
      </c>
      <c r="H12" s="45" t="s">
        <v>724</v>
      </c>
      <c r="I12" s="45" t="s">
        <v>368</v>
      </c>
      <c r="J12" s="45" t="s">
        <v>725</v>
      </c>
      <c r="K12" s="45" t="s">
        <v>723</v>
      </c>
      <c r="L12" s="117" t="s">
        <v>727</v>
      </c>
      <c r="M12" s="117"/>
      <c r="N12" s="117"/>
      <c r="O12" s="117"/>
      <c r="P12" s="117"/>
      <c r="Q12" s="46"/>
      <c r="R12" s="152"/>
    </row>
    <row r="13" spans="1:18" ht="16.5" x14ac:dyDescent="0.3">
      <c r="A13" s="43" t="s">
        <v>372</v>
      </c>
      <c r="B13" s="43" t="s">
        <v>595</v>
      </c>
      <c r="C13" s="43" t="s">
        <v>728</v>
      </c>
      <c r="D13" s="43" t="s">
        <v>366</v>
      </c>
      <c r="E13" s="43" t="s">
        <v>729</v>
      </c>
      <c r="F13" s="43" t="s">
        <v>732</v>
      </c>
      <c r="G13" s="43" t="s">
        <v>734</v>
      </c>
      <c r="H13" s="43" t="s">
        <v>735</v>
      </c>
      <c r="I13" s="43"/>
      <c r="J13" s="43"/>
      <c r="K13" s="43" t="s">
        <v>734</v>
      </c>
      <c r="L13" s="116" t="s">
        <v>737</v>
      </c>
      <c r="M13" s="116"/>
      <c r="N13" s="116"/>
      <c r="O13" s="116"/>
      <c r="P13" s="116"/>
      <c r="Q13" s="44"/>
      <c r="R13" s="151"/>
    </row>
    <row r="14" spans="1:18" ht="16.5" x14ac:dyDescent="0.3">
      <c r="A14" s="45" t="s">
        <v>738</v>
      </c>
      <c r="B14" s="45" t="s">
        <v>596</v>
      </c>
      <c r="C14" s="45" t="s">
        <v>739</v>
      </c>
      <c r="D14" s="45" t="s">
        <v>366</v>
      </c>
      <c r="E14" s="45" t="s">
        <v>740</v>
      </c>
      <c r="F14" s="45" t="s">
        <v>743</v>
      </c>
      <c r="G14" s="45" t="s">
        <v>746</v>
      </c>
      <c r="H14" s="45" t="s">
        <v>747</v>
      </c>
      <c r="I14" s="45" t="s">
        <v>368</v>
      </c>
      <c r="J14" s="45" t="s">
        <v>748</v>
      </c>
      <c r="K14" s="45" t="s">
        <v>746</v>
      </c>
      <c r="L14" s="117" t="s">
        <v>750</v>
      </c>
      <c r="M14" s="117"/>
      <c r="N14" s="117"/>
      <c r="O14" s="117"/>
      <c r="P14" s="117"/>
      <c r="Q14" s="46"/>
      <c r="R14" s="152"/>
    </row>
    <row r="15" spans="1:18" ht="16.5" x14ac:dyDescent="0.3">
      <c r="A15" s="43" t="s">
        <v>372</v>
      </c>
      <c r="B15" s="43" t="s">
        <v>597</v>
      </c>
      <c r="C15" s="43" t="s">
        <v>751</v>
      </c>
      <c r="D15" s="43" t="s">
        <v>366</v>
      </c>
      <c r="E15" s="43" t="s">
        <v>752</v>
      </c>
      <c r="F15" s="43" t="s">
        <v>755</v>
      </c>
      <c r="G15" s="43" t="s">
        <v>757</v>
      </c>
      <c r="H15" s="43" t="s">
        <v>758</v>
      </c>
      <c r="I15" s="43"/>
      <c r="J15" s="43"/>
      <c r="K15" s="43" t="s">
        <v>757</v>
      </c>
      <c r="L15" s="116" t="s">
        <v>760</v>
      </c>
      <c r="M15" s="116"/>
      <c r="N15" s="116"/>
      <c r="O15" s="116"/>
      <c r="P15" s="116"/>
      <c r="Q15" s="44"/>
      <c r="R15" s="151"/>
    </row>
    <row r="16" spans="1:18" ht="16.5" x14ac:dyDescent="0.3">
      <c r="A16" s="45" t="s">
        <v>761</v>
      </c>
      <c r="B16" s="45" t="s">
        <v>598</v>
      </c>
      <c r="C16" s="45" t="s">
        <v>762</v>
      </c>
      <c r="D16" s="45" t="s">
        <v>366</v>
      </c>
      <c r="E16" s="45" t="s">
        <v>763</v>
      </c>
      <c r="F16" s="45" t="s">
        <v>766</v>
      </c>
      <c r="G16" s="45" t="s">
        <v>769</v>
      </c>
      <c r="H16" s="45" t="s">
        <v>770</v>
      </c>
      <c r="I16" s="45" t="s">
        <v>368</v>
      </c>
      <c r="J16" s="45" t="s">
        <v>771</v>
      </c>
      <c r="K16" s="45" t="s">
        <v>769</v>
      </c>
      <c r="L16" s="117" t="s">
        <v>773</v>
      </c>
      <c r="M16" s="117"/>
      <c r="N16" s="117"/>
      <c r="O16" s="117"/>
      <c r="P16" s="117"/>
      <c r="Q16" s="46"/>
      <c r="R16" s="152"/>
    </row>
    <row r="17" spans="1:18" ht="16.5" x14ac:dyDescent="0.3">
      <c r="A17" s="43" t="s">
        <v>372</v>
      </c>
      <c r="B17" s="43" t="s">
        <v>599</v>
      </c>
      <c r="C17" s="43" t="s">
        <v>774</v>
      </c>
      <c r="D17" s="43" t="s">
        <v>366</v>
      </c>
      <c r="E17" s="43" t="s">
        <v>775</v>
      </c>
      <c r="F17" s="43" t="s">
        <v>778</v>
      </c>
      <c r="G17" s="43" t="s">
        <v>780</v>
      </c>
      <c r="H17" s="43" t="s">
        <v>781</v>
      </c>
      <c r="I17" s="43"/>
      <c r="J17" s="43"/>
      <c r="K17" s="43" t="s">
        <v>780</v>
      </c>
      <c r="L17" s="116" t="s">
        <v>783</v>
      </c>
      <c r="M17" s="116"/>
      <c r="N17" s="116"/>
      <c r="O17" s="116"/>
      <c r="P17" s="116"/>
      <c r="Q17" s="44"/>
      <c r="R17" s="151"/>
    </row>
    <row r="18" spans="1:18" ht="16.5" x14ac:dyDescent="0.3">
      <c r="A18" s="45" t="s">
        <v>784</v>
      </c>
      <c r="B18" s="45" t="s">
        <v>600</v>
      </c>
      <c r="C18" s="45" t="s">
        <v>785</v>
      </c>
      <c r="D18" s="45" t="s">
        <v>366</v>
      </c>
      <c r="E18" s="45" t="s">
        <v>786</v>
      </c>
      <c r="F18" s="45" t="s">
        <v>789</v>
      </c>
      <c r="G18" s="45" t="s">
        <v>792</v>
      </c>
      <c r="H18" s="45" t="s">
        <v>793</v>
      </c>
      <c r="I18" s="45" t="s">
        <v>368</v>
      </c>
      <c r="J18" s="45" t="s">
        <v>794</v>
      </c>
      <c r="K18" s="45" t="s">
        <v>792</v>
      </c>
      <c r="L18" s="117" t="s">
        <v>796</v>
      </c>
      <c r="M18" s="117"/>
      <c r="N18" s="117"/>
      <c r="O18" s="117"/>
      <c r="P18" s="117"/>
      <c r="Q18" s="46"/>
      <c r="R18" s="152"/>
    </row>
    <row r="19" spans="1:18" ht="16.5" x14ac:dyDescent="0.3">
      <c r="A19" s="43" t="s">
        <v>372</v>
      </c>
      <c r="B19" s="43" t="s">
        <v>601</v>
      </c>
      <c r="C19" s="43" t="s">
        <v>797</v>
      </c>
      <c r="D19" s="43" t="s">
        <v>366</v>
      </c>
      <c r="E19" s="43" t="s">
        <v>798</v>
      </c>
      <c r="F19" s="43" t="s">
        <v>801</v>
      </c>
      <c r="G19" s="43" t="s">
        <v>803</v>
      </c>
      <c r="H19" s="43" t="s">
        <v>804</v>
      </c>
      <c r="I19" s="43"/>
      <c r="J19" s="43"/>
      <c r="K19" s="43" t="s">
        <v>803</v>
      </c>
      <c r="L19" s="116" t="s">
        <v>806</v>
      </c>
      <c r="M19" s="116"/>
      <c r="N19" s="116"/>
      <c r="O19" s="116"/>
      <c r="P19" s="116"/>
      <c r="Q19" s="44"/>
      <c r="R19" s="151"/>
    </row>
    <row r="20" spans="1:18" ht="16.5" x14ac:dyDescent="0.3">
      <c r="A20" s="45" t="s">
        <v>807</v>
      </c>
      <c r="B20" s="45" t="s">
        <v>602</v>
      </c>
      <c r="C20" s="45" t="s">
        <v>809</v>
      </c>
      <c r="D20" s="45" t="s">
        <v>366</v>
      </c>
      <c r="E20" s="45" t="s">
        <v>810</v>
      </c>
      <c r="F20" s="45" t="s">
        <v>813</v>
      </c>
      <c r="G20" s="45" t="s">
        <v>816</v>
      </c>
      <c r="H20" s="45" t="s">
        <v>817</v>
      </c>
      <c r="I20" s="45" t="s">
        <v>368</v>
      </c>
      <c r="J20" s="45" t="s">
        <v>818</v>
      </c>
      <c r="K20" s="45" t="s">
        <v>816</v>
      </c>
      <c r="L20" s="117" t="s">
        <v>820</v>
      </c>
      <c r="M20" s="117"/>
      <c r="N20" s="117"/>
      <c r="O20" s="117"/>
      <c r="P20" s="117"/>
      <c r="Q20" s="46"/>
      <c r="R20" s="152"/>
    </row>
    <row r="21" spans="1:18" ht="16.5" x14ac:dyDescent="0.3">
      <c r="A21" s="43" t="s">
        <v>372</v>
      </c>
      <c r="B21" s="43" t="s">
        <v>603</v>
      </c>
      <c r="C21" s="43" t="s">
        <v>821</v>
      </c>
      <c r="D21" s="43" t="s">
        <v>366</v>
      </c>
      <c r="E21" s="43" t="s">
        <v>822</v>
      </c>
      <c r="F21" s="43" t="s">
        <v>825</v>
      </c>
      <c r="G21" s="43" t="s">
        <v>827</v>
      </c>
      <c r="H21" s="43" t="s">
        <v>828</v>
      </c>
      <c r="I21" s="43"/>
      <c r="J21" s="43"/>
      <c r="K21" s="43" t="s">
        <v>827</v>
      </c>
      <c r="L21" s="116" t="s">
        <v>830</v>
      </c>
      <c r="M21" s="116"/>
      <c r="N21" s="116"/>
      <c r="O21" s="116"/>
      <c r="P21" s="116"/>
      <c r="Q21" s="44"/>
      <c r="R21" s="151"/>
    </row>
    <row r="22" spans="1:18" ht="16.5" x14ac:dyDescent="0.3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117"/>
      <c r="M22" s="117"/>
      <c r="N22" s="117"/>
      <c r="O22" s="117"/>
      <c r="P22" s="117"/>
      <c r="Q22" s="46"/>
      <c r="R22" s="152"/>
    </row>
    <row r="23" spans="1:18" ht="16.5" x14ac:dyDescent="0.3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116"/>
      <c r="M23" s="116"/>
      <c r="N23" s="116"/>
      <c r="O23" s="116"/>
      <c r="P23" s="116"/>
      <c r="Q23" s="44"/>
      <c r="R23" s="151"/>
    </row>
    <row r="24" spans="1:18" ht="16.5" x14ac:dyDescent="0.3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117"/>
      <c r="M24" s="117"/>
      <c r="N24" s="117"/>
      <c r="O24" s="117"/>
      <c r="P24" s="117"/>
      <c r="Q24" s="46"/>
      <c r="R24" s="152"/>
    </row>
    <row r="25" spans="1:18" ht="16.5" x14ac:dyDescent="0.3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116"/>
      <c r="M25" s="116"/>
      <c r="N25" s="116"/>
      <c r="O25" s="116"/>
      <c r="P25" s="116"/>
      <c r="Q25" s="44"/>
      <c r="R25" s="151"/>
    </row>
    <row r="26" spans="1:18" ht="16.5" x14ac:dyDescent="0.3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117"/>
      <c r="M26" s="117"/>
      <c r="N26" s="117"/>
      <c r="O26" s="117"/>
      <c r="P26" s="117"/>
      <c r="Q26" s="46"/>
      <c r="R26" s="152"/>
    </row>
    <row r="27" spans="1:18" ht="16.5" x14ac:dyDescent="0.3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116"/>
      <c r="M27" s="116"/>
      <c r="N27" s="116"/>
      <c r="O27" s="116"/>
      <c r="P27" s="116"/>
      <c r="Q27" s="44"/>
      <c r="R27" s="151"/>
    </row>
    <row r="28" spans="1:18" ht="16.5" x14ac:dyDescent="0.3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117"/>
      <c r="M28" s="117"/>
      <c r="N28" s="117"/>
      <c r="O28" s="117"/>
      <c r="P28" s="117"/>
      <c r="Q28" s="46"/>
      <c r="R28" s="152"/>
    </row>
    <row r="29" spans="1:18" ht="16.5" x14ac:dyDescent="0.3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116"/>
      <c r="M29" s="116"/>
      <c r="N29" s="116"/>
      <c r="O29" s="116"/>
      <c r="P29" s="116"/>
      <c r="Q29" s="44"/>
      <c r="R29" s="151"/>
    </row>
    <row r="30" spans="1:18" ht="16.5" x14ac:dyDescent="0.3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117"/>
      <c r="M30" s="117"/>
      <c r="N30" s="117"/>
      <c r="O30" s="117"/>
      <c r="P30" s="117"/>
      <c r="Q30" s="46"/>
      <c r="R30" s="152"/>
    </row>
    <row r="31" spans="1:18" ht="16.5" x14ac:dyDescent="0.3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116"/>
      <c r="M31" s="116"/>
      <c r="N31" s="116"/>
      <c r="O31" s="116"/>
      <c r="P31" s="116"/>
      <c r="Q31" s="44"/>
      <c r="R31" s="151"/>
    </row>
    <row r="32" spans="1:18" ht="16.5" x14ac:dyDescent="0.3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117"/>
      <c r="M32" s="117"/>
      <c r="N32" s="117"/>
      <c r="O32" s="117"/>
      <c r="P32" s="117"/>
      <c r="Q32" s="46"/>
      <c r="R32" s="152"/>
    </row>
    <row r="33" spans="1:18" ht="16.5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116"/>
      <c r="M33" s="116"/>
      <c r="N33" s="116"/>
      <c r="O33" s="116"/>
      <c r="P33" s="116"/>
      <c r="Q33" s="44"/>
      <c r="R33" s="151"/>
    </row>
    <row r="34" spans="1:18" ht="16.5" x14ac:dyDescent="0.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117"/>
      <c r="M34" s="117"/>
      <c r="N34" s="117"/>
      <c r="O34" s="117"/>
      <c r="P34" s="117"/>
      <c r="Q34" s="46"/>
      <c r="R34" s="152"/>
    </row>
    <row r="35" spans="1:18" ht="16.5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116"/>
      <c r="M35" s="116"/>
      <c r="N35" s="116"/>
      <c r="O35" s="116"/>
      <c r="P35" s="116"/>
      <c r="Q35" s="44"/>
      <c r="R35" s="151"/>
    </row>
    <row r="36" spans="1:18" ht="16.5" x14ac:dyDescent="0.3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117"/>
      <c r="M36" s="117"/>
      <c r="N36" s="117"/>
      <c r="O36" s="117"/>
      <c r="P36" s="117"/>
      <c r="Q36" s="46"/>
      <c r="R36" s="152"/>
    </row>
    <row r="37" spans="1:18" ht="16.5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116"/>
      <c r="M37" s="116"/>
      <c r="N37" s="116"/>
      <c r="O37" s="116"/>
      <c r="P37" s="116"/>
      <c r="Q37" s="44"/>
      <c r="R37" s="151"/>
    </row>
    <row r="38" spans="1:18" ht="16.5" x14ac:dyDescent="0.3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117"/>
      <c r="M38" s="117"/>
      <c r="N38" s="117"/>
      <c r="O38" s="117"/>
      <c r="P38" s="117"/>
      <c r="Q38" s="46"/>
      <c r="R38" s="152"/>
    </row>
    <row r="39" spans="1:18" ht="16.5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116"/>
      <c r="M39" s="116"/>
      <c r="N39" s="116"/>
      <c r="O39" s="116"/>
      <c r="P39" s="116"/>
      <c r="Q39" s="44"/>
      <c r="R39" s="151"/>
    </row>
    <row r="40" spans="1:18" ht="16.5" x14ac:dyDescent="0.3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117"/>
      <c r="M40" s="117"/>
      <c r="N40" s="117"/>
      <c r="O40" s="117"/>
      <c r="P40" s="117"/>
      <c r="Q40" s="46"/>
      <c r="R40" s="152"/>
    </row>
    <row r="41" spans="1:18" ht="16.5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116"/>
      <c r="M41" s="116"/>
      <c r="N41" s="116"/>
      <c r="O41" s="116"/>
      <c r="P41" s="116"/>
      <c r="Q41" s="44"/>
      <c r="R41" s="151"/>
    </row>
    <row r="42" spans="1:18" ht="16.5" x14ac:dyDescent="0.3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117"/>
      <c r="M42" s="117"/>
      <c r="N42" s="117"/>
      <c r="O42" s="117"/>
      <c r="P42" s="117"/>
      <c r="Q42" s="46"/>
      <c r="R42" s="152"/>
    </row>
    <row r="43" spans="1:18" ht="16.5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116"/>
      <c r="M43" s="116"/>
      <c r="N43" s="116"/>
      <c r="O43" s="116"/>
      <c r="P43" s="116"/>
      <c r="Q43" s="44"/>
      <c r="R43" s="151"/>
    </row>
    <row r="44" spans="1:18" ht="16.5" x14ac:dyDescent="0.3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117"/>
      <c r="M44" s="117"/>
      <c r="N44" s="117"/>
      <c r="O44" s="117"/>
      <c r="P44" s="117"/>
      <c r="Q44" s="46"/>
      <c r="R44" s="152"/>
    </row>
    <row r="45" spans="1:18" ht="16.5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116"/>
      <c r="M45" s="116"/>
      <c r="N45" s="116"/>
      <c r="O45" s="116"/>
      <c r="P45" s="116"/>
      <c r="Q45" s="44"/>
      <c r="R45" s="151"/>
    </row>
    <row r="46" spans="1:18" ht="16.5" x14ac:dyDescent="0.3">
      <c r="A46" s="45"/>
      <c r="B46" s="45"/>
      <c r="C46" s="45"/>
      <c r="D46" s="45"/>
      <c r="E46" s="45"/>
      <c r="F46" s="45"/>
      <c r="G46" s="45"/>
      <c r="H46" s="45"/>
      <c r="I46" s="45"/>
      <c r="J46" s="45"/>
      <c r="K46" s="45"/>
      <c r="L46" s="117"/>
      <c r="M46" s="117"/>
      <c r="N46" s="117"/>
      <c r="O46" s="117"/>
      <c r="P46" s="117"/>
      <c r="Q46" s="46"/>
      <c r="R46" s="152"/>
    </row>
    <row r="47" spans="1:18" ht="16.5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116"/>
      <c r="M47" s="116"/>
      <c r="N47" s="116"/>
      <c r="O47" s="116"/>
      <c r="P47" s="116"/>
      <c r="Q47" s="44"/>
      <c r="R47" s="151"/>
    </row>
    <row r="48" spans="1:18" ht="17.25" thickBot="1" x14ac:dyDescent="0.3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118"/>
      <c r="M48" s="118"/>
      <c r="N48" s="118"/>
      <c r="O48" s="118"/>
      <c r="P48" s="118"/>
      <c r="Q48" s="48"/>
      <c r="R48" s="153"/>
    </row>
    <row r="49" spans="1:18" ht="16.5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116"/>
      <c r="M49" s="116"/>
      <c r="N49" s="116"/>
      <c r="O49" s="116"/>
      <c r="P49" s="116"/>
      <c r="Q49" s="44"/>
      <c r="R49" s="151"/>
    </row>
    <row r="50" spans="1:18" ht="16.5" x14ac:dyDescent="0.3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117"/>
      <c r="M50" s="117"/>
      <c r="N50" s="117"/>
      <c r="O50" s="117"/>
      <c r="P50" s="117"/>
      <c r="Q50" s="46"/>
      <c r="R50" s="152"/>
    </row>
    <row r="51" spans="1:18" ht="16.5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116"/>
      <c r="M51" s="116"/>
      <c r="N51" s="116"/>
      <c r="O51" s="116"/>
      <c r="P51" s="116"/>
      <c r="Q51" s="44"/>
      <c r="R51" s="151"/>
    </row>
    <row r="52" spans="1:18" ht="16.5" x14ac:dyDescent="0.3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117"/>
      <c r="M52" s="117"/>
      <c r="N52" s="117"/>
      <c r="O52" s="117"/>
      <c r="P52" s="117"/>
      <c r="Q52" s="46"/>
      <c r="R52" s="152"/>
    </row>
    <row r="53" spans="1:18" ht="16.5" x14ac:dyDescent="0.3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116"/>
      <c r="M53" s="116"/>
      <c r="N53" s="116"/>
      <c r="O53" s="116"/>
      <c r="P53" s="116"/>
      <c r="Q53" s="44"/>
      <c r="R53" s="151"/>
    </row>
    <row r="54" spans="1:18" ht="16.5" x14ac:dyDescent="0.3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117"/>
      <c r="M54" s="117"/>
      <c r="N54" s="117"/>
      <c r="O54" s="117"/>
      <c r="P54" s="117"/>
      <c r="Q54" s="46"/>
      <c r="R54" s="152"/>
    </row>
    <row r="55" spans="1:18" ht="16.5" x14ac:dyDescent="0.3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116"/>
      <c r="M55" s="116"/>
      <c r="N55" s="116"/>
      <c r="O55" s="116"/>
      <c r="P55" s="116"/>
      <c r="Q55" s="44"/>
      <c r="R55" s="151"/>
    </row>
    <row r="56" spans="1:18" ht="16.5" x14ac:dyDescent="0.3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117"/>
      <c r="M56" s="117"/>
      <c r="N56" s="117"/>
      <c r="O56" s="117"/>
      <c r="P56" s="117"/>
      <c r="Q56" s="46"/>
      <c r="R56" s="152"/>
    </row>
    <row r="57" spans="1:18" ht="16.5" x14ac:dyDescent="0.3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116"/>
      <c r="M57" s="116"/>
      <c r="N57" s="116"/>
      <c r="O57" s="116"/>
      <c r="P57" s="116"/>
      <c r="Q57" s="44"/>
      <c r="R57" s="151"/>
    </row>
    <row r="58" spans="1:18" ht="16.5" x14ac:dyDescent="0.3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117"/>
      <c r="M58" s="117"/>
      <c r="N58" s="117"/>
      <c r="O58" s="117"/>
      <c r="P58" s="117"/>
      <c r="Q58" s="46"/>
      <c r="R58" s="152"/>
    </row>
    <row r="59" spans="1:18" ht="16.5" x14ac:dyDescent="0.3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116"/>
      <c r="M59" s="116"/>
      <c r="N59" s="116"/>
      <c r="O59" s="116"/>
      <c r="P59" s="116"/>
      <c r="Q59" s="44"/>
      <c r="R59" s="151"/>
    </row>
    <row r="60" spans="1:18" ht="16.5" x14ac:dyDescent="0.3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117"/>
      <c r="M60" s="117"/>
      <c r="N60" s="117"/>
      <c r="O60" s="117"/>
      <c r="P60" s="117"/>
      <c r="Q60" s="46"/>
      <c r="R60" s="152"/>
    </row>
    <row r="61" spans="1:18" ht="16.5" x14ac:dyDescent="0.3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116"/>
      <c r="M61" s="116"/>
      <c r="N61" s="116"/>
      <c r="O61" s="116"/>
      <c r="P61" s="116"/>
      <c r="Q61" s="44"/>
      <c r="R61" s="151"/>
    </row>
    <row r="62" spans="1:18" ht="16.5" x14ac:dyDescent="0.3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117"/>
      <c r="M62" s="117"/>
      <c r="N62" s="117"/>
      <c r="O62" s="117"/>
      <c r="P62" s="117"/>
      <c r="Q62" s="46"/>
      <c r="R62" s="152"/>
    </row>
    <row r="63" spans="1:18" ht="16.5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116"/>
      <c r="M63" s="116"/>
      <c r="N63" s="116"/>
      <c r="O63" s="116"/>
      <c r="P63" s="116"/>
      <c r="Q63" s="44"/>
      <c r="R63" s="151"/>
    </row>
    <row r="64" spans="1:18" ht="16.5" x14ac:dyDescent="0.3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117"/>
      <c r="M64" s="117"/>
      <c r="N64" s="117"/>
      <c r="O64" s="117"/>
      <c r="P64" s="117"/>
      <c r="Q64" s="46"/>
      <c r="R64" s="152"/>
    </row>
    <row r="65" spans="1:18" ht="16.5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116"/>
      <c r="M65" s="116"/>
      <c r="N65" s="116"/>
      <c r="O65" s="116"/>
      <c r="P65" s="116"/>
      <c r="Q65" s="44"/>
      <c r="R65" s="151"/>
    </row>
    <row r="66" spans="1:18" ht="16.5" x14ac:dyDescent="0.3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117"/>
      <c r="M66" s="117"/>
      <c r="N66" s="117"/>
      <c r="O66" s="117"/>
      <c r="P66" s="117"/>
      <c r="Q66" s="46"/>
      <c r="R66" s="152"/>
    </row>
    <row r="67" spans="1:18" ht="16.5" x14ac:dyDescent="0.3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116"/>
      <c r="M67" s="116"/>
      <c r="N67" s="116"/>
      <c r="O67" s="116"/>
      <c r="P67" s="116"/>
      <c r="Q67" s="44"/>
      <c r="R67" s="151"/>
    </row>
    <row r="68" spans="1:18" ht="16.5" x14ac:dyDescent="0.3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117"/>
      <c r="M68" s="117"/>
      <c r="N68" s="117"/>
      <c r="O68" s="117"/>
      <c r="P68" s="117"/>
      <c r="Q68" s="46"/>
      <c r="R68" s="152"/>
    </row>
    <row r="69" spans="1:18" ht="16.5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116"/>
      <c r="M69" s="116"/>
      <c r="N69" s="116"/>
      <c r="O69" s="116"/>
      <c r="P69" s="116"/>
      <c r="Q69" s="44"/>
      <c r="R69" s="151"/>
    </row>
    <row r="70" spans="1:18" ht="16.5" x14ac:dyDescent="0.3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117"/>
      <c r="M70" s="117"/>
      <c r="N70" s="117"/>
      <c r="O70" s="117"/>
      <c r="P70" s="117"/>
      <c r="Q70" s="46"/>
      <c r="R70" s="152"/>
    </row>
    <row r="71" spans="1:18" ht="16.5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116"/>
      <c r="M71" s="116"/>
      <c r="N71" s="116"/>
      <c r="O71" s="116"/>
      <c r="P71" s="116"/>
      <c r="Q71" s="44"/>
      <c r="R71" s="151"/>
    </row>
    <row r="72" spans="1:18" ht="16.5" x14ac:dyDescent="0.3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117"/>
      <c r="M72" s="117"/>
      <c r="N72" s="117"/>
      <c r="O72" s="117"/>
      <c r="P72" s="117"/>
      <c r="Q72" s="46"/>
      <c r="R72" s="152"/>
    </row>
    <row r="73" spans="1:18" ht="16.5" x14ac:dyDescent="0.3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116"/>
      <c r="M73" s="116"/>
      <c r="N73" s="116"/>
      <c r="O73" s="116"/>
      <c r="P73" s="116"/>
      <c r="Q73" s="44"/>
      <c r="R73" s="151"/>
    </row>
    <row r="74" spans="1:18" ht="16.5" x14ac:dyDescent="0.3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117"/>
      <c r="M74" s="117"/>
      <c r="N74" s="117"/>
      <c r="O74" s="117"/>
      <c r="P74" s="117"/>
      <c r="Q74" s="46"/>
      <c r="R74" s="152"/>
    </row>
    <row r="75" spans="1:18" ht="16.5" x14ac:dyDescent="0.3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116"/>
      <c r="M75" s="116"/>
      <c r="N75" s="116"/>
      <c r="O75" s="116"/>
      <c r="P75" s="116"/>
      <c r="Q75" s="44"/>
      <c r="R75" s="151"/>
    </row>
    <row r="76" spans="1:18" ht="16.5" x14ac:dyDescent="0.3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117"/>
      <c r="M76" s="117"/>
      <c r="N76" s="117"/>
      <c r="O76" s="117"/>
      <c r="P76" s="117"/>
      <c r="Q76" s="46"/>
      <c r="R76" s="152"/>
    </row>
    <row r="77" spans="1:18" ht="16.5" x14ac:dyDescent="0.3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116"/>
      <c r="M77" s="116"/>
      <c r="N77" s="116"/>
      <c r="O77" s="116"/>
      <c r="P77" s="116"/>
      <c r="Q77" s="44"/>
      <c r="R77" s="151"/>
    </row>
    <row r="78" spans="1:18" ht="16.5" x14ac:dyDescent="0.3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117"/>
      <c r="M78" s="117"/>
      <c r="N78" s="117"/>
      <c r="O78" s="117"/>
      <c r="P78" s="117"/>
      <c r="Q78" s="46"/>
      <c r="R78" s="152"/>
    </row>
    <row r="79" spans="1:18" ht="16.5" x14ac:dyDescent="0.3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116"/>
      <c r="M79" s="116"/>
      <c r="N79" s="116"/>
      <c r="O79" s="116"/>
      <c r="P79" s="116"/>
      <c r="Q79" s="44"/>
      <c r="R79" s="151"/>
    </row>
    <row r="80" spans="1:18" ht="16.5" x14ac:dyDescent="0.3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117"/>
      <c r="M80" s="117"/>
      <c r="N80" s="117"/>
      <c r="O80" s="117"/>
      <c r="P80" s="117"/>
      <c r="Q80" s="46"/>
      <c r="R80" s="152"/>
    </row>
    <row r="81" spans="1:18" ht="16.5" x14ac:dyDescent="0.3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116"/>
      <c r="M81" s="116"/>
      <c r="N81" s="116"/>
      <c r="O81" s="116"/>
      <c r="P81" s="116"/>
      <c r="Q81" s="44"/>
      <c r="R81" s="151"/>
    </row>
    <row r="82" spans="1:18" ht="16.5" x14ac:dyDescent="0.3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117"/>
      <c r="M82" s="117"/>
      <c r="N82" s="117"/>
      <c r="O82" s="117"/>
      <c r="P82" s="117"/>
      <c r="Q82" s="46"/>
      <c r="R82" s="152"/>
    </row>
    <row r="83" spans="1:18" ht="16.5" x14ac:dyDescent="0.3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116"/>
      <c r="M83" s="116"/>
      <c r="N83" s="116"/>
      <c r="O83" s="116"/>
      <c r="P83" s="116"/>
      <c r="Q83" s="44"/>
      <c r="R83" s="151"/>
    </row>
    <row r="84" spans="1:18" ht="16.5" x14ac:dyDescent="0.3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117"/>
      <c r="M84" s="117"/>
      <c r="N84" s="117"/>
      <c r="O84" s="117"/>
      <c r="P84" s="117"/>
      <c r="Q84" s="46"/>
      <c r="R84" s="152"/>
    </row>
    <row r="85" spans="1:18" ht="16.5" x14ac:dyDescent="0.3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116"/>
      <c r="M85" s="116"/>
      <c r="N85" s="116"/>
      <c r="O85" s="116"/>
      <c r="P85" s="116"/>
      <c r="Q85" s="44"/>
      <c r="R85" s="151"/>
    </row>
    <row r="86" spans="1:18" ht="16.5" x14ac:dyDescent="0.3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117"/>
      <c r="M86" s="117"/>
      <c r="N86" s="117"/>
      <c r="O86" s="117"/>
      <c r="P86" s="117"/>
      <c r="Q86" s="46"/>
      <c r="R86" s="152"/>
    </row>
    <row r="87" spans="1:18" ht="16.5" x14ac:dyDescent="0.3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116"/>
      <c r="M87" s="116"/>
      <c r="N87" s="116"/>
      <c r="O87" s="116"/>
      <c r="P87" s="116"/>
      <c r="Q87" s="44"/>
      <c r="R87" s="151"/>
    </row>
    <row r="88" spans="1:18" ht="16.5" x14ac:dyDescent="0.3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117"/>
      <c r="M88" s="117"/>
      <c r="N88" s="117"/>
      <c r="O88" s="117"/>
      <c r="P88" s="117"/>
      <c r="Q88" s="46"/>
      <c r="R88" s="152"/>
    </row>
    <row r="89" spans="1:18" ht="16.5" x14ac:dyDescent="0.3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116"/>
      <c r="M89" s="116"/>
      <c r="N89" s="116"/>
      <c r="O89" s="116"/>
      <c r="P89" s="116"/>
      <c r="Q89" s="44"/>
      <c r="R89" s="151"/>
    </row>
    <row r="90" spans="1:18" ht="16.5" x14ac:dyDescent="0.3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117"/>
      <c r="M90" s="117"/>
      <c r="N90" s="117"/>
      <c r="O90" s="117"/>
      <c r="P90" s="117"/>
      <c r="Q90" s="46"/>
      <c r="R90" s="152"/>
    </row>
    <row r="91" spans="1:18" ht="16.5" x14ac:dyDescent="0.3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116"/>
      <c r="M91" s="116"/>
      <c r="N91" s="116"/>
      <c r="O91" s="116"/>
      <c r="P91" s="116"/>
      <c r="Q91" s="44"/>
      <c r="R91" s="151"/>
    </row>
    <row r="92" spans="1:18" ht="16.5" x14ac:dyDescent="0.3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117"/>
      <c r="M92" s="117"/>
      <c r="N92" s="117"/>
      <c r="O92" s="117"/>
      <c r="P92" s="117"/>
      <c r="Q92" s="46"/>
      <c r="R92" s="152"/>
    </row>
    <row r="93" spans="1:18" ht="16.5" x14ac:dyDescent="0.3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116"/>
      <c r="M93" s="116"/>
      <c r="N93" s="116"/>
      <c r="O93" s="116"/>
      <c r="P93" s="116"/>
      <c r="Q93" s="44"/>
      <c r="R93" s="151"/>
    </row>
    <row r="94" spans="1:18" ht="16.5" x14ac:dyDescent="0.3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117"/>
      <c r="M94" s="117"/>
      <c r="N94" s="117"/>
      <c r="O94" s="117"/>
      <c r="P94" s="117"/>
      <c r="Q94" s="46"/>
      <c r="R94" s="152"/>
    </row>
    <row r="95" spans="1:18" ht="16.5" x14ac:dyDescent="0.3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116"/>
      <c r="M95" s="116"/>
      <c r="N95" s="116"/>
      <c r="O95" s="116"/>
      <c r="P95" s="116"/>
      <c r="Q95" s="44"/>
      <c r="R95" s="151"/>
    </row>
    <row r="96" spans="1:18" ht="17.25" thickBot="1" x14ac:dyDescent="0.3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118"/>
      <c r="M96" s="118"/>
      <c r="N96" s="118"/>
      <c r="O96" s="118"/>
      <c r="P96" s="118"/>
      <c r="Q96" s="48"/>
      <c r="R96" s="153"/>
    </row>
    <row r="97" spans="1:18" ht="16.5" x14ac:dyDescent="0.3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116"/>
      <c r="M97" s="116"/>
      <c r="N97" s="116"/>
      <c r="O97" s="116"/>
      <c r="P97" s="116"/>
      <c r="Q97" s="44"/>
      <c r="R97" s="151"/>
    </row>
    <row r="98" spans="1:18" ht="16.5" x14ac:dyDescent="0.3">
      <c r="A98" s="49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117"/>
      <c r="M98" s="117"/>
      <c r="N98" s="117"/>
      <c r="O98" s="117"/>
      <c r="P98" s="117"/>
      <c r="Q98" s="46"/>
      <c r="R98" s="152"/>
    </row>
    <row r="99" spans="1:18" ht="16.5" x14ac:dyDescent="0.3">
      <c r="A99" s="50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116"/>
      <c r="M99" s="116"/>
      <c r="N99" s="116"/>
      <c r="O99" s="116"/>
      <c r="P99" s="116"/>
      <c r="Q99" s="44"/>
      <c r="R99" s="151"/>
    </row>
    <row r="100" spans="1:18" ht="16.5" x14ac:dyDescent="0.3">
      <c r="A100" s="49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117"/>
      <c r="M100" s="117"/>
      <c r="N100" s="117"/>
      <c r="O100" s="117"/>
      <c r="P100" s="117"/>
      <c r="Q100" s="46"/>
      <c r="R100" s="152"/>
    </row>
    <row r="101" spans="1:18" ht="16.5" x14ac:dyDescent="0.3">
      <c r="A101" s="50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116"/>
      <c r="M101" s="116"/>
      <c r="N101" s="116"/>
      <c r="O101" s="116"/>
      <c r="P101" s="116"/>
      <c r="Q101" s="44"/>
      <c r="R101" s="151"/>
    </row>
    <row r="102" spans="1:18" ht="16.5" x14ac:dyDescent="0.3">
      <c r="A102" s="49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117"/>
      <c r="M102" s="117"/>
      <c r="N102" s="117"/>
      <c r="O102" s="117"/>
      <c r="P102" s="117"/>
      <c r="Q102" s="46"/>
      <c r="R102" s="152"/>
    </row>
    <row r="103" spans="1:18" ht="16.5" x14ac:dyDescent="0.3">
      <c r="A103" s="50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116"/>
      <c r="M103" s="116"/>
      <c r="N103" s="116"/>
      <c r="O103" s="116"/>
      <c r="P103" s="116"/>
      <c r="Q103" s="44"/>
      <c r="R103" s="151"/>
    </row>
    <row r="104" spans="1:18" ht="16.5" x14ac:dyDescent="0.3">
      <c r="A104" s="49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117"/>
      <c r="M104" s="117"/>
      <c r="N104" s="117"/>
      <c r="O104" s="117"/>
      <c r="P104" s="117"/>
      <c r="Q104" s="46"/>
      <c r="R104" s="152"/>
    </row>
    <row r="105" spans="1:18" ht="16.5" x14ac:dyDescent="0.3">
      <c r="A105" s="50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116"/>
      <c r="M105" s="116"/>
      <c r="N105" s="116"/>
      <c r="O105" s="116"/>
      <c r="P105" s="116"/>
      <c r="Q105" s="44"/>
      <c r="R105" s="151"/>
    </row>
    <row r="106" spans="1:18" ht="16.5" x14ac:dyDescent="0.3">
      <c r="A106" s="49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117"/>
      <c r="M106" s="117"/>
      <c r="N106" s="117"/>
      <c r="O106" s="117"/>
      <c r="P106" s="117"/>
      <c r="Q106" s="46"/>
      <c r="R106" s="152"/>
    </row>
    <row r="107" spans="1:18" ht="16.5" x14ac:dyDescent="0.3">
      <c r="A107" s="50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116"/>
      <c r="M107" s="116"/>
      <c r="N107" s="116"/>
      <c r="O107" s="116"/>
      <c r="P107" s="116"/>
      <c r="Q107" s="44"/>
      <c r="R107" s="151"/>
    </row>
    <row r="108" spans="1:18" ht="16.5" x14ac:dyDescent="0.3">
      <c r="A108" s="49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117"/>
      <c r="M108" s="117"/>
      <c r="N108" s="117"/>
      <c r="O108" s="117"/>
      <c r="P108" s="117"/>
      <c r="Q108" s="46"/>
      <c r="R108" s="152"/>
    </row>
    <row r="109" spans="1:18" ht="16.5" x14ac:dyDescent="0.3">
      <c r="A109" s="50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116"/>
      <c r="M109" s="116"/>
      <c r="N109" s="116"/>
      <c r="O109" s="116"/>
      <c r="P109" s="116"/>
      <c r="Q109" s="44"/>
      <c r="R109" s="151"/>
    </row>
    <row r="110" spans="1:18" ht="16.5" x14ac:dyDescent="0.3">
      <c r="A110" s="49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117"/>
      <c r="M110" s="117"/>
      <c r="N110" s="117"/>
      <c r="O110" s="117"/>
      <c r="P110" s="117"/>
      <c r="Q110" s="46"/>
      <c r="R110" s="152"/>
    </row>
    <row r="111" spans="1:18" ht="16.5" x14ac:dyDescent="0.3">
      <c r="A111" s="50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116"/>
      <c r="M111" s="116"/>
      <c r="N111" s="116"/>
      <c r="O111" s="116"/>
      <c r="P111" s="116"/>
      <c r="Q111" s="44"/>
      <c r="R111" s="151"/>
    </row>
    <row r="112" spans="1:18" ht="16.5" x14ac:dyDescent="0.3">
      <c r="A112" s="49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117"/>
      <c r="M112" s="117"/>
      <c r="N112" s="117"/>
      <c r="O112" s="117"/>
      <c r="P112" s="117"/>
      <c r="Q112" s="46"/>
      <c r="R112" s="152"/>
    </row>
    <row r="113" spans="1:18" ht="16.5" x14ac:dyDescent="0.3">
      <c r="A113" s="50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116"/>
      <c r="M113" s="116"/>
      <c r="N113" s="116"/>
      <c r="O113" s="116"/>
      <c r="P113" s="116"/>
      <c r="Q113" s="44"/>
      <c r="R113" s="151"/>
    </row>
    <row r="114" spans="1:18" ht="16.5" x14ac:dyDescent="0.3">
      <c r="A114" s="49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117"/>
      <c r="M114" s="117"/>
      <c r="N114" s="117"/>
      <c r="O114" s="117"/>
      <c r="P114" s="117"/>
      <c r="Q114" s="46"/>
      <c r="R114" s="152"/>
    </row>
    <row r="115" spans="1:18" ht="16.5" x14ac:dyDescent="0.3">
      <c r="A115" s="50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116"/>
      <c r="M115" s="116"/>
      <c r="N115" s="116"/>
      <c r="O115" s="116"/>
      <c r="P115" s="116"/>
      <c r="Q115" s="44"/>
      <c r="R115" s="151"/>
    </row>
    <row r="116" spans="1:18" ht="16.5" x14ac:dyDescent="0.3">
      <c r="A116" s="49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117"/>
      <c r="M116" s="117"/>
      <c r="N116" s="117"/>
      <c r="O116" s="117"/>
      <c r="P116" s="117"/>
      <c r="Q116" s="46"/>
      <c r="R116" s="152"/>
    </row>
    <row r="117" spans="1:18" ht="16.5" x14ac:dyDescent="0.3">
      <c r="A117" s="50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116"/>
      <c r="M117" s="116"/>
      <c r="N117" s="116"/>
      <c r="O117" s="116"/>
      <c r="P117" s="116"/>
      <c r="Q117" s="44"/>
      <c r="R117" s="151"/>
    </row>
    <row r="118" spans="1:18" ht="16.5" x14ac:dyDescent="0.3">
      <c r="A118" s="49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117"/>
      <c r="M118" s="117"/>
      <c r="N118" s="117"/>
      <c r="O118" s="117"/>
      <c r="P118" s="117"/>
      <c r="Q118" s="46"/>
      <c r="R118" s="152"/>
    </row>
    <row r="119" spans="1:18" ht="16.5" x14ac:dyDescent="0.3">
      <c r="A119" s="50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116"/>
      <c r="M119" s="116"/>
      <c r="N119" s="116"/>
      <c r="O119" s="116"/>
      <c r="P119" s="116"/>
      <c r="Q119" s="44"/>
      <c r="R119" s="151"/>
    </row>
    <row r="120" spans="1:18" ht="16.5" x14ac:dyDescent="0.3">
      <c r="A120" s="49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117"/>
      <c r="M120" s="117"/>
      <c r="N120" s="117"/>
      <c r="O120" s="117"/>
      <c r="P120" s="117"/>
      <c r="Q120" s="46"/>
      <c r="R120" s="152"/>
    </row>
    <row r="121" spans="1:18" ht="16.5" x14ac:dyDescent="0.3">
      <c r="A121" s="50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116"/>
      <c r="M121" s="116"/>
      <c r="N121" s="116"/>
      <c r="O121" s="116"/>
      <c r="P121" s="116"/>
      <c r="Q121" s="44"/>
      <c r="R121" s="151"/>
    </row>
    <row r="122" spans="1:18" ht="16.5" x14ac:dyDescent="0.3">
      <c r="A122" s="49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117"/>
      <c r="M122" s="117"/>
      <c r="N122" s="117"/>
      <c r="O122" s="117"/>
      <c r="P122" s="117"/>
      <c r="Q122" s="46"/>
      <c r="R122" s="152"/>
    </row>
    <row r="123" spans="1:18" ht="16.5" x14ac:dyDescent="0.3">
      <c r="A123" s="50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116"/>
      <c r="M123" s="116"/>
      <c r="N123" s="116"/>
      <c r="O123" s="116"/>
      <c r="P123" s="116"/>
      <c r="Q123" s="44"/>
      <c r="R123" s="151"/>
    </row>
    <row r="124" spans="1:18" ht="16.5" x14ac:dyDescent="0.3">
      <c r="A124" s="49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117"/>
      <c r="M124" s="117"/>
      <c r="N124" s="117"/>
      <c r="O124" s="117"/>
      <c r="P124" s="117"/>
      <c r="Q124" s="46"/>
      <c r="R124" s="152"/>
    </row>
    <row r="125" spans="1:18" ht="16.5" x14ac:dyDescent="0.3">
      <c r="A125" s="50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116"/>
      <c r="M125" s="116"/>
      <c r="N125" s="116"/>
      <c r="O125" s="116"/>
      <c r="P125" s="116"/>
      <c r="Q125" s="44"/>
      <c r="R125" s="151"/>
    </row>
    <row r="126" spans="1:18" ht="16.5" x14ac:dyDescent="0.3">
      <c r="A126" s="49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117"/>
      <c r="M126" s="117"/>
      <c r="N126" s="117"/>
      <c r="O126" s="117"/>
      <c r="P126" s="117"/>
      <c r="Q126" s="46"/>
      <c r="R126" s="152"/>
    </row>
    <row r="127" spans="1:18" ht="16.5" x14ac:dyDescent="0.3">
      <c r="A127" s="50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116"/>
      <c r="M127" s="116"/>
      <c r="N127" s="116"/>
      <c r="O127" s="116"/>
      <c r="P127" s="116"/>
      <c r="Q127" s="44"/>
      <c r="R127" s="151"/>
    </row>
    <row r="128" spans="1:18" ht="16.5" x14ac:dyDescent="0.3">
      <c r="A128" s="49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117"/>
      <c r="M128" s="117"/>
      <c r="N128" s="117"/>
      <c r="O128" s="117"/>
      <c r="P128" s="117"/>
      <c r="Q128" s="46"/>
      <c r="R128" s="152"/>
    </row>
    <row r="129" spans="1:18" ht="16.5" x14ac:dyDescent="0.3">
      <c r="A129" s="50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116"/>
      <c r="M129" s="116"/>
      <c r="N129" s="116"/>
      <c r="O129" s="116"/>
      <c r="P129" s="116"/>
      <c r="Q129" s="44"/>
      <c r="R129" s="151"/>
    </row>
    <row r="130" spans="1:18" ht="16.5" x14ac:dyDescent="0.3">
      <c r="A130" s="49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117"/>
      <c r="M130" s="117"/>
      <c r="N130" s="117"/>
      <c r="O130" s="117"/>
      <c r="P130" s="117"/>
      <c r="Q130" s="46"/>
      <c r="R130" s="152"/>
    </row>
    <row r="131" spans="1:18" ht="16.5" x14ac:dyDescent="0.3">
      <c r="A131" s="50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116"/>
      <c r="M131" s="116"/>
      <c r="N131" s="116"/>
      <c r="O131" s="116"/>
      <c r="P131" s="116"/>
      <c r="Q131" s="44"/>
      <c r="R131" s="151"/>
    </row>
    <row r="132" spans="1:18" ht="16.5" x14ac:dyDescent="0.3">
      <c r="A132" s="49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117"/>
      <c r="M132" s="117"/>
      <c r="N132" s="117"/>
      <c r="O132" s="117"/>
      <c r="P132" s="117"/>
      <c r="Q132" s="46"/>
      <c r="R132" s="152"/>
    </row>
    <row r="133" spans="1:18" ht="16.5" x14ac:dyDescent="0.3">
      <c r="A133" s="50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116"/>
      <c r="M133" s="116"/>
      <c r="N133" s="116"/>
      <c r="O133" s="116"/>
      <c r="P133" s="116"/>
      <c r="Q133" s="44"/>
      <c r="R133" s="151"/>
    </row>
    <row r="134" spans="1:18" ht="16.5" x14ac:dyDescent="0.3">
      <c r="A134" s="49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117"/>
      <c r="M134" s="117"/>
      <c r="N134" s="117"/>
      <c r="O134" s="117"/>
      <c r="P134" s="117"/>
      <c r="Q134" s="46"/>
      <c r="R134" s="152"/>
    </row>
    <row r="135" spans="1:18" ht="16.5" x14ac:dyDescent="0.3">
      <c r="A135" s="50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116"/>
      <c r="M135" s="116"/>
      <c r="N135" s="116"/>
      <c r="O135" s="116"/>
      <c r="P135" s="116"/>
      <c r="Q135" s="44"/>
      <c r="R135" s="151"/>
    </row>
    <row r="136" spans="1:18" ht="16.5" x14ac:dyDescent="0.3">
      <c r="A136" s="49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117"/>
      <c r="M136" s="117"/>
      <c r="N136" s="117"/>
      <c r="O136" s="117"/>
      <c r="P136" s="117"/>
      <c r="Q136" s="46"/>
      <c r="R136" s="152"/>
    </row>
    <row r="137" spans="1:18" ht="16.5" x14ac:dyDescent="0.3">
      <c r="A137" s="50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116"/>
      <c r="M137" s="116"/>
      <c r="N137" s="116"/>
      <c r="O137" s="116"/>
      <c r="P137" s="116"/>
      <c r="Q137" s="44"/>
      <c r="R137" s="151"/>
    </row>
    <row r="138" spans="1:18" ht="16.5" x14ac:dyDescent="0.3">
      <c r="A138" s="49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117"/>
      <c r="M138" s="117"/>
      <c r="N138" s="117"/>
      <c r="O138" s="117"/>
      <c r="P138" s="117"/>
      <c r="Q138" s="46"/>
      <c r="R138" s="152"/>
    </row>
    <row r="139" spans="1:18" ht="16.5" x14ac:dyDescent="0.3">
      <c r="A139" s="50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116"/>
      <c r="M139" s="116"/>
      <c r="N139" s="116"/>
      <c r="O139" s="116"/>
      <c r="P139" s="116"/>
      <c r="Q139" s="44"/>
      <c r="R139" s="151"/>
    </row>
    <row r="140" spans="1:18" ht="16.5" x14ac:dyDescent="0.3">
      <c r="A140" s="49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117"/>
      <c r="M140" s="117"/>
      <c r="N140" s="117"/>
      <c r="O140" s="117"/>
      <c r="P140" s="117"/>
      <c r="Q140" s="46"/>
      <c r="R140" s="152"/>
    </row>
    <row r="141" spans="1:18" ht="16.5" x14ac:dyDescent="0.3">
      <c r="A141" s="50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116"/>
      <c r="M141" s="116"/>
      <c r="N141" s="116"/>
      <c r="O141" s="116"/>
      <c r="P141" s="116"/>
      <c r="Q141" s="44"/>
      <c r="R141" s="151"/>
    </row>
    <row r="142" spans="1:18" ht="16.5" x14ac:dyDescent="0.3">
      <c r="A142" s="49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117"/>
      <c r="M142" s="117"/>
      <c r="N142" s="117"/>
      <c r="O142" s="117"/>
      <c r="P142" s="117"/>
      <c r="Q142" s="46"/>
      <c r="R142" s="152"/>
    </row>
    <row r="143" spans="1:18" ht="16.5" x14ac:dyDescent="0.3">
      <c r="A143" s="50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116"/>
      <c r="M143" s="116"/>
      <c r="N143" s="116"/>
      <c r="O143" s="116"/>
      <c r="P143" s="116"/>
      <c r="Q143" s="44"/>
      <c r="R143" s="151"/>
    </row>
    <row r="144" spans="1:18" ht="17.25" thickBot="1" x14ac:dyDescent="0.35">
      <c r="A144" s="51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118"/>
      <c r="M144" s="118"/>
      <c r="N144" s="118"/>
      <c r="O144" s="118"/>
      <c r="P144" s="118"/>
      <c r="Q144" s="48"/>
      <c r="R144" s="153"/>
    </row>
    <row r="145" spans="1:18" ht="16.5" x14ac:dyDescent="0.3">
      <c r="A145" s="50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116"/>
      <c r="M145" s="116"/>
      <c r="N145" s="116"/>
      <c r="O145" s="116"/>
      <c r="P145" s="116"/>
      <c r="Q145" s="44"/>
      <c r="R145" s="151"/>
    </row>
    <row r="146" spans="1:18" ht="16.5" x14ac:dyDescent="0.3">
      <c r="A146" s="49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117"/>
      <c r="M146" s="117"/>
      <c r="N146" s="117"/>
      <c r="O146" s="117"/>
      <c r="P146" s="117"/>
      <c r="Q146" s="46"/>
      <c r="R146" s="152"/>
    </row>
    <row r="147" spans="1:18" ht="16.5" x14ac:dyDescent="0.3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116"/>
      <c r="M147" s="116"/>
      <c r="N147" s="116"/>
      <c r="O147" s="116"/>
      <c r="P147" s="116"/>
      <c r="Q147" s="44"/>
      <c r="R147" s="151"/>
    </row>
    <row r="148" spans="1:18" ht="16.5" x14ac:dyDescent="0.3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117"/>
      <c r="M148" s="117"/>
      <c r="N148" s="117"/>
      <c r="O148" s="117"/>
      <c r="P148" s="117"/>
      <c r="Q148" s="46"/>
      <c r="R148" s="152"/>
    </row>
    <row r="149" spans="1:18" ht="16.5" x14ac:dyDescent="0.3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116"/>
      <c r="M149" s="116"/>
      <c r="N149" s="116"/>
      <c r="O149" s="116"/>
      <c r="P149" s="116"/>
      <c r="Q149" s="44"/>
      <c r="R149" s="151"/>
    </row>
    <row r="150" spans="1:18" ht="16.5" x14ac:dyDescent="0.3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117"/>
      <c r="M150" s="117"/>
      <c r="N150" s="117"/>
      <c r="O150" s="117"/>
      <c r="P150" s="117"/>
      <c r="Q150" s="46"/>
      <c r="R150" s="152"/>
    </row>
    <row r="151" spans="1:18" ht="16.5" x14ac:dyDescent="0.3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116"/>
      <c r="M151" s="116"/>
      <c r="N151" s="116"/>
      <c r="O151" s="116"/>
      <c r="P151" s="116"/>
      <c r="Q151" s="44"/>
      <c r="R151" s="151"/>
    </row>
    <row r="152" spans="1:18" ht="16.5" x14ac:dyDescent="0.3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117"/>
      <c r="M152" s="117"/>
      <c r="N152" s="117"/>
      <c r="O152" s="117"/>
      <c r="P152" s="117"/>
      <c r="Q152" s="46"/>
      <c r="R152" s="152"/>
    </row>
    <row r="153" spans="1:18" ht="16.5" x14ac:dyDescent="0.3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116"/>
      <c r="M153" s="116"/>
      <c r="N153" s="116"/>
      <c r="O153" s="116"/>
      <c r="P153" s="116"/>
      <c r="Q153" s="44"/>
      <c r="R153" s="151"/>
    </row>
    <row r="154" spans="1:18" ht="16.5" x14ac:dyDescent="0.3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117"/>
      <c r="M154" s="117"/>
      <c r="N154" s="117"/>
      <c r="O154" s="117"/>
      <c r="P154" s="117"/>
      <c r="Q154" s="46"/>
      <c r="R154" s="152"/>
    </row>
    <row r="155" spans="1:18" ht="16.5" x14ac:dyDescent="0.3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116"/>
      <c r="M155" s="116"/>
      <c r="N155" s="116"/>
      <c r="O155" s="116"/>
      <c r="P155" s="116"/>
      <c r="Q155" s="44"/>
      <c r="R155" s="151"/>
    </row>
    <row r="156" spans="1:18" ht="16.5" x14ac:dyDescent="0.3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117"/>
      <c r="M156" s="117"/>
      <c r="N156" s="117"/>
      <c r="O156" s="117"/>
      <c r="P156" s="117"/>
      <c r="Q156" s="46"/>
      <c r="R156" s="152"/>
    </row>
    <row r="157" spans="1:18" ht="16.5" x14ac:dyDescent="0.3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116"/>
      <c r="M157" s="116"/>
      <c r="N157" s="116"/>
      <c r="O157" s="116"/>
      <c r="P157" s="116"/>
      <c r="Q157" s="44"/>
      <c r="R157" s="151"/>
    </row>
    <row r="158" spans="1:18" ht="16.5" x14ac:dyDescent="0.3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117"/>
      <c r="M158" s="117"/>
      <c r="N158" s="117"/>
      <c r="O158" s="117"/>
      <c r="P158" s="117"/>
      <c r="Q158" s="46"/>
      <c r="R158" s="152"/>
    </row>
    <row r="159" spans="1:18" ht="16.5" x14ac:dyDescent="0.3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116"/>
      <c r="M159" s="116"/>
      <c r="N159" s="116"/>
      <c r="O159" s="116"/>
      <c r="P159" s="116"/>
      <c r="Q159" s="44"/>
      <c r="R159" s="151"/>
    </row>
    <row r="160" spans="1:18" ht="16.5" x14ac:dyDescent="0.3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117"/>
      <c r="M160" s="117"/>
      <c r="N160" s="117"/>
      <c r="O160" s="117"/>
      <c r="P160" s="117"/>
      <c r="Q160" s="46"/>
      <c r="R160" s="152"/>
    </row>
    <row r="161" spans="1:18" ht="16.5" x14ac:dyDescent="0.3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116"/>
      <c r="M161" s="116"/>
      <c r="N161" s="116"/>
      <c r="O161" s="116"/>
      <c r="P161" s="116"/>
      <c r="Q161" s="44"/>
      <c r="R161" s="151"/>
    </row>
    <row r="162" spans="1:18" ht="16.5" x14ac:dyDescent="0.3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117"/>
      <c r="M162" s="117"/>
      <c r="N162" s="117"/>
      <c r="O162" s="117"/>
      <c r="P162" s="117"/>
      <c r="Q162" s="46"/>
      <c r="R162" s="152"/>
    </row>
    <row r="163" spans="1:18" ht="16.5" x14ac:dyDescent="0.3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116"/>
      <c r="M163" s="116"/>
      <c r="N163" s="116"/>
      <c r="O163" s="116"/>
      <c r="P163" s="116"/>
      <c r="Q163" s="44"/>
      <c r="R163" s="151"/>
    </row>
    <row r="164" spans="1:18" ht="16.5" x14ac:dyDescent="0.3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117"/>
      <c r="M164" s="117"/>
      <c r="N164" s="117"/>
      <c r="O164" s="117"/>
      <c r="P164" s="117"/>
      <c r="Q164" s="46"/>
      <c r="R164" s="152"/>
    </row>
    <row r="165" spans="1:18" ht="16.5" x14ac:dyDescent="0.3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116"/>
      <c r="M165" s="116"/>
      <c r="N165" s="116"/>
      <c r="O165" s="116"/>
      <c r="P165" s="116"/>
      <c r="Q165" s="44"/>
      <c r="R165" s="151"/>
    </row>
    <row r="166" spans="1:18" ht="16.5" x14ac:dyDescent="0.3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117"/>
      <c r="M166" s="117"/>
      <c r="N166" s="117"/>
      <c r="O166" s="117"/>
      <c r="P166" s="117"/>
      <c r="Q166" s="46"/>
      <c r="R166" s="152"/>
    </row>
    <row r="167" spans="1:18" ht="16.5" x14ac:dyDescent="0.3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116"/>
      <c r="M167" s="116"/>
      <c r="N167" s="116"/>
      <c r="O167" s="116"/>
      <c r="P167" s="116"/>
      <c r="Q167" s="44"/>
      <c r="R167" s="151"/>
    </row>
    <row r="168" spans="1:18" ht="16.5" x14ac:dyDescent="0.3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117"/>
      <c r="M168" s="117"/>
      <c r="N168" s="117"/>
      <c r="O168" s="117"/>
      <c r="P168" s="117"/>
      <c r="Q168" s="46"/>
      <c r="R168" s="152"/>
    </row>
    <row r="169" spans="1:18" ht="16.5" x14ac:dyDescent="0.3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116"/>
      <c r="M169" s="116"/>
      <c r="N169" s="116"/>
      <c r="O169" s="116"/>
      <c r="P169" s="116"/>
      <c r="Q169" s="44"/>
      <c r="R169" s="151"/>
    </row>
    <row r="170" spans="1:18" ht="16.5" x14ac:dyDescent="0.3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117"/>
      <c r="M170" s="117"/>
      <c r="N170" s="117"/>
      <c r="O170" s="117"/>
      <c r="P170" s="117"/>
      <c r="Q170" s="46"/>
      <c r="R170" s="152"/>
    </row>
    <row r="171" spans="1:18" ht="16.5" x14ac:dyDescent="0.3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116"/>
      <c r="M171" s="116"/>
      <c r="N171" s="116"/>
      <c r="O171" s="116"/>
      <c r="P171" s="116"/>
      <c r="Q171" s="44"/>
      <c r="R171" s="151"/>
    </row>
    <row r="172" spans="1:18" ht="16.5" x14ac:dyDescent="0.3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117"/>
      <c r="M172" s="117"/>
      <c r="N172" s="117"/>
      <c r="O172" s="117"/>
      <c r="P172" s="117"/>
      <c r="Q172" s="46"/>
      <c r="R172" s="152"/>
    </row>
    <row r="173" spans="1:18" ht="16.5" x14ac:dyDescent="0.3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116"/>
      <c r="M173" s="116"/>
      <c r="N173" s="116"/>
      <c r="O173" s="116"/>
      <c r="P173" s="116"/>
      <c r="Q173" s="44"/>
      <c r="R173" s="151"/>
    </row>
    <row r="174" spans="1:18" ht="16.5" x14ac:dyDescent="0.3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117"/>
      <c r="M174" s="117"/>
      <c r="N174" s="117"/>
      <c r="O174" s="117"/>
      <c r="P174" s="117"/>
      <c r="Q174" s="46"/>
      <c r="R174" s="152"/>
    </row>
    <row r="175" spans="1:18" ht="16.5" x14ac:dyDescent="0.3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116"/>
      <c r="M175" s="116"/>
      <c r="N175" s="116"/>
      <c r="O175" s="116"/>
      <c r="P175" s="116"/>
      <c r="Q175" s="44"/>
      <c r="R175" s="151"/>
    </row>
    <row r="176" spans="1:18" ht="16.5" x14ac:dyDescent="0.3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117"/>
      <c r="M176" s="117"/>
      <c r="N176" s="117"/>
      <c r="O176" s="117"/>
      <c r="P176" s="117"/>
      <c r="Q176" s="46"/>
      <c r="R176" s="152"/>
    </row>
    <row r="177" spans="1:18" ht="16.5" x14ac:dyDescent="0.3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116"/>
      <c r="M177" s="116"/>
      <c r="N177" s="116"/>
      <c r="O177" s="116"/>
      <c r="P177" s="116"/>
      <c r="Q177" s="44"/>
      <c r="R177" s="151"/>
    </row>
    <row r="178" spans="1:18" ht="16.5" x14ac:dyDescent="0.3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117"/>
      <c r="M178" s="117"/>
      <c r="N178" s="117"/>
      <c r="O178" s="117"/>
      <c r="P178" s="117"/>
      <c r="Q178" s="46"/>
      <c r="R178" s="152"/>
    </row>
    <row r="179" spans="1:18" ht="16.5" x14ac:dyDescent="0.3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116"/>
      <c r="M179" s="116"/>
      <c r="N179" s="116"/>
      <c r="O179" s="116"/>
      <c r="P179" s="116"/>
      <c r="Q179" s="44"/>
      <c r="R179" s="151"/>
    </row>
    <row r="180" spans="1:18" ht="16.5" x14ac:dyDescent="0.3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117"/>
      <c r="M180" s="117"/>
      <c r="N180" s="117"/>
      <c r="O180" s="117"/>
      <c r="P180" s="117"/>
      <c r="Q180" s="46"/>
      <c r="R180" s="152"/>
    </row>
    <row r="181" spans="1:18" ht="16.5" x14ac:dyDescent="0.3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116"/>
      <c r="M181" s="116"/>
      <c r="N181" s="116"/>
      <c r="O181" s="116"/>
      <c r="P181" s="116"/>
      <c r="Q181" s="44"/>
      <c r="R181" s="151"/>
    </row>
    <row r="182" spans="1:18" ht="16.5" x14ac:dyDescent="0.3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117"/>
      <c r="M182" s="117"/>
      <c r="N182" s="117"/>
      <c r="O182" s="117"/>
      <c r="P182" s="117"/>
      <c r="Q182" s="46"/>
      <c r="R182" s="152"/>
    </row>
    <row r="183" spans="1:18" ht="16.5" x14ac:dyDescent="0.3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116"/>
      <c r="M183" s="116"/>
      <c r="N183" s="116"/>
      <c r="O183" s="116"/>
      <c r="P183" s="116"/>
      <c r="Q183" s="44"/>
      <c r="R183" s="151"/>
    </row>
    <row r="184" spans="1:18" ht="16.5" x14ac:dyDescent="0.3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117"/>
      <c r="M184" s="117"/>
      <c r="N184" s="117"/>
      <c r="O184" s="117"/>
      <c r="P184" s="117"/>
      <c r="Q184" s="46"/>
      <c r="R184" s="152"/>
    </row>
    <row r="185" spans="1:18" ht="16.5" x14ac:dyDescent="0.3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116"/>
      <c r="M185" s="116"/>
      <c r="N185" s="116"/>
      <c r="O185" s="116"/>
      <c r="P185" s="116"/>
      <c r="Q185" s="44"/>
      <c r="R185" s="151"/>
    </row>
    <row r="186" spans="1:18" ht="16.5" x14ac:dyDescent="0.3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117"/>
      <c r="M186" s="117"/>
      <c r="N186" s="117"/>
      <c r="O186" s="117"/>
      <c r="P186" s="117"/>
      <c r="Q186" s="46"/>
      <c r="R186" s="152"/>
    </row>
    <row r="187" spans="1:18" ht="16.5" x14ac:dyDescent="0.3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116"/>
      <c r="M187" s="116"/>
      <c r="N187" s="116"/>
      <c r="O187" s="116"/>
      <c r="P187" s="116"/>
      <c r="Q187" s="44"/>
      <c r="R187" s="151"/>
    </row>
    <row r="188" spans="1:18" ht="16.5" x14ac:dyDescent="0.3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117"/>
      <c r="M188" s="117"/>
      <c r="N188" s="117"/>
      <c r="O188" s="117"/>
      <c r="P188" s="117"/>
      <c r="Q188" s="46"/>
      <c r="R188" s="152"/>
    </row>
    <row r="189" spans="1:18" ht="16.5" x14ac:dyDescent="0.3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116"/>
      <c r="M189" s="116"/>
      <c r="N189" s="116"/>
      <c r="O189" s="116"/>
      <c r="P189" s="116"/>
      <c r="Q189" s="44"/>
      <c r="R189" s="151"/>
    </row>
    <row r="190" spans="1:18" ht="16.5" x14ac:dyDescent="0.3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117"/>
      <c r="M190" s="117"/>
      <c r="N190" s="117"/>
      <c r="O190" s="117"/>
      <c r="P190" s="117"/>
      <c r="Q190" s="46"/>
      <c r="R190" s="152"/>
    </row>
    <row r="191" spans="1:18" ht="16.5" x14ac:dyDescent="0.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116"/>
      <c r="M191" s="116"/>
      <c r="N191" s="116"/>
      <c r="O191" s="116"/>
      <c r="P191" s="116"/>
      <c r="Q191" s="44"/>
      <c r="R191" s="151"/>
    </row>
    <row r="192" spans="1:18" ht="17.25" thickBot="1" x14ac:dyDescent="0.35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118"/>
      <c r="M192" s="118"/>
      <c r="N192" s="118"/>
      <c r="O192" s="118"/>
      <c r="P192" s="118"/>
      <c r="Q192" s="48"/>
      <c r="R192" s="153"/>
    </row>
    <row r="193" spans="1:18" ht="16.5" x14ac:dyDescent="0.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116"/>
      <c r="M193" s="116"/>
      <c r="N193" s="116"/>
      <c r="O193" s="116"/>
      <c r="P193" s="116"/>
      <c r="Q193" s="44"/>
      <c r="R193" s="151"/>
    </row>
    <row r="194" spans="1:18" ht="16.5" x14ac:dyDescent="0.3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117"/>
      <c r="M194" s="117"/>
      <c r="N194" s="117"/>
      <c r="O194" s="117"/>
      <c r="P194" s="117"/>
      <c r="Q194" s="46"/>
      <c r="R194" s="152"/>
    </row>
    <row r="195" spans="1:18" ht="16.5" x14ac:dyDescent="0.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116"/>
      <c r="M195" s="116"/>
      <c r="N195" s="116"/>
      <c r="O195" s="116"/>
      <c r="P195" s="116"/>
      <c r="Q195" s="44"/>
      <c r="R195" s="151"/>
    </row>
    <row r="196" spans="1:18" ht="16.5" x14ac:dyDescent="0.3">
      <c r="A196" s="49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117"/>
      <c r="M196" s="117"/>
      <c r="N196" s="117"/>
      <c r="O196" s="117"/>
      <c r="P196" s="117"/>
      <c r="Q196" s="46"/>
      <c r="R196" s="152"/>
    </row>
    <row r="197" spans="1:18" ht="16.5" x14ac:dyDescent="0.3">
      <c r="A197" s="50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116"/>
      <c r="M197" s="116"/>
      <c r="N197" s="116"/>
      <c r="O197" s="116"/>
      <c r="P197" s="116"/>
      <c r="Q197" s="44"/>
      <c r="R197" s="151"/>
    </row>
    <row r="198" spans="1:18" ht="16.5" x14ac:dyDescent="0.3">
      <c r="A198" s="49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117"/>
      <c r="M198" s="117"/>
      <c r="N198" s="117"/>
      <c r="O198" s="117"/>
      <c r="P198" s="117"/>
      <c r="Q198" s="46"/>
      <c r="R198" s="152"/>
    </row>
    <row r="199" spans="1:18" ht="16.5" x14ac:dyDescent="0.3">
      <c r="A199" s="50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116"/>
      <c r="M199" s="116"/>
      <c r="N199" s="116"/>
      <c r="O199" s="116"/>
      <c r="P199" s="116"/>
      <c r="Q199" s="44"/>
      <c r="R199" s="151"/>
    </row>
    <row r="200" spans="1:18" ht="16.5" x14ac:dyDescent="0.3">
      <c r="A200" s="49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117"/>
      <c r="M200" s="117"/>
      <c r="N200" s="117"/>
      <c r="O200" s="117"/>
      <c r="P200" s="117"/>
      <c r="Q200" s="46"/>
      <c r="R200" s="152"/>
    </row>
    <row r="201" spans="1:18" ht="16.5" x14ac:dyDescent="0.3">
      <c r="A201" s="50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116"/>
      <c r="M201" s="116"/>
      <c r="N201" s="116"/>
      <c r="O201" s="116"/>
      <c r="P201" s="116"/>
      <c r="Q201" s="44"/>
      <c r="R201" s="151"/>
    </row>
    <row r="202" spans="1:18" ht="16.5" x14ac:dyDescent="0.3">
      <c r="A202" s="49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117"/>
      <c r="M202" s="117"/>
      <c r="N202" s="117"/>
      <c r="O202" s="117"/>
      <c r="P202" s="117"/>
      <c r="Q202" s="46"/>
      <c r="R202" s="152"/>
    </row>
    <row r="203" spans="1:18" ht="16.5" x14ac:dyDescent="0.3">
      <c r="A203" s="50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116"/>
      <c r="M203" s="116"/>
      <c r="N203" s="116"/>
      <c r="O203" s="116"/>
      <c r="P203" s="116"/>
      <c r="Q203" s="44"/>
      <c r="R203" s="151"/>
    </row>
    <row r="204" spans="1:18" ht="16.5" x14ac:dyDescent="0.3">
      <c r="A204" s="49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117"/>
      <c r="M204" s="117"/>
      <c r="N204" s="117"/>
      <c r="O204" s="117"/>
      <c r="P204" s="117"/>
      <c r="Q204" s="46"/>
      <c r="R204" s="152"/>
    </row>
    <row r="205" spans="1:18" ht="16.5" x14ac:dyDescent="0.3">
      <c r="A205" s="50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116"/>
      <c r="M205" s="116"/>
      <c r="N205" s="116"/>
      <c r="O205" s="116"/>
      <c r="P205" s="116"/>
      <c r="Q205" s="44"/>
      <c r="R205" s="151"/>
    </row>
    <row r="206" spans="1:18" ht="16.5" x14ac:dyDescent="0.3">
      <c r="A206" s="49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117"/>
      <c r="M206" s="117"/>
      <c r="N206" s="117"/>
      <c r="O206" s="117"/>
      <c r="P206" s="117"/>
      <c r="Q206" s="46"/>
      <c r="R206" s="152"/>
    </row>
    <row r="207" spans="1:18" ht="16.5" x14ac:dyDescent="0.3">
      <c r="A207" s="50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116"/>
      <c r="M207" s="116"/>
      <c r="N207" s="116"/>
      <c r="O207" s="116"/>
      <c r="P207" s="116"/>
      <c r="Q207" s="44"/>
      <c r="R207" s="151"/>
    </row>
    <row r="208" spans="1:18" ht="16.5" x14ac:dyDescent="0.3">
      <c r="A208" s="49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117"/>
      <c r="M208" s="117"/>
      <c r="N208" s="117"/>
      <c r="O208" s="117"/>
      <c r="P208" s="117"/>
      <c r="Q208" s="46"/>
      <c r="R208" s="152"/>
    </row>
    <row r="209" spans="1:18" ht="16.5" x14ac:dyDescent="0.3">
      <c r="A209" s="50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116"/>
      <c r="M209" s="116"/>
      <c r="N209" s="116"/>
      <c r="O209" s="116"/>
      <c r="P209" s="116"/>
      <c r="Q209" s="44"/>
      <c r="R209" s="151"/>
    </row>
    <row r="210" spans="1:18" ht="16.5" x14ac:dyDescent="0.3">
      <c r="A210" s="49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117"/>
      <c r="M210" s="117"/>
      <c r="N210" s="117"/>
      <c r="O210" s="117"/>
      <c r="P210" s="117"/>
      <c r="Q210" s="46"/>
      <c r="R210" s="152"/>
    </row>
    <row r="211" spans="1:18" ht="16.5" x14ac:dyDescent="0.3">
      <c r="A211" s="50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116"/>
      <c r="M211" s="116"/>
      <c r="N211" s="116"/>
      <c r="O211" s="116"/>
      <c r="P211" s="116"/>
      <c r="Q211" s="44"/>
      <c r="R211" s="151"/>
    </row>
    <row r="212" spans="1:18" ht="16.5" x14ac:dyDescent="0.3">
      <c r="A212" s="49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117"/>
      <c r="M212" s="117"/>
      <c r="N212" s="117"/>
      <c r="O212" s="117"/>
      <c r="P212" s="117"/>
      <c r="Q212" s="46"/>
      <c r="R212" s="152"/>
    </row>
    <row r="213" spans="1:18" ht="16.5" x14ac:dyDescent="0.3">
      <c r="A213" s="50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116"/>
      <c r="M213" s="116"/>
      <c r="N213" s="116"/>
      <c r="O213" s="116"/>
      <c r="P213" s="116"/>
      <c r="Q213" s="44"/>
      <c r="R213" s="151"/>
    </row>
    <row r="214" spans="1:18" ht="16.5" x14ac:dyDescent="0.3">
      <c r="A214" s="49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117"/>
      <c r="M214" s="117"/>
      <c r="N214" s="117"/>
      <c r="O214" s="117"/>
      <c r="P214" s="117"/>
      <c r="Q214" s="46"/>
      <c r="R214" s="152"/>
    </row>
    <row r="215" spans="1:18" ht="16.5" x14ac:dyDescent="0.3">
      <c r="A215" s="50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116"/>
      <c r="M215" s="116"/>
      <c r="N215" s="116"/>
      <c r="O215" s="116"/>
      <c r="P215" s="116"/>
      <c r="Q215" s="44"/>
      <c r="R215" s="151"/>
    </row>
    <row r="216" spans="1:18" ht="16.5" x14ac:dyDescent="0.3">
      <c r="A216" s="49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117"/>
      <c r="M216" s="117"/>
      <c r="N216" s="117"/>
      <c r="O216" s="117"/>
      <c r="P216" s="117"/>
      <c r="Q216" s="46"/>
      <c r="R216" s="152"/>
    </row>
    <row r="217" spans="1:18" ht="16.5" x14ac:dyDescent="0.3">
      <c r="A217" s="50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116"/>
      <c r="M217" s="116"/>
      <c r="N217" s="116"/>
      <c r="O217" s="116"/>
      <c r="P217" s="116"/>
      <c r="Q217" s="44"/>
      <c r="R217" s="151"/>
    </row>
    <row r="218" spans="1:18" ht="16.5" x14ac:dyDescent="0.3">
      <c r="A218" s="49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117"/>
      <c r="M218" s="117"/>
      <c r="N218" s="117"/>
      <c r="O218" s="117"/>
      <c r="P218" s="117"/>
      <c r="Q218" s="46"/>
      <c r="R218" s="152"/>
    </row>
    <row r="219" spans="1:18" ht="16.5" x14ac:dyDescent="0.3">
      <c r="A219" s="50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116"/>
      <c r="M219" s="116"/>
      <c r="N219" s="116"/>
      <c r="O219" s="116"/>
      <c r="P219" s="116"/>
      <c r="Q219" s="44"/>
      <c r="R219" s="151"/>
    </row>
    <row r="220" spans="1:18" ht="16.5" x14ac:dyDescent="0.3">
      <c r="A220" s="49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117"/>
      <c r="M220" s="117"/>
      <c r="N220" s="117"/>
      <c r="O220" s="117"/>
      <c r="P220" s="117"/>
      <c r="Q220" s="46"/>
      <c r="R220" s="152"/>
    </row>
    <row r="221" spans="1:18" ht="16.5" x14ac:dyDescent="0.3">
      <c r="A221" s="50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116"/>
      <c r="M221" s="116"/>
      <c r="N221" s="116"/>
      <c r="O221" s="116"/>
      <c r="P221" s="116"/>
      <c r="Q221" s="44"/>
      <c r="R221" s="151"/>
    </row>
    <row r="222" spans="1:18" ht="16.5" x14ac:dyDescent="0.3">
      <c r="A222" s="49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117"/>
      <c r="M222" s="117"/>
      <c r="N222" s="117"/>
      <c r="O222" s="117"/>
      <c r="P222" s="117"/>
      <c r="Q222" s="46"/>
      <c r="R222" s="152"/>
    </row>
    <row r="223" spans="1:18" ht="16.5" x14ac:dyDescent="0.3">
      <c r="A223" s="50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116"/>
      <c r="M223" s="116"/>
      <c r="N223" s="116"/>
      <c r="O223" s="116"/>
      <c r="P223" s="116"/>
      <c r="Q223" s="44"/>
      <c r="R223" s="151"/>
    </row>
    <row r="224" spans="1:18" ht="16.5" x14ac:dyDescent="0.3">
      <c r="A224" s="49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117"/>
      <c r="M224" s="117"/>
      <c r="N224" s="117"/>
      <c r="O224" s="117"/>
      <c r="P224" s="117"/>
      <c r="Q224" s="46"/>
      <c r="R224" s="152"/>
    </row>
    <row r="225" spans="1:18" ht="16.5" x14ac:dyDescent="0.3">
      <c r="A225" s="50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116"/>
      <c r="M225" s="116"/>
      <c r="N225" s="116"/>
      <c r="O225" s="116"/>
      <c r="P225" s="116"/>
      <c r="Q225" s="44"/>
      <c r="R225" s="151"/>
    </row>
    <row r="226" spans="1:18" ht="16.5" x14ac:dyDescent="0.3">
      <c r="A226" s="49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117"/>
      <c r="M226" s="117"/>
      <c r="N226" s="117"/>
      <c r="O226" s="117"/>
      <c r="P226" s="117"/>
      <c r="Q226" s="46"/>
      <c r="R226" s="152"/>
    </row>
    <row r="227" spans="1:18" ht="16.5" x14ac:dyDescent="0.3">
      <c r="A227" s="50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116"/>
      <c r="M227" s="116"/>
      <c r="N227" s="116"/>
      <c r="O227" s="116"/>
      <c r="P227" s="116"/>
      <c r="Q227" s="44"/>
      <c r="R227" s="151"/>
    </row>
    <row r="228" spans="1:18" ht="16.5" x14ac:dyDescent="0.3">
      <c r="A228" s="49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117"/>
      <c r="M228" s="117"/>
      <c r="N228" s="117"/>
      <c r="O228" s="117"/>
      <c r="P228" s="117"/>
      <c r="Q228" s="46"/>
      <c r="R228" s="152"/>
    </row>
    <row r="229" spans="1:18" ht="16.5" x14ac:dyDescent="0.3">
      <c r="A229" s="50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116"/>
      <c r="M229" s="116"/>
      <c r="N229" s="116"/>
      <c r="O229" s="116"/>
      <c r="P229" s="116"/>
      <c r="Q229" s="44"/>
      <c r="R229" s="151"/>
    </row>
    <row r="230" spans="1:18" ht="16.5" x14ac:dyDescent="0.3">
      <c r="A230" s="49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117"/>
      <c r="M230" s="117"/>
      <c r="N230" s="117"/>
      <c r="O230" s="117"/>
      <c r="P230" s="117"/>
      <c r="Q230" s="46"/>
      <c r="R230" s="152"/>
    </row>
    <row r="231" spans="1:18" ht="16.5" x14ac:dyDescent="0.3">
      <c r="A231" s="50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116"/>
      <c r="M231" s="116"/>
      <c r="N231" s="116"/>
      <c r="O231" s="116"/>
      <c r="P231" s="116"/>
      <c r="Q231" s="44"/>
      <c r="R231" s="151"/>
    </row>
    <row r="232" spans="1:18" ht="16.5" x14ac:dyDescent="0.3">
      <c r="A232" s="49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117"/>
      <c r="M232" s="117"/>
      <c r="N232" s="117"/>
      <c r="O232" s="117"/>
      <c r="P232" s="117"/>
      <c r="Q232" s="46"/>
      <c r="R232" s="152"/>
    </row>
    <row r="233" spans="1:18" ht="16.5" x14ac:dyDescent="0.3">
      <c r="A233" s="50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116"/>
      <c r="M233" s="116"/>
      <c r="N233" s="116"/>
      <c r="O233" s="116"/>
      <c r="P233" s="116"/>
      <c r="Q233" s="44"/>
      <c r="R233" s="151"/>
    </row>
    <row r="234" spans="1:18" ht="16.5" x14ac:dyDescent="0.3">
      <c r="A234" s="49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117"/>
      <c r="M234" s="117"/>
      <c r="N234" s="117"/>
      <c r="O234" s="117"/>
      <c r="P234" s="117"/>
      <c r="Q234" s="46"/>
      <c r="R234" s="152"/>
    </row>
    <row r="235" spans="1:18" ht="16.5" x14ac:dyDescent="0.3">
      <c r="A235" s="50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116"/>
      <c r="M235" s="116"/>
      <c r="N235" s="116"/>
      <c r="O235" s="116"/>
      <c r="P235" s="116"/>
      <c r="Q235" s="44"/>
      <c r="R235" s="151"/>
    </row>
    <row r="236" spans="1:18" ht="16.5" x14ac:dyDescent="0.3">
      <c r="A236" s="49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117"/>
      <c r="M236" s="117"/>
      <c r="N236" s="117"/>
      <c r="O236" s="117"/>
      <c r="P236" s="117"/>
      <c r="Q236" s="46"/>
      <c r="R236" s="152"/>
    </row>
    <row r="237" spans="1:18" ht="16.5" x14ac:dyDescent="0.3">
      <c r="A237" s="50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116"/>
      <c r="M237" s="116"/>
      <c r="N237" s="116"/>
      <c r="O237" s="116"/>
      <c r="P237" s="116"/>
      <c r="Q237" s="44"/>
      <c r="R237" s="151"/>
    </row>
    <row r="238" spans="1:18" ht="16.5" x14ac:dyDescent="0.3">
      <c r="A238" s="49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117"/>
      <c r="M238" s="117"/>
      <c r="N238" s="117"/>
      <c r="O238" s="117"/>
      <c r="P238" s="117"/>
      <c r="Q238" s="46"/>
      <c r="R238" s="152"/>
    </row>
    <row r="239" spans="1:18" ht="16.5" x14ac:dyDescent="0.3">
      <c r="A239" s="50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116"/>
      <c r="M239" s="116"/>
      <c r="N239" s="116"/>
      <c r="O239" s="116"/>
      <c r="P239" s="116"/>
      <c r="Q239" s="44"/>
      <c r="R239" s="151"/>
    </row>
    <row r="240" spans="1:18" ht="17.25" thickBot="1" x14ac:dyDescent="0.35">
      <c r="A240" s="51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118"/>
      <c r="M240" s="118"/>
      <c r="N240" s="118"/>
      <c r="O240" s="118"/>
      <c r="P240" s="118"/>
      <c r="Q240" s="48"/>
      <c r="R240" s="153"/>
    </row>
    <row r="241" spans="1:18" ht="16.5" x14ac:dyDescent="0.3">
      <c r="A241" s="50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116"/>
      <c r="M241" s="116"/>
      <c r="N241" s="116"/>
      <c r="O241" s="116"/>
      <c r="P241" s="116"/>
      <c r="Q241" s="44"/>
      <c r="R241" s="151"/>
    </row>
    <row r="242" spans="1:18" ht="16.5" x14ac:dyDescent="0.3">
      <c r="A242" s="49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117"/>
      <c r="M242" s="117"/>
      <c r="N242" s="117"/>
      <c r="O242" s="117"/>
      <c r="P242" s="117"/>
      <c r="Q242" s="46"/>
      <c r="R242" s="152"/>
    </row>
    <row r="243" spans="1:18" ht="16.5" x14ac:dyDescent="0.3">
      <c r="A243" s="50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116"/>
      <c r="M243" s="116"/>
      <c r="N243" s="116"/>
      <c r="O243" s="116"/>
      <c r="P243" s="116"/>
      <c r="Q243" s="44"/>
      <c r="R243" s="151"/>
    </row>
    <row r="244" spans="1:18" ht="16.5" x14ac:dyDescent="0.3">
      <c r="A244" s="49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117"/>
      <c r="M244" s="117"/>
      <c r="N244" s="117"/>
      <c r="O244" s="117"/>
      <c r="P244" s="117"/>
      <c r="Q244" s="46"/>
      <c r="R244" s="152"/>
    </row>
    <row r="245" spans="1:18" ht="16.5" x14ac:dyDescent="0.3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116"/>
      <c r="M245" s="116"/>
      <c r="N245" s="116"/>
      <c r="O245" s="116"/>
      <c r="P245" s="116"/>
      <c r="Q245" s="44"/>
      <c r="R245" s="151"/>
    </row>
    <row r="246" spans="1:18" ht="16.5" x14ac:dyDescent="0.3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117"/>
      <c r="M246" s="117"/>
      <c r="N246" s="117"/>
      <c r="O246" s="117"/>
      <c r="P246" s="117"/>
      <c r="Q246" s="46"/>
      <c r="R246" s="152"/>
    </row>
    <row r="247" spans="1:18" ht="16.5" x14ac:dyDescent="0.3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116"/>
      <c r="M247" s="116"/>
      <c r="N247" s="116"/>
      <c r="O247" s="116"/>
      <c r="P247" s="116"/>
      <c r="Q247" s="44"/>
      <c r="R247" s="151"/>
    </row>
    <row r="248" spans="1:18" ht="16.5" x14ac:dyDescent="0.3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117"/>
      <c r="M248" s="117"/>
      <c r="N248" s="117"/>
      <c r="O248" s="117"/>
      <c r="P248" s="117"/>
      <c r="Q248" s="46"/>
      <c r="R248" s="152"/>
    </row>
    <row r="249" spans="1:18" ht="16.5" x14ac:dyDescent="0.3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116"/>
      <c r="M249" s="116"/>
      <c r="N249" s="116"/>
      <c r="O249" s="116"/>
      <c r="P249" s="116"/>
      <c r="Q249" s="44"/>
      <c r="R249" s="151"/>
    </row>
    <row r="250" spans="1:18" ht="16.5" x14ac:dyDescent="0.3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117"/>
      <c r="M250" s="117"/>
      <c r="N250" s="117"/>
      <c r="O250" s="117"/>
      <c r="P250" s="117"/>
      <c r="Q250" s="46"/>
      <c r="R250" s="152"/>
    </row>
    <row r="251" spans="1:18" ht="16.5" x14ac:dyDescent="0.3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116"/>
      <c r="M251" s="116"/>
      <c r="N251" s="116"/>
      <c r="O251" s="116"/>
      <c r="P251" s="116"/>
      <c r="Q251" s="44"/>
      <c r="R251" s="151"/>
    </row>
    <row r="252" spans="1:18" ht="16.5" x14ac:dyDescent="0.3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117"/>
      <c r="M252" s="117"/>
      <c r="N252" s="117"/>
      <c r="O252" s="117"/>
      <c r="P252" s="117"/>
      <c r="Q252" s="46"/>
      <c r="R252" s="152"/>
    </row>
    <row r="253" spans="1:18" ht="16.5" x14ac:dyDescent="0.3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116"/>
      <c r="M253" s="116"/>
      <c r="N253" s="116"/>
      <c r="O253" s="116"/>
      <c r="P253" s="116"/>
      <c r="Q253" s="44"/>
      <c r="R253" s="151"/>
    </row>
    <row r="254" spans="1:18" ht="16.5" x14ac:dyDescent="0.3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117"/>
      <c r="M254" s="117"/>
      <c r="N254" s="117"/>
      <c r="O254" s="117"/>
      <c r="P254" s="117"/>
      <c r="Q254" s="46"/>
      <c r="R254" s="152"/>
    </row>
    <row r="255" spans="1:18" ht="16.5" x14ac:dyDescent="0.3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116"/>
      <c r="M255" s="116"/>
      <c r="N255" s="116"/>
      <c r="O255" s="116"/>
      <c r="P255" s="116"/>
      <c r="Q255" s="44"/>
      <c r="R255" s="151"/>
    </row>
    <row r="256" spans="1:18" ht="16.5" x14ac:dyDescent="0.3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117"/>
      <c r="M256" s="117"/>
      <c r="N256" s="117"/>
      <c r="O256" s="117"/>
      <c r="P256" s="117"/>
      <c r="Q256" s="46"/>
      <c r="R256" s="152"/>
    </row>
    <row r="257" spans="1:18" ht="16.5" x14ac:dyDescent="0.3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116"/>
      <c r="M257" s="116"/>
      <c r="N257" s="116"/>
      <c r="O257" s="116"/>
      <c r="P257" s="116"/>
      <c r="Q257" s="44"/>
      <c r="R257" s="151"/>
    </row>
    <row r="258" spans="1:18" ht="16.5" x14ac:dyDescent="0.3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117"/>
      <c r="M258" s="117"/>
      <c r="N258" s="117"/>
      <c r="O258" s="117"/>
      <c r="P258" s="117"/>
      <c r="Q258" s="46"/>
      <c r="R258" s="152"/>
    </row>
    <row r="259" spans="1:18" ht="16.5" x14ac:dyDescent="0.3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116"/>
      <c r="M259" s="116"/>
      <c r="N259" s="116"/>
      <c r="O259" s="116"/>
      <c r="P259" s="116"/>
      <c r="Q259" s="44"/>
      <c r="R259" s="151"/>
    </row>
    <row r="260" spans="1:18" ht="16.5" x14ac:dyDescent="0.3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117"/>
      <c r="M260" s="117"/>
      <c r="N260" s="117"/>
      <c r="O260" s="117"/>
      <c r="P260" s="117"/>
      <c r="Q260" s="46"/>
      <c r="R260" s="152"/>
    </row>
    <row r="261" spans="1:18" ht="16.5" x14ac:dyDescent="0.3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116"/>
      <c r="M261" s="116"/>
      <c r="N261" s="116"/>
      <c r="O261" s="116"/>
      <c r="P261" s="116"/>
      <c r="Q261" s="44"/>
      <c r="R261" s="151"/>
    </row>
    <row r="262" spans="1:18" ht="16.5" x14ac:dyDescent="0.3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117"/>
      <c r="M262" s="117"/>
      <c r="N262" s="117"/>
      <c r="O262" s="117"/>
      <c r="P262" s="117"/>
      <c r="Q262" s="46"/>
      <c r="R262" s="152"/>
    </row>
    <row r="263" spans="1:18" ht="16.5" x14ac:dyDescent="0.3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116"/>
      <c r="M263" s="116"/>
      <c r="N263" s="116"/>
      <c r="O263" s="116"/>
      <c r="P263" s="116"/>
      <c r="Q263" s="44"/>
      <c r="R263" s="151"/>
    </row>
    <row r="264" spans="1:18" ht="16.5" x14ac:dyDescent="0.3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117"/>
      <c r="M264" s="117"/>
      <c r="N264" s="117"/>
      <c r="O264" s="117"/>
      <c r="P264" s="117"/>
      <c r="Q264" s="46"/>
      <c r="R264" s="152"/>
    </row>
    <row r="265" spans="1:18" ht="16.5" x14ac:dyDescent="0.3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116"/>
      <c r="M265" s="116"/>
      <c r="N265" s="116"/>
      <c r="O265" s="116"/>
      <c r="P265" s="116"/>
      <c r="Q265" s="44"/>
      <c r="R265" s="151"/>
    </row>
    <row r="266" spans="1:18" ht="16.5" x14ac:dyDescent="0.3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117"/>
      <c r="M266" s="117"/>
      <c r="N266" s="117"/>
      <c r="O266" s="117"/>
      <c r="P266" s="117"/>
      <c r="Q266" s="46"/>
      <c r="R266" s="152"/>
    </row>
    <row r="267" spans="1:18" ht="16.5" x14ac:dyDescent="0.3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116"/>
      <c r="M267" s="116"/>
      <c r="N267" s="116"/>
      <c r="O267" s="116"/>
      <c r="P267" s="116"/>
      <c r="Q267" s="44"/>
      <c r="R267" s="151"/>
    </row>
    <row r="268" spans="1:18" ht="16.5" x14ac:dyDescent="0.3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117"/>
      <c r="M268" s="117"/>
      <c r="N268" s="117"/>
      <c r="O268" s="117"/>
      <c r="P268" s="117"/>
      <c r="Q268" s="46"/>
      <c r="R268" s="152"/>
    </row>
    <row r="269" spans="1:18" ht="16.5" x14ac:dyDescent="0.3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116"/>
      <c r="M269" s="116"/>
      <c r="N269" s="116"/>
      <c r="O269" s="116"/>
      <c r="P269" s="116"/>
      <c r="Q269" s="44"/>
      <c r="R269" s="151"/>
    </row>
    <row r="270" spans="1:18" ht="16.5" x14ac:dyDescent="0.3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117"/>
      <c r="M270" s="117"/>
      <c r="N270" s="117"/>
      <c r="O270" s="117"/>
      <c r="P270" s="117"/>
      <c r="Q270" s="46"/>
      <c r="R270" s="152"/>
    </row>
    <row r="271" spans="1:18" ht="16.5" x14ac:dyDescent="0.3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116"/>
      <c r="M271" s="116"/>
      <c r="N271" s="116"/>
      <c r="O271" s="116"/>
      <c r="P271" s="116"/>
      <c r="Q271" s="44"/>
      <c r="R271" s="151"/>
    </row>
    <row r="272" spans="1:18" ht="16.5" x14ac:dyDescent="0.3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117"/>
      <c r="M272" s="117"/>
      <c r="N272" s="117"/>
      <c r="O272" s="117"/>
      <c r="P272" s="117"/>
      <c r="Q272" s="46"/>
      <c r="R272" s="152"/>
    </row>
    <row r="273" spans="1:18" ht="16.5" x14ac:dyDescent="0.3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116"/>
      <c r="M273" s="116"/>
      <c r="N273" s="116"/>
      <c r="O273" s="116"/>
      <c r="P273" s="116"/>
      <c r="Q273" s="44"/>
      <c r="R273" s="151"/>
    </row>
    <row r="274" spans="1:18" ht="16.5" x14ac:dyDescent="0.3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117"/>
      <c r="M274" s="117"/>
      <c r="N274" s="117"/>
      <c r="O274" s="117"/>
      <c r="P274" s="117"/>
      <c r="Q274" s="46"/>
      <c r="R274" s="152"/>
    </row>
    <row r="275" spans="1:18" ht="16.5" x14ac:dyDescent="0.3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116"/>
      <c r="M275" s="116"/>
      <c r="N275" s="116"/>
      <c r="O275" s="116"/>
      <c r="P275" s="116"/>
      <c r="Q275" s="44"/>
      <c r="R275" s="151"/>
    </row>
    <row r="276" spans="1:18" ht="16.5" x14ac:dyDescent="0.3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117"/>
      <c r="M276" s="117"/>
      <c r="N276" s="117"/>
      <c r="O276" s="117"/>
      <c r="P276" s="117"/>
      <c r="Q276" s="46"/>
      <c r="R276" s="152"/>
    </row>
    <row r="277" spans="1:18" ht="16.5" x14ac:dyDescent="0.3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116"/>
      <c r="M277" s="116"/>
      <c r="N277" s="116"/>
      <c r="O277" s="116"/>
      <c r="P277" s="116"/>
      <c r="Q277" s="44"/>
      <c r="R277" s="151"/>
    </row>
    <row r="278" spans="1:18" ht="16.5" x14ac:dyDescent="0.3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117"/>
      <c r="M278" s="117"/>
      <c r="N278" s="117"/>
      <c r="O278" s="117"/>
      <c r="P278" s="117"/>
      <c r="Q278" s="46"/>
      <c r="R278" s="152"/>
    </row>
    <row r="279" spans="1:18" ht="16.5" x14ac:dyDescent="0.3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116"/>
      <c r="M279" s="116"/>
      <c r="N279" s="116"/>
      <c r="O279" s="116"/>
      <c r="P279" s="116"/>
      <c r="Q279" s="44"/>
      <c r="R279" s="151"/>
    </row>
    <row r="280" spans="1:18" ht="16.5" x14ac:dyDescent="0.3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117"/>
      <c r="M280" s="117"/>
      <c r="N280" s="117"/>
      <c r="O280" s="117"/>
      <c r="P280" s="117"/>
      <c r="Q280" s="46"/>
      <c r="R280" s="152"/>
    </row>
    <row r="281" spans="1:18" ht="16.5" x14ac:dyDescent="0.3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116"/>
      <c r="M281" s="116"/>
      <c r="N281" s="116"/>
      <c r="O281" s="116"/>
      <c r="P281" s="116"/>
      <c r="Q281" s="44"/>
      <c r="R281" s="151"/>
    </row>
    <row r="282" spans="1:18" ht="16.5" x14ac:dyDescent="0.3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117"/>
      <c r="M282" s="117"/>
      <c r="N282" s="117"/>
      <c r="O282" s="117"/>
      <c r="P282" s="117"/>
      <c r="Q282" s="46"/>
      <c r="R282" s="152"/>
    </row>
    <row r="283" spans="1:18" ht="16.5" x14ac:dyDescent="0.3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116"/>
      <c r="M283" s="116"/>
      <c r="N283" s="116"/>
      <c r="O283" s="116"/>
      <c r="P283" s="116"/>
      <c r="Q283" s="44"/>
      <c r="R283" s="151"/>
    </row>
    <row r="284" spans="1:18" ht="16.5" x14ac:dyDescent="0.3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117"/>
      <c r="M284" s="117"/>
      <c r="N284" s="117"/>
      <c r="O284" s="117"/>
      <c r="P284" s="117"/>
      <c r="Q284" s="46"/>
      <c r="R284" s="152"/>
    </row>
    <row r="285" spans="1:18" ht="16.5" x14ac:dyDescent="0.3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116"/>
      <c r="M285" s="116"/>
      <c r="N285" s="116"/>
      <c r="O285" s="116"/>
      <c r="P285" s="116"/>
      <c r="Q285" s="44"/>
      <c r="R285" s="151"/>
    </row>
    <row r="286" spans="1:18" ht="16.5" x14ac:dyDescent="0.3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117"/>
      <c r="M286" s="117"/>
      <c r="N286" s="117"/>
      <c r="O286" s="117"/>
      <c r="P286" s="117"/>
      <c r="Q286" s="46"/>
      <c r="R286" s="152"/>
    </row>
    <row r="287" spans="1:18" ht="16.5" x14ac:dyDescent="0.3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116"/>
      <c r="M287" s="116"/>
      <c r="N287" s="116"/>
      <c r="O287" s="116"/>
      <c r="P287" s="116"/>
      <c r="Q287" s="44"/>
      <c r="R287" s="151"/>
    </row>
    <row r="288" spans="1:18" ht="17.25" thickBot="1" x14ac:dyDescent="0.35">
      <c r="A288" s="47"/>
      <c r="B288" s="47"/>
      <c r="C288" s="47"/>
      <c r="D288" s="47"/>
      <c r="E288" s="47"/>
      <c r="F288" s="47"/>
      <c r="G288" s="47"/>
      <c r="H288" s="47"/>
      <c r="I288" s="47"/>
      <c r="J288" s="47"/>
      <c r="K288" s="47"/>
      <c r="L288" s="118"/>
      <c r="M288" s="118"/>
      <c r="N288" s="118"/>
      <c r="O288" s="118"/>
      <c r="P288" s="118"/>
      <c r="Q288" s="48"/>
      <c r="R288" s="153"/>
    </row>
    <row r="289" spans="1:18" ht="16.5" x14ac:dyDescent="0.3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116"/>
      <c r="M289" s="116"/>
      <c r="N289" s="116"/>
      <c r="O289" s="116"/>
      <c r="P289" s="116"/>
      <c r="Q289" s="44"/>
      <c r="R289" s="151"/>
    </row>
    <row r="290" spans="1:18" ht="16.5" x14ac:dyDescent="0.3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117"/>
      <c r="M290" s="117"/>
      <c r="N290" s="117"/>
      <c r="O290" s="117"/>
      <c r="P290" s="117"/>
      <c r="Q290" s="46"/>
      <c r="R290" s="152"/>
    </row>
    <row r="291" spans="1:18" ht="16.5" x14ac:dyDescent="0.3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116"/>
      <c r="M291" s="116"/>
      <c r="N291" s="116"/>
      <c r="O291" s="116"/>
      <c r="P291" s="116"/>
      <c r="Q291" s="44"/>
      <c r="R291" s="151"/>
    </row>
    <row r="292" spans="1:18" ht="16.5" x14ac:dyDescent="0.3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117"/>
      <c r="M292" s="117"/>
      <c r="N292" s="117"/>
      <c r="O292" s="117"/>
      <c r="P292" s="117"/>
      <c r="Q292" s="46"/>
      <c r="R292" s="152"/>
    </row>
    <row r="293" spans="1:18" ht="16.5" x14ac:dyDescent="0.3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116"/>
      <c r="M293" s="116"/>
      <c r="N293" s="116"/>
      <c r="O293" s="116"/>
      <c r="P293" s="116"/>
      <c r="Q293" s="44"/>
      <c r="R293" s="151"/>
    </row>
    <row r="294" spans="1:18" ht="16.5" x14ac:dyDescent="0.3">
      <c r="A294" s="49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117"/>
      <c r="M294" s="117"/>
      <c r="N294" s="117"/>
      <c r="O294" s="117"/>
      <c r="P294" s="117"/>
      <c r="Q294" s="46"/>
      <c r="R294" s="152"/>
    </row>
    <row r="295" spans="1:18" ht="16.5" x14ac:dyDescent="0.3">
      <c r="A295" s="50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116"/>
      <c r="M295" s="116"/>
      <c r="N295" s="116"/>
      <c r="O295" s="116"/>
      <c r="P295" s="116"/>
      <c r="Q295" s="44"/>
      <c r="R295" s="151"/>
    </row>
    <row r="296" spans="1:18" ht="16.5" x14ac:dyDescent="0.3">
      <c r="A296" s="49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117"/>
      <c r="M296" s="117"/>
      <c r="N296" s="117"/>
      <c r="O296" s="117"/>
      <c r="P296" s="117"/>
      <c r="Q296" s="46"/>
      <c r="R296" s="152"/>
    </row>
    <row r="297" spans="1:18" ht="16.5" x14ac:dyDescent="0.3">
      <c r="A297" s="50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116"/>
      <c r="M297" s="116"/>
      <c r="N297" s="116"/>
      <c r="O297" s="116"/>
      <c r="P297" s="116"/>
      <c r="Q297" s="44"/>
      <c r="R297" s="151"/>
    </row>
    <row r="298" spans="1:18" ht="16.5" x14ac:dyDescent="0.3">
      <c r="A298" s="49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117"/>
      <c r="M298" s="117"/>
      <c r="N298" s="117"/>
      <c r="O298" s="117"/>
      <c r="P298" s="117"/>
      <c r="Q298" s="46"/>
      <c r="R298" s="152"/>
    </row>
    <row r="299" spans="1:18" ht="16.5" x14ac:dyDescent="0.3">
      <c r="A299" s="50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116"/>
      <c r="M299" s="116"/>
      <c r="N299" s="116"/>
      <c r="O299" s="116"/>
      <c r="P299" s="116"/>
      <c r="Q299" s="44"/>
      <c r="R299" s="151"/>
    </row>
    <row r="300" spans="1:18" ht="17.25" thickBot="1" x14ac:dyDescent="0.35">
      <c r="A300" s="51"/>
      <c r="B300" s="47"/>
      <c r="C300" s="47"/>
      <c r="D300" s="47"/>
      <c r="E300" s="47"/>
      <c r="F300" s="47"/>
      <c r="G300" s="47"/>
      <c r="H300" s="47"/>
      <c r="I300" s="47"/>
      <c r="J300" s="47"/>
      <c r="K300" s="47"/>
      <c r="L300" s="118"/>
      <c r="M300" s="118"/>
      <c r="N300" s="118"/>
      <c r="O300" s="118"/>
      <c r="P300" s="118"/>
      <c r="Q300" s="48"/>
      <c r="R300" s="153"/>
    </row>
  </sheetData>
  <pageMargins left="0.25" right="0.25" top="0.75" bottom="0.75" header="0.3" footer="0.3"/>
  <pageSetup scale="61" orientation="landscape" horizontalDpi="4294967293" r:id="rId1"/>
  <headerFooter>
    <oddHeader>&amp;C&amp;"Century Gothic,Bold"&amp;18T O T A L   &amp;&amp;   V O L A T I L E   S O L I D S &amp;"-,Regular"&amp;11&amp;E  
&amp;"Century Gothic,Bold"&amp;12STANDARD METHODS 2540G&amp;R11/25/2019</oddHeader>
    <oddFooter>&amp;CPrinted: &amp;D&amp;T&amp;RA.E&amp;LNovus.xlsm</oddFooter>
  </headerFooter>
  <rowBreaks count="6" manualBreakCount="6">
    <brk id="48" max="17" man="1"/>
    <brk id="96" max="17" man="1"/>
    <brk id="144" max="17" man="1"/>
    <brk id="192" max="17" man="1"/>
    <brk id="240" max="17" man="1"/>
    <brk id="288" max="17" man="1"/>
  </rowBreaks>
  <colBreaks count="1" manualBreakCount="1">
    <brk id="18" max="299" man="1"/>
  </col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B768"/>
  <sheetViews>
    <sheetView workbookViewId="0">
      <selection activeCell="E27" sqref="E27"/>
    </sheetView>
  </sheetViews>
  <sheetFormatPr defaultRowHeight="15" x14ac:dyDescent="0.25"/>
  <cols>
    <col min="1" max="1" width="24" customWidth="1"/>
    <col min="2" max="2" width="27.5703125" bestFit="1" customWidth="1"/>
    <col min="3" max="3" width="27.7109375" customWidth="1"/>
    <col min="4" max="4" width="13" customWidth="1"/>
    <col min="5" max="5" width="12.28515625" customWidth="1"/>
    <col min="6" max="6" width="24.42578125" bestFit="1" customWidth="1"/>
    <col min="7" max="7" width="11.85546875" customWidth="1"/>
    <col min="9" max="9" width="16.85546875" style="5" customWidth="1"/>
    <col min="10" max="10" width="11.85546875" bestFit="1" customWidth="1"/>
    <col min="11" max="11" width="12" bestFit="1" customWidth="1"/>
    <col min="12" max="12" width="15.140625" style="5" customWidth="1"/>
    <col min="13" max="13" width="14.28515625" customWidth="1"/>
    <col min="14" max="14" width="16.28515625" customWidth="1"/>
    <col min="15" max="15" width="31.28515625" style="5" bestFit="1" customWidth="1"/>
    <col min="17" max="18" width="12" customWidth="1"/>
    <col min="22" max="23" width="14" bestFit="1" customWidth="1"/>
  </cols>
  <sheetData>
    <row r="1" spans="1:28" x14ac:dyDescent="0.25">
      <c r="A1" t="s">
        <v>52</v>
      </c>
      <c r="D1" t="s">
        <v>51</v>
      </c>
      <c r="H1" t="s">
        <v>56</v>
      </c>
      <c r="K1" t="s">
        <v>55</v>
      </c>
      <c r="N1" t="s">
        <v>80</v>
      </c>
      <c r="V1" t="s">
        <v>373</v>
      </c>
      <c r="Z1" t="s">
        <v>1751</v>
      </c>
    </row>
    <row r="2" spans="1:28" x14ac:dyDescent="0.25">
      <c r="A2" t="s">
        <v>1</v>
      </c>
      <c r="B2" t="s">
        <v>0</v>
      </c>
      <c r="C2" s="2" t="s">
        <v>53</v>
      </c>
      <c r="D2" t="s">
        <v>1</v>
      </c>
      <c r="E2" t="s">
        <v>0</v>
      </c>
      <c r="F2" t="s">
        <v>53</v>
      </c>
      <c r="G2" s="2"/>
      <c r="H2" s="1" t="s">
        <v>30</v>
      </c>
      <c r="I2" s="37" t="s">
        <v>54</v>
      </c>
      <c r="J2" s="1" t="s">
        <v>57</v>
      </c>
      <c r="K2" s="1" t="s">
        <v>30</v>
      </c>
      <c r="L2" s="37" t="s">
        <v>54</v>
      </c>
      <c r="M2" s="4" t="s">
        <v>57</v>
      </c>
      <c r="N2" s="1" t="s">
        <v>86</v>
      </c>
      <c r="O2" s="37" t="s">
        <v>81</v>
      </c>
      <c r="P2" s="275" t="s">
        <v>82</v>
      </c>
      <c r="Q2" s="1" t="s">
        <v>83</v>
      </c>
      <c r="R2" s="1" t="s">
        <v>84</v>
      </c>
      <c r="S2" s="1" t="s">
        <v>85</v>
      </c>
      <c r="T2" s="1" t="s">
        <v>73</v>
      </c>
      <c r="V2" s="277" t="s">
        <v>1</v>
      </c>
      <c r="W2" s="277" t="s">
        <v>0</v>
      </c>
      <c r="X2" s="277" t="s">
        <v>2</v>
      </c>
      <c r="Y2" s="277" t="s">
        <v>86</v>
      </c>
      <c r="Z2" s="493" t="s">
        <v>1</v>
      </c>
      <c r="AA2" s="493" t="s">
        <v>0</v>
      </c>
      <c r="AB2" s="493" t="s">
        <v>2</v>
      </c>
    </row>
    <row r="3" spans="1:28" x14ac:dyDescent="0.25">
      <c r="A3" t="s">
        <v>2229</v>
      </c>
      <c r="B3" s="294" t="s">
        <v>2969</v>
      </c>
      <c r="C3" s="2" t="s">
        <v>3714</v>
      </c>
      <c r="D3" t="s">
        <v>483</v>
      </c>
      <c r="E3" t="s">
        <v>484</v>
      </c>
      <c r="F3" t="s">
        <v>363</v>
      </c>
      <c r="G3" s="2"/>
      <c r="H3" t="s">
        <v>342</v>
      </c>
      <c r="I3" s="5">
        <v>255.4</v>
      </c>
      <c r="J3" s="2">
        <v>44662</v>
      </c>
      <c r="M3" s="2"/>
      <c r="N3" s="5"/>
      <c r="P3" s="2"/>
      <c r="Q3" s="2"/>
      <c r="R3" s="2"/>
      <c r="X3" s="2"/>
    </row>
    <row r="4" spans="1:28" x14ac:dyDescent="0.25">
      <c r="A4" t="s">
        <v>2230</v>
      </c>
      <c r="B4" s="294" t="s">
        <v>2970</v>
      </c>
      <c r="C4" s="2" t="s">
        <v>3714</v>
      </c>
      <c r="D4" t="s">
        <v>485</v>
      </c>
      <c r="E4" t="s">
        <v>486</v>
      </c>
      <c r="F4" t="s">
        <v>363</v>
      </c>
      <c r="G4" s="2"/>
      <c r="H4" t="s">
        <v>159</v>
      </c>
      <c r="I4" s="5">
        <v>256.5</v>
      </c>
      <c r="J4" s="2">
        <v>44662</v>
      </c>
      <c r="M4" s="2"/>
      <c r="N4" s="5"/>
      <c r="P4" s="2"/>
      <c r="Q4" s="2"/>
      <c r="R4" s="2"/>
      <c r="X4" s="2"/>
    </row>
    <row r="5" spans="1:28" x14ac:dyDescent="0.25">
      <c r="A5" t="s">
        <v>2231</v>
      </c>
      <c r="B5" s="294" t="s">
        <v>2971</v>
      </c>
      <c r="C5" s="2" t="s">
        <v>3714</v>
      </c>
      <c r="D5" t="s">
        <v>487</v>
      </c>
      <c r="E5" t="s">
        <v>488</v>
      </c>
      <c r="F5" t="s">
        <v>363</v>
      </c>
      <c r="G5" s="2"/>
      <c r="H5" t="s">
        <v>349</v>
      </c>
      <c r="I5" s="5">
        <v>257.3</v>
      </c>
      <c r="J5" s="2">
        <v>44662</v>
      </c>
      <c r="M5" s="2"/>
      <c r="N5" s="5"/>
      <c r="P5" s="2"/>
      <c r="Q5" s="2"/>
      <c r="R5" s="2"/>
      <c r="X5" s="2"/>
    </row>
    <row r="6" spans="1:28" x14ac:dyDescent="0.25">
      <c r="A6" t="s">
        <v>2232</v>
      </c>
      <c r="B6" s="294" t="s">
        <v>2972</v>
      </c>
      <c r="C6" s="2" t="s">
        <v>3714</v>
      </c>
      <c r="D6" t="s">
        <v>489</v>
      </c>
      <c r="E6" t="s">
        <v>490</v>
      </c>
      <c r="F6" t="s">
        <v>363</v>
      </c>
      <c r="G6" s="2"/>
      <c r="H6" t="s">
        <v>347</v>
      </c>
      <c r="I6" s="5">
        <v>257.3</v>
      </c>
      <c r="J6" s="2">
        <v>44662</v>
      </c>
      <c r="M6" s="2"/>
      <c r="N6" s="5"/>
      <c r="P6" s="2"/>
      <c r="Q6" s="2"/>
      <c r="R6" s="2"/>
      <c r="X6" s="2"/>
    </row>
    <row r="7" spans="1:28" x14ac:dyDescent="0.25">
      <c r="A7" t="s">
        <v>2233</v>
      </c>
      <c r="B7" s="294" t="s">
        <v>2973</v>
      </c>
      <c r="C7" s="2" t="s">
        <v>3714</v>
      </c>
      <c r="D7" t="s">
        <v>491</v>
      </c>
      <c r="E7" t="s">
        <v>492</v>
      </c>
      <c r="F7" t="s">
        <v>363</v>
      </c>
      <c r="G7" s="2"/>
      <c r="H7" t="s">
        <v>344</v>
      </c>
      <c r="I7" s="5">
        <v>258</v>
      </c>
      <c r="J7" s="2">
        <v>44662</v>
      </c>
      <c r="M7" s="2"/>
      <c r="N7" s="5"/>
      <c r="P7" s="2"/>
      <c r="Q7" s="2"/>
      <c r="R7" s="2"/>
      <c r="X7" s="2"/>
    </row>
    <row r="8" spans="1:28" x14ac:dyDescent="0.25">
      <c r="A8" t="s">
        <v>2234</v>
      </c>
      <c r="B8" s="294" t="s">
        <v>2974</v>
      </c>
      <c r="C8" s="2" t="s">
        <v>3714</v>
      </c>
      <c r="D8" t="s">
        <v>493</v>
      </c>
      <c r="E8" t="s">
        <v>494</v>
      </c>
      <c r="F8" t="s">
        <v>363</v>
      </c>
      <c r="G8" s="2"/>
      <c r="H8" t="s">
        <v>343</v>
      </c>
      <c r="I8" s="5">
        <v>258.60000000000002</v>
      </c>
      <c r="J8" s="2">
        <v>44662</v>
      </c>
      <c r="M8" s="2"/>
      <c r="N8" s="5"/>
      <c r="P8" s="2"/>
      <c r="Q8" s="2"/>
      <c r="R8" s="2"/>
      <c r="X8" s="2"/>
    </row>
    <row r="9" spans="1:28" x14ac:dyDescent="0.25">
      <c r="A9" s="427" t="s">
        <v>2235</v>
      </c>
      <c r="B9" s="263" t="s">
        <v>2975</v>
      </c>
      <c r="C9" s="455" t="s">
        <v>3714</v>
      </c>
      <c r="D9" t="s">
        <v>495</v>
      </c>
      <c r="E9" t="s">
        <v>496</v>
      </c>
      <c r="F9" t="s">
        <v>363</v>
      </c>
      <c r="G9" s="2"/>
      <c r="H9" t="s">
        <v>352</v>
      </c>
      <c r="I9" s="5">
        <v>256.2</v>
      </c>
      <c r="J9" s="2">
        <v>44662</v>
      </c>
      <c r="M9" s="2"/>
      <c r="N9" s="5"/>
      <c r="P9" s="2"/>
      <c r="Q9" s="2"/>
      <c r="R9" s="2"/>
      <c r="X9" s="2"/>
    </row>
    <row r="10" spans="1:28" x14ac:dyDescent="0.25">
      <c r="A10" s="427" t="s">
        <v>2236</v>
      </c>
      <c r="B10" s="263" t="s">
        <v>2976</v>
      </c>
      <c r="C10" s="455" t="s">
        <v>3714</v>
      </c>
      <c r="D10" t="s">
        <v>497</v>
      </c>
      <c r="E10" t="s">
        <v>498</v>
      </c>
      <c r="F10" t="s">
        <v>363</v>
      </c>
      <c r="G10" s="2"/>
      <c r="H10" t="s">
        <v>348</v>
      </c>
      <c r="I10" s="5">
        <v>257</v>
      </c>
      <c r="J10" s="2">
        <v>44662</v>
      </c>
      <c r="M10" s="2"/>
      <c r="N10" s="5"/>
      <c r="P10" s="2"/>
      <c r="Q10" s="2"/>
      <c r="R10" s="2"/>
      <c r="X10" s="2"/>
    </row>
    <row r="11" spans="1:28" x14ac:dyDescent="0.25">
      <c r="A11" s="427" t="s">
        <v>2237</v>
      </c>
      <c r="B11" s="263" t="s">
        <v>2977</v>
      </c>
      <c r="C11" s="455" t="s">
        <v>3714</v>
      </c>
      <c r="D11" t="s">
        <v>499</v>
      </c>
      <c r="E11" t="s">
        <v>500</v>
      </c>
      <c r="F11" t="s">
        <v>363</v>
      </c>
      <c r="G11" s="2"/>
      <c r="H11" t="s">
        <v>345</v>
      </c>
      <c r="I11" s="5">
        <v>257</v>
      </c>
      <c r="J11" s="2">
        <v>44662</v>
      </c>
      <c r="M11" s="2"/>
      <c r="N11" s="5"/>
      <c r="P11" s="2"/>
      <c r="Q11" s="2"/>
      <c r="R11" s="2"/>
      <c r="X11" s="2"/>
    </row>
    <row r="12" spans="1:28" x14ac:dyDescent="0.25">
      <c r="A12" s="427" t="s">
        <v>2238</v>
      </c>
      <c r="B12" s="263" t="s">
        <v>2978</v>
      </c>
      <c r="C12" s="455" t="s">
        <v>3714</v>
      </c>
      <c r="D12" t="s">
        <v>501</v>
      </c>
      <c r="E12" t="s">
        <v>502</v>
      </c>
      <c r="F12" t="s">
        <v>363</v>
      </c>
      <c r="G12" s="2"/>
      <c r="H12" t="s">
        <v>161</v>
      </c>
      <c r="I12" s="5">
        <v>256.7</v>
      </c>
      <c r="J12" s="2">
        <v>44662</v>
      </c>
      <c r="M12" s="2"/>
      <c r="N12" s="5"/>
      <c r="P12" s="2"/>
      <c r="Q12" s="2"/>
      <c r="R12" s="2"/>
      <c r="X12" s="2"/>
    </row>
    <row r="13" spans="1:28" x14ac:dyDescent="0.25">
      <c r="A13" s="427" t="s">
        <v>2239</v>
      </c>
      <c r="B13" s="263" t="s">
        <v>2979</v>
      </c>
      <c r="C13" s="455" t="s">
        <v>3714</v>
      </c>
      <c r="D13" t="s">
        <v>503</v>
      </c>
      <c r="E13" t="s">
        <v>504</v>
      </c>
      <c r="F13" t="s">
        <v>363</v>
      </c>
      <c r="G13" s="2"/>
      <c r="H13" t="s">
        <v>353</v>
      </c>
      <c r="I13" s="5">
        <v>256.60000000000002</v>
      </c>
      <c r="J13" s="2">
        <v>44662</v>
      </c>
      <c r="M13" s="2"/>
      <c r="N13" s="5"/>
      <c r="P13" s="2"/>
      <c r="Q13" s="2"/>
      <c r="R13" s="2"/>
      <c r="X13" s="2"/>
    </row>
    <row r="14" spans="1:28" x14ac:dyDescent="0.25">
      <c r="A14" s="427" t="s">
        <v>2240</v>
      </c>
      <c r="B14" s="263" t="s">
        <v>2980</v>
      </c>
      <c r="C14" s="455" t="s">
        <v>3714</v>
      </c>
      <c r="D14" t="s">
        <v>505</v>
      </c>
      <c r="E14" t="s">
        <v>506</v>
      </c>
      <c r="F14" t="s">
        <v>363</v>
      </c>
      <c r="G14" s="2"/>
      <c r="H14" t="s">
        <v>346</v>
      </c>
      <c r="I14" s="5">
        <v>257.39999999999998</v>
      </c>
      <c r="J14" s="2">
        <v>44662</v>
      </c>
      <c r="M14" s="2"/>
      <c r="N14" s="5"/>
      <c r="P14" s="2"/>
      <c r="Q14" s="2"/>
      <c r="R14" s="2"/>
      <c r="X14" s="2"/>
    </row>
    <row r="15" spans="1:28" x14ac:dyDescent="0.25">
      <c r="A15" s="427" t="s">
        <v>2241</v>
      </c>
      <c r="B15" s="263" t="s">
        <v>2981</v>
      </c>
      <c r="C15" s="455" t="s">
        <v>3714</v>
      </c>
      <c r="D15" t="s">
        <v>507</v>
      </c>
      <c r="E15" t="s">
        <v>508</v>
      </c>
      <c r="F15" t="s">
        <v>364</v>
      </c>
      <c r="G15" s="2"/>
      <c r="H15" t="s">
        <v>354</v>
      </c>
      <c r="I15" s="5">
        <v>256.60000000000002</v>
      </c>
      <c r="J15" s="2">
        <v>44662</v>
      </c>
      <c r="M15" s="2"/>
      <c r="N15" s="5"/>
      <c r="P15" s="2"/>
      <c r="Q15" s="2"/>
      <c r="R15" s="2"/>
      <c r="X15" s="2"/>
    </row>
    <row r="16" spans="1:28" x14ac:dyDescent="0.25">
      <c r="A16" s="427" t="s">
        <v>2242</v>
      </c>
      <c r="B16" s="263" t="s">
        <v>2982</v>
      </c>
      <c r="C16" s="455" t="s">
        <v>3714</v>
      </c>
      <c r="D16" t="s">
        <v>509</v>
      </c>
      <c r="E16" t="s">
        <v>510</v>
      </c>
      <c r="F16" t="s">
        <v>364</v>
      </c>
      <c r="G16" s="2"/>
      <c r="H16" t="s">
        <v>355</v>
      </c>
      <c r="I16" s="5">
        <v>257.5</v>
      </c>
      <c r="J16" s="2">
        <v>44662</v>
      </c>
      <c r="M16" s="2"/>
      <c r="N16" s="5"/>
      <c r="P16" s="2"/>
      <c r="Q16" s="2"/>
      <c r="R16" s="2"/>
      <c r="X16" s="2"/>
    </row>
    <row r="17" spans="1:24" x14ac:dyDescent="0.25">
      <c r="A17" s="427" t="s">
        <v>2243</v>
      </c>
      <c r="B17" s="263" t="s">
        <v>2983</v>
      </c>
      <c r="C17" s="455" t="s">
        <v>3714</v>
      </c>
      <c r="D17" t="s">
        <v>511</v>
      </c>
      <c r="E17" t="s">
        <v>512</v>
      </c>
      <c r="F17" t="s">
        <v>364</v>
      </c>
      <c r="G17" s="2"/>
      <c r="H17" t="s">
        <v>356</v>
      </c>
      <c r="I17" s="5">
        <v>257.2</v>
      </c>
      <c r="J17" s="2">
        <v>44662</v>
      </c>
      <c r="M17" s="2"/>
      <c r="N17" s="5"/>
      <c r="Q17" s="2"/>
      <c r="R17" s="2"/>
      <c r="X17" s="2"/>
    </row>
    <row r="18" spans="1:24" x14ac:dyDescent="0.25">
      <c r="A18" s="427" t="s">
        <v>2244</v>
      </c>
      <c r="B18" s="263" t="s">
        <v>2984</v>
      </c>
      <c r="C18" s="455" t="s">
        <v>3714</v>
      </c>
      <c r="D18" t="s">
        <v>513</v>
      </c>
      <c r="E18" t="s">
        <v>514</v>
      </c>
      <c r="F18" t="s">
        <v>364</v>
      </c>
      <c r="G18" s="2"/>
      <c r="H18" t="s">
        <v>357</v>
      </c>
      <c r="I18" s="5">
        <v>256.5</v>
      </c>
      <c r="J18" s="2">
        <v>44662</v>
      </c>
      <c r="M18" s="2"/>
      <c r="N18" s="5"/>
      <c r="Q18" s="2"/>
      <c r="R18" s="2"/>
      <c r="X18" s="2"/>
    </row>
    <row r="19" spans="1:24" x14ac:dyDescent="0.25">
      <c r="A19" s="427" t="s">
        <v>2245</v>
      </c>
      <c r="B19" s="263" t="s">
        <v>2985</v>
      </c>
      <c r="C19" s="455" t="s">
        <v>3714</v>
      </c>
      <c r="D19" t="s">
        <v>515</v>
      </c>
      <c r="E19" t="s">
        <v>516</v>
      </c>
      <c r="F19" t="s">
        <v>364</v>
      </c>
      <c r="G19" s="2"/>
      <c r="H19" t="s">
        <v>523</v>
      </c>
      <c r="I19" s="5">
        <v>257.3</v>
      </c>
      <c r="J19" s="2">
        <v>44662</v>
      </c>
      <c r="M19" s="2"/>
      <c r="N19" s="5"/>
      <c r="Q19" s="2"/>
      <c r="R19" s="2"/>
      <c r="X19" s="2"/>
    </row>
    <row r="20" spans="1:24" x14ac:dyDescent="0.25">
      <c r="A20" s="427" t="s">
        <v>2246</v>
      </c>
      <c r="B20" s="263" t="s">
        <v>2986</v>
      </c>
      <c r="C20" s="455" t="s">
        <v>3714</v>
      </c>
      <c r="D20" t="s">
        <v>517</v>
      </c>
      <c r="E20" t="s">
        <v>518</v>
      </c>
      <c r="F20" t="s">
        <v>364</v>
      </c>
      <c r="G20" s="2"/>
      <c r="H20" t="s">
        <v>522</v>
      </c>
      <c r="I20" s="5">
        <v>256.7</v>
      </c>
      <c r="J20" s="2">
        <v>44662</v>
      </c>
      <c r="M20" s="2"/>
      <c r="N20" s="5"/>
      <c r="Q20" s="2"/>
      <c r="R20" s="2"/>
      <c r="X20" s="2"/>
    </row>
    <row r="21" spans="1:24" x14ac:dyDescent="0.25">
      <c r="A21" s="427" t="s">
        <v>2247</v>
      </c>
      <c r="B21" s="263" t="s">
        <v>2987</v>
      </c>
      <c r="C21" s="455" t="s">
        <v>3714</v>
      </c>
      <c r="D21" t="s">
        <v>507</v>
      </c>
      <c r="E21" t="s">
        <v>508</v>
      </c>
      <c r="F21" t="s">
        <v>365</v>
      </c>
      <c r="G21" s="2"/>
      <c r="H21" t="s">
        <v>1496</v>
      </c>
      <c r="I21" s="5">
        <v>260</v>
      </c>
      <c r="J21" s="2">
        <v>44662</v>
      </c>
      <c r="M21" s="2"/>
      <c r="N21" s="5"/>
      <c r="Q21" s="2"/>
      <c r="X21" s="2"/>
    </row>
    <row r="22" spans="1:24" x14ac:dyDescent="0.25">
      <c r="A22" s="427" t="s">
        <v>2248</v>
      </c>
      <c r="B22" s="263" t="s">
        <v>2988</v>
      </c>
      <c r="C22" s="455" t="s">
        <v>3714</v>
      </c>
      <c r="D22" t="s">
        <v>509</v>
      </c>
      <c r="E22" t="s">
        <v>510</v>
      </c>
      <c r="F22" t="s">
        <v>365</v>
      </c>
      <c r="G22" s="2"/>
      <c r="H22" t="s">
        <v>1497</v>
      </c>
      <c r="I22" s="5">
        <v>259.5</v>
      </c>
      <c r="J22" s="2">
        <v>44662</v>
      </c>
      <c r="M22" s="2"/>
      <c r="N22" s="5"/>
      <c r="Q22" s="2"/>
      <c r="X22" s="2"/>
    </row>
    <row r="23" spans="1:24" x14ac:dyDescent="0.25">
      <c r="A23" s="427" t="s">
        <v>2249</v>
      </c>
      <c r="B23" s="263" t="s">
        <v>2989</v>
      </c>
      <c r="C23" s="455" t="s">
        <v>3714</v>
      </c>
      <c r="D23" t="s">
        <v>511</v>
      </c>
      <c r="E23" t="s">
        <v>512</v>
      </c>
      <c r="F23" t="s">
        <v>365</v>
      </c>
      <c r="G23" s="2"/>
      <c r="H23" t="s">
        <v>544</v>
      </c>
      <c r="I23" s="5">
        <v>259.3</v>
      </c>
      <c r="J23" s="2">
        <v>44662</v>
      </c>
      <c r="M23" s="2"/>
      <c r="N23" s="5"/>
      <c r="Q23" s="2"/>
      <c r="X23" s="2"/>
    </row>
    <row r="24" spans="1:24" x14ac:dyDescent="0.25">
      <c r="A24" t="s">
        <v>2250</v>
      </c>
      <c r="B24" s="294" t="s">
        <v>2990</v>
      </c>
      <c r="C24" t="s">
        <v>3714</v>
      </c>
      <c r="D24" t="s">
        <v>513</v>
      </c>
      <c r="E24" t="s">
        <v>514</v>
      </c>
      <c r="F24" t="s">
        <v>365</v>
      </c>
      <c r="H24" t="s">
        <v>1498</v>
      </c>
      <c r="I24" s="5">
        <v>259</v>
      </c>
      <c r="J24" s="2">
        <v>44662</v>
      </c>
      <c r="M24" s="2"/>
      <c r="N24" s="5"/>
      <c r="Q24" s="2"/>
      <c r="X24" s="2"/>
    </row>
    <row r="25" spans="1:24" x14ac:dyDescent="0.25">
      <c r="A25" t="s">
        <v>2251</v>
      </c>
      <c r="B25" s="294" t="s">
        <v>2991</v>
      </c>
      <c r="C25" t="s">
        <v>3714</v>
      </c>
      <c r="D25" t="s">
        <v>515</v>
      </c>
      <c r="E25" t="s">
        <v>516</v>
      </c>
      <c r="F25" t="s">
        <v>365</v>
      </c>
      <c r="H25" t="s">
        <v>1499</v>
      </c>
      <c r="I25" s="5">
        <v>260.3</v>
      </c>
      <c r="J25" s="2">
        <v>44662</v>
      </c>
      <c r="M25" s="2"/>
      <c r="N25" s="5"/>
      <c r="Q25" s="2"/>
      <c r="X25" s="2"/>
    </row>
    <row r="26" spans="1:24" x14ac:dyDescent="0.25">
      <c r="A26" t="s">
        <v>2252</v>
      </c>
      <c r="B26" s="294" t="s">
        <v>2992</v>
      </c>
      <c r="C26" t="s">
        <v>3714</v>
      </c>
      <c r="D26" t="s">
        <v>517</v>
      </c>
      <c r="E26" t="s">
        <v>518</v>
      </c>
      <c r="F26" t="s">
        <v>365</v>
      </c>
      <c r="H26" t="s">
        <v>1500</v>
      </c>
      <c r="I26" s="5">
        <v>260.8</v>
      </c>
      <c r="J26" s="2">
        <v>44662</v>
      </c>
      <c r="M26" s="2"/>
      <c r="N26" s="5"/>
      <c r="Q26" s="2"/>
      <c r="X26" s="2"/>
    </row>
    <row r="27" spans="1:24" x14ac:dyDescent="0.25">
      <c r="A27" t="s">
        <v>2253</v>
      </c>
      <c r="B27" s="294" t="s">
        <v>2993</v>
      </c>
      <c r="C27" t="s">
        <v>3714</v>
      </c>
      <c r="H27" t="s">
        <v>1501</v>
      </c>
      <c r="I27" s="5">
        <v>392.2</v>
      </c>
      <c r="J27" s="2">
        <v>44662</v>
      </c>
      <c r="M27" s="2"/>
      <c r="N27" s="5"/>
      <c r="Q27" s="2"/>
      <c r="X27" s="2"/>
    </row>
    <row r="28" spans="1:24" x14ac:dyDescent="0.25">
      <c r="A28" t="s">
        <v>2254</v>
      </c>
      <c r="B28" s="294" t="s">
        <v>2994</v>
      </c>
      <c r="C28" t="s">
        <v>3714</v>
      </c>
      <c r="H28" t="s">
        <v>1502</v>
      </c>
      <c r="I28" s="5">
        <v>393</v>
      </c>
      <c r="J28" s="2">
        <v>44662</v>
      </c>
      <c r="M28" s="2"/>
      <c r="N28" s="5"/>
      <c r="Q28" s="2"/>
      <c r="X28" s="2"/>
    </row>
    <row r="29" spans="1:24" x14ac:dyDescent="0.25">
      <c r="A29" t="s">
        <v>2255</v>
      </c>
      <c r="B29" s="294" t="s">
        <v>2995</v>
      </c>
      <c r="C29" t="s">
        <v>3714</v>
      </c>
      <c r="H29" t="s">
        <v>1503</v>
      </c>
      <c r="I29" s="5">
        <v>390.3</v>
      </c>
      <c r="J29" s="2">
        <v>44662</v>
      </c>
      <c r="M29" s="2"/>
      <c r="N29" s="5"/>
      <c r="Q29" s="2"/>
      <c r="X29" s="2"/>
    </row>
    <row r="30" spans="1:24" x14ac:dyDescent="0.25">
      <c r="A30" t="s">
        <v>2256</v>
      </c>
      <c r="B30" s="294" t="s">
        <v>2996</v>
      </c>
      <c r="C30" t="s">
        <v>3714</v>
      </c>
      <c r="H30" t="s">
        <v>1504</v>
      </c>
      <c r="I30" s="5">
        <v>392.4</v>
      </c>
      <c r="J30" s="2">
        <v>44662</v>
      </c>
      <c r="M30" s="2"/>
      <c r="N30" s="5"/>
      <c r="Q30" s="2"/>
      <c r="X30" s="2"/>
    </row>
    <row r="31" spans="1:24" x14ac:dyDescent="0.25">
      <c r="A31" t="s">
        <v>2257</v>
      </c>
      <c r="B31" s="294" t="s">
        <v>2997</v>
      </c>
      <c r="C31" t="s">
        <v>3714</v>
      </c>
      <c r="H31" t="s">
        <v>1505</v>
      </c>
      <c r="I31" s="5">
        <v>393.2</v>
      </c>
      <c r="J31" s="2">
        <v>44662</v>
      </c>
      <c r="M31" s="2"/>
      <c r="N31" s="5"/>
      <c r="Q31" s="2"/>
      <c r="X31" s="2"/>
    </row>
    <row r="32" spans="1:24" x14ac:dyDescent="0.25">
      <c r="A32" t="s">
        <v>2258</v>
      </c>
      <c r="B32" s="294" t="s">
        <v>2998</v>
      </c>
      <c r="C32" t="s">
        <v>3714</v>
      </c>
      <c r="H32" t="s">
        <v>1506</v>
      </c>
      <c r="I32" s="5">
        <v>391.6</v>
      </c>
      <c r="J32" s="2">
        <v>44662</v>
      </c>
      <c r="M32" s="2"/>
      <c r="N32" s="5"/>
      <c r="Q32" s="2"/>
      <c r="X32" s="2"/>
    </row>
    <row r="33" spans="1:24" x14ac:dyDescent="0.25">
      <c r="A33" t="s">
        <v>2259</v>
      </c>
      <c r="B33" s="294" t="s">
        <v>2999</v>
      </c>
      <c r="C33" t="s">
        <v>3714</v>
      </c>
      <c r="H33" t="s">
        <v>1507</v>
      </c>
      <c r="I33" s="5">
        <v>392.5</v>
      </c>
      <c r="J33" s="2">
        <v>44662</v>
      </c>
      <c r="M33" s="2"/>
      <c r="N33" s="5"/>
      <c r="Q33" s="2"/>
      <c r="X33" s="2"/>
    </row>
    <row r="34" spans="1:24" x14ac:dyDescent="0.25">
      <c r="A34" t="s">
        <v>2260</v>
      </c>
      <c r="B34" s="294" t="s">
        <v>3000</v>
      </c>
      <c r="C34" t="s">
        <v>3714</v>
      </c>
      <c r="H34" t="s">
        <v>1508</v>
      </c>
      <c r="I34" s="5">
        <v>396</v>
      </c>
      <c r="J34" s="2">
        <v>44662</v>
      </c>
      <c r="M34" s="2"/>
      <c r="N34" s="5"/>
      <c r="Q34" s="2"/>
      <c r="X34" s="2"/>
    </row>
    <row r="35" spans="1:24" x14ac:dyDescent="0.25">
      <c r="A35" t="s">
        <v>2261</v>
      </c>
      <c r="B35" s="294" t="s">
        <v>3001</v>
      </c>
      <c r="C35" t="s">
        <v>3714</v>
      </c>
      <c r="H35" t="s">
        <v>1509</v>
      </c>
      <c r="I35" s="5">
        <v>409.1</v>
      </c>
      <c r="J35" s="2">
        <v>44662</v>
      </c>
      <c r="M35" s="2"/>
      <c r="Q35" s="2"/>
      <c r="X35" s="2"/>
    </row>
    <row r="36" spans="1:24" x14ac:dyDescent="0.25">
      <c r="A36" t="s">
        <v>2262</v>
      </c>
      <c r="B36" s="294" t="s">
        <v>3002</v>
      </c>
      <c r="C36" t="s">
        <v>3714</v>
      </c>
      <c r="H36" t="s">
        <v>1510</v>
      </c>
      <c r="I36" s="5">
        <v>407.7</v>
      </c>
      <c r="J36" s="2">
        <v>44662</v>
      </c>
      <c r="M36" s="2"/>
      <c r="Q36" s="2"/>
      <c r="X36" s="2"/>
    </row>
    <row r="37" spans="1:24" x14ac:dyDescent="0.25">
      <c r="A37" t="s">
        <v>2263</v>
      </c>
      <c r="B37" s="294" t="s">
        <v>3003</v>
      </c>
      <c r="C37" t="s">
        <v>3714</v>
      </c>
      <c r="H37" t="s">
        <v>1404</v>
      </c>
      <c r="I37" s="5">
        <v>394.2</v>
      </c>
      <c r="J37" s="2">
        <v>44662</v>
      </c>
      <c r="M37" s="2"/>
      <c r="Q37" s="2"/>
      <c r="X37" s="2"/>
    </row>
    <row r="38" spans="1:24" x14ac:dyDescent="0.25">
      <c r="A38" t="s">
        <v>2264</v>
      </c>
      <c r="B38" s="294" t="s">
        <v>3004</v>
      </c>
      <c r="C38" t="s">
        <v>3714</v>
      </c>
      <c r="H38" t="s">
        <v>1511</v>
      </c>
      <c r="I38" s="5">
        <v>396.4</v>
      </c>
      <c r="J38" s="2">
        <v>44662</v>
      </c>
      <c r="M38" s="2"/>
      <c r="Q38" s="2"/>
      <c r="X38" s="2"/>
    </row>
    <row r="39" spans="1:24" x14ac:dyDescent="0.25">
      <c r="A39" t="s">
        <v>2265</v>
      </c>
      <c r="B39" s="294" t="s">
        <v>3005</v>
      </c>
      <c r="C39" t="s">
        <v>3714</v>
      </c>
      <c r="H39" t="s">
        <v>1097</v>
      </c>
      <c r="I39" s="5">
        <v>115.4</v>
      </c>
      <c r="J39" s="2">
        <v>44662</v>
      </c>
      <c r="M39" s="2"/>
      <c r="Q39" s="2"/>
      <c r="X39" s="2"/>
    </row>
    <row r="40" spans="1:24" x14ac:dyDescent="0.25">
      <c r="A40" t="s">
        <v>2266</v>
      </c>
      <c r="B40" s="294" t="s">
        <v>3006</v>
      </c>
      <c r="C40" t="s">
        <v>3714</v>
      </c>
      <c r="H40" t="s">
        <v>1098</v>
      </c>
      <c r="I40" s="5">
        <v>114.8</v>
      </c>
      <c r="J40" s="2">
        <v>44662</v>
      </c>
      <c r="M40" s="2"/>
      <c r="Q40" s="2"/>
      <c r="X40" s="2"/>
    </row>
    <row r="41" spans="1:24" x14ac:dyDescent="0.25">
      <c r="A41" t="s">
        <v>2267</v>
      </c>
      <c r="B41" s="294" t="s">
        <v>3007</v>
      </c>
      <c r="C41" t="s">
        <v>3714</v>
      </c>
      <c r="H41" t="s">
        <v>1099</v>
      </c>
      <c r="I41" s="5">
        <v>116.8</v>
      </c>
      <c r="J41" s="2">
        <v>44662</v>
      </c>
      <c r="M41" s="2"/>
      <c r="Q41" s="2"/>
      <c r="X41" s="2"/>
    </row>
    <row r="42" spans="1:24" x14ac:dyDescent="0.25">
      <c r="A42" t="s">
        <v>2268</v>
      </c>
      <c r="B42" t="s">
        <v>3008</v>
      </c>
      <c r="C42" t="s">
        <v>3714</v>
      </c>
      <c r="H42" t="s">
        <v>1100</v>
      </c>
      <c r="I42" s="5">
        <v>115.3</v>
      </c>
      <c r="J42" s="2">
        <v>44662</v>
      </c>
      <c r="M42" s="2"/>
      <c r="Q42" s="2"/>
      <c r="X42" s="2"/>
    </row>
    <row r="43" spans="1:24" x14ac:dyDescent="0.25">
      <c r="A43" t="s">
        <v>2269</v>
      </c>
      <c r="B43" t="s">
        <v>3009</v>
      </c>
      <c r="C43" t="s">
        <v>3714</v>
      </c>
      <c r="H43" t="s">
        <v>58</v>
      </c>
      <c r="I43" s="5">
        <v>115.6</v>
      </c>
      <c r="J43" s="2">
        <v>44662</v>
      </c>
      <c r="M43" s="2"/>
      <c r="Q43" s="2"/>
      <c r="X43" s="2"/>
    </row>
    <row r="44" spans="1:24" x14ac:dyDescent="0.25">
      <c r="A44" t="s">
        <v>2270</v>
      </c>
      <c r="B44" t="s">
        <v>3010</v>
      </c>
      <c r="C44" t="s">
        <v>3714</v>
      </c>
      <c r="H44" t="s">
        <v>149</v>
      </c>
      <c r="I44" s="5">
        <v>115.3</v>
      </c>
      <c r="J44" s="2">
        <v>44662</v>
      </c>
      <c r="M44" s="2"/>
      <c r="Q44" s="2"/>
      <c r="X44" s="2"/>
    </row>
    <row r="45" spans="1:24" x14ac:dyDescent="0.25">
      <c r="A45" t="s">
        <v>2271</v>
      </c>
      <c r="B45" t="s">
        <v>3011</v>
      </c>
      <c r="C45" t="s">
        <v>3714</v>
      </c>
      <c r="H45" t="s">
        <v>150</v>
      </c>
      <c r="I45" s="5">
        <v>115</v>
      </c>
      <c r="J45" s="2">
        <v>44662</v>
      </c>
      <c r="M45" s="2"/>
      <c r="Q45" s="2"/>
      <c r="X45" s="2"/>
    </row>
    <row r="46" spans="1:24" x14ac:dyDescent="0.25">
      <c r="A46" t="s">
        <v>2272</v>
      </c>
      <c r="B46" t="s">
        <v>3012</v>
      </c>
      <c r="C46" t="s">
        <v>3714</v>
      </c>
      <c r="H46" t="s">
        <v>151</v>
      </c>
      <c r="I46" s="5">
        <v>114.7</v>
      </c>
      <c r="J46" s="2">
        <v>44662</v>
      </c>
      <c r="M46" s="2"/>
      <c r="Q46" s="2"/>
      <c r="X46" s="2"/>
    </row>
    <row r="47" spans="1:24" x14ac:dyDescent="0.25">
      <c r="A47" t="s">
        <v>2273</v>
      </c>
      <c r="B47" t="s">
        <v>3013</v>
      </c>
      <c r="C47" t="s">
        <v>3714</v>
      </c>
      <c r="H47" t="s">
        <v>152</v>
      </c>
      <c r="I47" s="5">
        <v>115.6</v>
      </c>
      <c r="J47" s="2">
        <v>44662</v>
      </c>
      <c r="M47" s="2"/>
      <c r="Q47" s="2"/>
      <c r="X47" s="2"/>
    </row>
    <row r="48" spans="1:24" x14ac:dyDescent="0.25">
      <c r="A48" t="s">
        <v>2274</v>
      </c>
      <c r="B48" t="s">
        <v>3014</v>
      </c>
      <c r="C48" t="s">
        <v>3714</v>
      </c>
      <c r="H48" t="s">
        <v>153</v>
      </c>
      <c r="I48" s="5">
        <v>116.5</v>
      </c>
      <c r="J48" s="2">
        <v>44662</v>
      </c>
      <c r="M48" s="2"/>
      <c r="Q48" s="2"/>
      <c r="X48" s="2"/>
    </row>
    <row r="49" spans="1:24" x14ac:dyDescent="0.25">
      <c r="A49" t="s">
        <v>2275</v>
      </c>
      <c r="B49" t="s">
        <v>3015</v>
      </c>
      <c r="C49" t="s">
        <v>3714</v>
      </c>
      <c r="H49" t="s">
        <v>154</v>
      </c>
      <c r="I49" s="5">
        <v>115.5</v>
      </c>
      <c r="J49" s="2">
        <v>44662</v>
      </c>
      <c r="M49" s="2"/>
      <c r="Q49" s="2"/>
      <c r="X49" s="2"/>
    </row>
    <row r="50" spans="1:24" x14ac:dyDescent="0.25">
      <c r="A50" t="s">
        <v>2276</v>
      </c>
      <c r="B50" t="s">
        <v>3016</v>
      </c>
      <c r="C50" t="s">
        <v>3714</v>
      </c>
      <c r="H50" t="s">
        <v>155</v>
      </c>
      <c r="I50" s="5">
        <v>115.6</v>
      </c>
      <c r="J50" s="2">
        <v>44662</v>
      </c>
      <c r="M50" s="2"/>
      <c r="Q50" s="2"/>
      <c r="X50" s="2"/>
    </row>
    <row r="51" spans="1:24" x14ac:dyDescent="0.25">
      <c r="A51" t="s">
        <v>2277</v>
      </c>
      <c r="B51" t="s">
        <v>3017</v>
      </c>
      <c r="C51" t="s">
        <v>3714</v>
      </c>
      <c r="H51" t="s">
        <v>156</v>
      </c>
      <c r="I51" s="5">
        <v>116.4</v>
      </c>
      <c r="J51" s="2">
        <v>44662</v>
      </c>
      <c r="M51" s="2"/>
      <c r="Q51" s="2"/>
      <c r="X51" s="2"/>
    </row>
    <row r="52" spans="1:24" x14ac:dyDescent="0.25">
      <c r="A52" t="s">
        <v>2278</v>
      </c>
      <c r="B52" t="s">
        <v>3018</v>
      </c>
      <c r="C52" t="s">
        <v>3714</v>
      </c>
      <c r="H52" t="s">
        <v>157</v>
      </c>
      <c r="I52" s="5">
        <v>116.4</v>
      </c>
      <c r="J52" s="2">
        <v>44662</v>
      </c>
      <c r="M52" s="2"/>
      <c r="Q52" s="2"/>
      <c r="X52" s="2"/>
    </row>
    <row r="53" spans="1:24" x14ac:dyDescent="0.25">
      <c r="A53" t="s">
        <v>2279</v>
      </c>
      <c r="B53" t="s">
        <v>3019</v>
      </c>
      <c r="C53" t="s">
        <v>3714</v>
      </c>
      <c r="H53" t="s">
        <v>160</v>
      </c>
      <c r="I53" s="5">
        <v>116.3</v>
      </c>
      <c r="J53" s="2">
        <v>44662</v>
      </c>
      <c r="M53" s="2"/>
      <c r="Q53" s="2"/>
      <c r="X53" s="2"/>
    </row>
    <row r="54" spans="1:24" x14ac:dyDescent="0.25">
      <c r="A54" t="s">
        <v>2280</v>
      </c>
      <c r="B54" t="s">
        <v>3020</v>
      </c>
      <c r="C54" t="s">
        <v>3714</v>
      </c>
      <c r="H54" t="s">
        <v>158</v>
      </c>
      <c r="I54" s="5">
        <v>115</v>
      </c>
      <c r="J54" s="2">
        <v>44662</v>
      </c>
      <c r="M54" s="2"/>
      <c r="Q54" s="2"/>
      <c r="X54" s="2"/>
    </row>
    <row r="55" spans="1:24" x14ac:dyDescent="0.25">
      <c r="A55" t="s">
        <v>2281</v>
      </c>
      <c r="B55" t="s">
        <v>3021</v>
      </c>
      <c r="C55" t="s">
        <v>3714</v>
      </c>
      <c r="J55" s="2"/>
      <c r="M55" s="2"/>
      <c r="Q55" s="2"/>
      <c r="X55" s="2"/>
    </row>
    <row r="56" spans="1:24" x14ac:dyDescent="0.25">
      <c r="A56" t="s">
        <v>2282</v>
      </c>
      <c r="B56" t="s">
        <v>3022</v>
      </c>
      <c r="C56" t="s">
        <v>3714</v>
      </c>
      <c r="J56" s="2"/>
      <c r="M56" s="2"/>
      <c r="Q56" s="2"/>
      <c r="X56" s="2"/>
    </row>
    <row r="57" spans="1:24" x14ac:dyDescent="0.25">
      <c r="A57" t="s">
        <v>2283</v>
      </c>
      <c r="B57" t="s">
        <v>3023</v>
      </c>
      <c r="C57" t="s">
        <v>3714</v>
      </c>
      <c r="J57" s="2"/>
      <c r="M57" s="2"/>
      <c r="Q57" s="2"/>
      <c r="X57" s="2"/>
    </row>
    <row r="58" spans="1:24" x14ac:dyDescent="0.25">
      <c r="A58" t="s">
        <v>2284</v>
      </c>
      <c r="B58" t="s">
        <v>3024</v>
      </c>
      <c r="C58" t="s">
        <v>3714</v>
      </c>
      <c r="J58" s="2"/>
      <c r="M58" s="2"/>
      <c r="Q58" s="2"/>
      <c r="X58" s="2"/>
    </row>
    <row r="59" spans="1:24" x14ac:dyDescent="0.25">
      <c r="A59" t="s">
        <v>2285</v>
      </c>
      <c r="B59" t="s">
        <v>3025</v>
      </c>
      <c r="C59" t="s">
        <v>3714</v>
      </c>
      <c r="J59" s="2"/>
      <c r="M59" s="2"/>
      <c r="Q59" s="2"/>
      <c r="X59" s="2"/>
    </row>
    <row r="60" spans="1:24" x14ac:dyDescent="0.25">
      <c r="A60" t="s">
        <v>2286</v>
      </c>
      <c r="B60" t="s">
        <v>3026</v>
      </c>
      <c r="C60" t="s">
        <v>3714</v>
      </c>
      <c r="J60" s="2"/>
      <c r="M60" s="2"/>
      <c r="Q60" s="2"/>
      <c r="X60" s="2"/>
    </row>
    <row r="61" spans="1:24" x14ac:dyDescent="0.25">
      <c r="A61" t="s">
        <v>2287</v>
      </c>
      <c r="B61" t="s">
        <v>3027</v>
      </c>
      <c r="C61" t="s">
        <v>3714</v>
      </c>
      <c r="J61" s="2"/>
      <c r="M61" s="2"/>
      <c r="Q61" s="2"/>
      <c r="X61" s="2"/>
    </row>
    <row r="62" spans="1:24" x14ac:dyDescent="0.25">
      <c r="A62" t="s">
        <v>2288</v>
      </c>
      <c r="B62" t="s">
        <v>3028</v>
      </c>
      <c r="C62" t="s">
        <v>3714</v>
      </c>
      <c r="J62" s="2"/>
      <c r="M62" s="2"/>
      <c r="Q62" s="2"/>
      <c r="X62" s="2"/>
    </row>
    <row r="63" spans="1:24" x14ac:dyDescent="0.25">
      <c r="A63" t="s">
        <v>2289</v>
      </c>
      <c r="B63" t="s">
        <v>3029</v>
      </c>
      <c r="C63" t="s">
        <v>3714</v>
      </c>
      <c r="J63" s="2"/>
      <c r="M63" s="2"/>
      <c r="Q63" s="2"/>
      <c r="X63" s="2"/>
    </row>
    <row r="64" spans="1:24" x14ac:dyDescent="0.25">
      <c r="A64" t="s">
        <v>2290</v>
      </c>
      <c r="B64" t="s">
        <v>3030</v>
      </c>
      <c r="C64" t="s">
        <v>3714</v>
      </c>
      <c r="J64" s="2"/>
      <c r="M64" s="2"/>
      <c r="Q64" s="2"/>
      <c r="X64" s="2"/>
    </row>
    <row r="65" spans="1:24" x14ac:dyDescent="0.25">
      <c r="A65" t="s">
        <v>2291</v>
      </c>
      <c r="B65" t="s">
        <v>3031</v>
      </c>
      <c r="C65" t="s">
        <v>3714</v>
      </c>
      <c r="J65" s="2"/>
      <c r="M65" s="2"/>
      <c r="Q65" s="2"/>
      <c r="X65" s="2"/>
    </row>
    <row r="66" spans="1:24" x14ac:dyDescent="0.25">
      <c r="A66" t="s">
        <v>2292</v>
      </c>
      <c r="B66" t="s">
        <v>3032</v>
      </c>
      <c r="C66" t="s">
        <v>3714</v>
      </c>
      <c r="J66" s="2"/>
      <c r="M66" s="2"/>
      <c r="Q66" s="2"/>
      <c r="X66" s="2"/>
    </row>
    <row r="67" spans="1:24" x14ac:dyDescent="0.25">
      <c r="A67" t="s">
        <v>2293</v>
      </c>
      <c r="B67" t="s">
        <v>3033</v>
      </c>
      <c r="C67" t="s">
        <v>3714</v>
      </c>
      <c r="J67" s="2"/>
      <c r="M67" s="2"/>
      <c r="Q67" s="2"/>
      <c r="X67" s="2"/>
    </row>
    <row r="68" spans="1:24" x14ac:dyDescent="0.25">
      <c r="A68" t="s">
        <v>2294</v>
      </c>
      <c r="B68" t="s">
        <v>3034</v>
      </c>
      <c r="C68" t="s">
        <v>3714</v>
      </c>
      <c r="J68" s="2"/>
      <c r="M68" s="2"/>
      <c r="Q68" s="2"/>
    </row>
    <row r="69" spans="1:24" x14ac:dyDescent="0.25">
      <c r="A69" t="s">
        <v>2295</v>
      </c>
      <c r="B69" t="s">
        <v>3035</v>
      </c>
      <c r="C69" t="s">
        <v>3714</v>
      </c>
      <c r="J69" s="2"/>
      <c r="M69" s="2"/>
      <c r="Q69" s="2"/>
    </row>
    <row r="70" spans="1:24" x14ac:dyDescent="0.25">
      <c r="A70" t="s">
        <v>2296</v>
      </c>
      <c r="B70" t="s">
        <v>3036</v>
      </c>
      <c r="C70" t="s">
        <v>3714</v>
      </c>
      <c r="J70" s="2"/>
      <c r="M70" s="2"/>
      <c r="Q70" s="2"/>
    </row>
    <row r="71" spans="1:24" x14ac:dyDescent="0.25">
      <c r="A71" t="s">
        <v>2297</v>
      </c>
      <c r="B71" t="s">
        <v>3037</v>
      </c>
      <c r="C71" t="s">
        <v>3714</v>
      </c>
      <c r="J71" s="2"/>
      <c r="M71" s="2"/>
      <c r="Q71" s="2"/>
    </row>
    <row r="72" spans="1:24" x14ac:dyDescent="0.25">
      <c r="A72" t="s">
        <v>2298</v>
      </c>
      <c r="B72" t="s">
        <v>3038</v>
      </c>
      <c r="C72" t="s">
        <v>3714</v>
      </c>
      <c r="J72" s="2"/>
      <c r="M72" s="2"/>
      <c r="Q72" s="2"/>
    </row>
    <row r="73" spans="1:24" x14ac:dyDescent="0.25">
      <c r="A73" t="s">
        <v>2299</v>
      </c>
      <c r="B73" t="s">
        <v>3039</v>
      </c>
      <c r="C73" t="s">
        <v>3714</v>
      </c>
      <c r="J73" s="2"/>
      <c r="M73" s="2"/>
      <c r="Q73" s="2"/>
    </row>
    <row r="74" spans="1:24" x14ac:dyDescent="0.25">
      <c r="A74" t="s">
        <v>2300</v>
      </c>
      <c r="B74" t="s">
        <v>3040</v>
      </c>
      <c r="C74" t="s">
        <v>3714</v>
      </c>
      <c r="J74" s="2"/>
      <c r="M74" s="2"/>
      <c r="Q74" s="2"/>
    </row>
    <row r="75" spans="1:24" x14ac:dyDescent="0.25">
      <c r="A75" t="s">
        <v>2301</v>
      </c>
      <c r="B75" t="s">
        <v>3041</v>
      </c>
      <c r="C75" t="s">
        <v>3714</v>
      </c>
      <c r="J75" s="2"/>
      <c r="M75" s="2"/>
      <c r="Q75" s="2"/>
    </row>
    <row r="76" spans="1:24" x14ac:dyDescent="0.25">
      <c r="A76" t="s">
        <v>2302</v>
      </c>
      <c r="B76" t="s">
        <v>3042</v>
      </c>
      <c r="C76" t="s">
        <v>3714</v>
      </c>
      <c r="J76" s="2"/>
      <c r="M76" s="2"/>
      <c r="Q76" s="2"/>
    </row>
    <row r="77" spans="1:24" x14ac:dyDescent="0.25">
      <c r="A77" t="s">
        <v>2303</v>
      </c>
      <c r="B77" t="s">
        <v>3043</v>
      </c>
      <c r="C77" t="s">
        <v>3714</v>
      </c>
      <c r="J77" s="2"/>
      <c r="M77" s="2"/>
      <c r="Q77" s="2"/>
    </row>
    <row r="78" spans="1:24" x14ac:dyDescent="0.25">
      <c r="A78" t="s">
        <v>2304</v>
      </c>
      <c r="B78" t="s">
        <v>3044</v>
      </c>
      <c r="C78" t="s">
        <v>3714</v>
      </c>
      <c r="J78" s="2"/>
      <c r="M78" s="2"/>
      <c r="Q78" s="2"/>
    </row>
    <row r="79" spans="1:24" x14ac:dyDescent="0.25">
      <c r="A79" t="s">
        <v>2305</v>
      </c>
      <c r="B79" t="s">
        <v>3045</v>
      </c>
      <c r="C79" t="s">
        <v>3714</v>
      </c>
      <c r="J79" s="2"/>
      <c r="M79" s="2"/>
      <c r="Q79" s="2"/>
    </row>
    <row r="80" spans="1:24" x14ac:dyDescent="0.25">
      <c r="A80" t="s">
        <v>2306</v>
      </c>
      <c r="B80" t="s">
        <v>3046</v>
      </c>
      <c r="C80" t="s">
        <v>3714</v>
      </c>
      <c r="J80" s="2"/>
      <c r="M80" s="2"/>
      <c r="Q80" s="2"/>
    </row>
    <row r="81" spans="1:17" x14ac:dyDescent="0.25">
      <c r="A81" t="s">
        <v>2307</v>
      </c>
      <c r="B81" t="s">
        <v>3047</v>
      </c>
      <c r="C81" t="s">
        <v>3714</v>
      </c>
      <c r="J81" s="2"/>
      <c r="M81" s="2"/>
      <c r="Q81" s="2"/>
    </row>
    <row r="82" spans="1:17" x14ac:dyDescent="0.25">
      <c r="A82" t="s">
        <v>2308</v>
      </c>
      <c r="B82" t="s">
        <v>3048</v>
      </c>
      <c r="C82" t="s">
        <v>3714</v>
      </c>
      <c r="J82" s="2"/>
      <c r="M82" s="2"/>
      <c r="Q82" s="2"/>
    </row>
    <row r="83" spans="1:17" x14ac:dyDescent="0.25">
      <c r="A83" t="s">
        <v>2309</v>
      </c>
      <c r="B83" t="s">
        <v>3049</v>
      </c>
      <c r="C83" t="s">
        <v>3714</v>
      </c>
      <c r="J83" s="2"/>
      <c r="M83" s="2"/>
      <c r="Q83" s="2"/>
    </row>
    <row r="84" spans="1:17" x14ac:dyDescent="0.25">
      <c r="A84" t="s">
        <v>2310</v>
      </c>
      <c r="B84" t="s">
        <v>3050</v>
      </c>
      <c r="C84" t="s">
        <v>3714</v>
      </c>
      <c r="J84" s="2"/>
      <c r="Q84" s="2"/>
    </row>
    <row r="85" spans="1:17" x14ac:dyDescent="0.25">
      <c r="A85" t="s">
        <v>2311</v>
      </c>
      <c r="B85" t="s">
        <v>3051</v>
      </c>
      <c r="C85" t="s">
        <v>3714</v>
      </c>
      <c r="J85" s="2"/>
      <c r="Q85" s="2"/>
    </row>
    <row r="86" spans="1:17" x14ac:dyDescent="0.25">
      <c r="A86" t="s">
        <v>2312</v>
      </c>
      <c r="B86" t="s">
        <v>3052</v>
      </c>
      <c r="C86" t="s">
        <v>3714</v>
      </c>
      <c r="J86" s="2"/>
      <c r="Q86" s="2"/>
    </row>
    <row r="87" spans="1:17" x14ac:dyDescent="0.25">
      <c r="A87" t="s">
        <v>2313</v>
      </c>
      <c r="B87" t="s">
        <v>3053</v>
      </c>
      <c r="C87" t="s">
        <v>3714</v>
      </c>
      <c r="J87" s="2"/>
      <c r="Q87" s="2"/>
    </row>
    <row r="88" spans="1:17" x14ac:dyDescent="0.25">
      <c r="A88" t="s">
        <v>2314</v>
      </c>
      <c r="B88" t="s">
        <v>3054</v>
      </c>
      <c r="C88" t="s">
        <v>3714</v>
      </c>
      <c r="J88" s="2"/>
      <c r="Q88" s="2"/>
    </row>
    <row r="89" spans="1:17" x14ac:dyDescent="0.25">
      <c r="A89" t="s">
        <v>2315</v>
      </c>
      <c r="B89" t="s">
        <v>3055</v>
      </c>
      <c r="C89" t="s">
        <v>3714</v>
      </c>
      <c r="J89" s="2"/>
      <c r="Q89" s="2"/>
    </row>
    <row r="90" spans="1:17" x14ac:dyDescent="0.25">
      <c r="A90" t="s">
        <v>2316</v>
      </c>
      <c r="B90" t="s">
        <v>3056</v>
      </c>
      <c r="C90" t="s">
        <v>3714</v>
      </c>
      <c r="J90" s="2"/>
      <c r="Q90" s="2"/>
    </row>
    <row r="91" spans="1:17" x14ac:dyDescent="0.25">
      <c r="A91" t="s">
        <v>2317</v>
      </c>
      <c r="B91" t="s">
        <v>3057</v>
      </c>
      <c r="C91" t="s">
        <v>3714</v>
      </c>
      <c r="J91" s="2"/>
      <c r="Q91" s="2"/>
    </row>
    <row r="92" spans="1:17" x14ac:dyDescent="0.25">
      <c r="A92" t="s">
        <v>2318</v>
      </c>
      <c r="B92" t="s">
        <v>3058</v>
      </c>
      <c r="C92" t="s">
        <v>3714</v>
      </c>
      <c r="J92" s="2"/>
      <c r="Q92" s="2"/>
    </row>
    <row r="93" spans="1:17" x14ac:dyDescent="0.25">
      <c r="A93" t="s">
        <v>2319</v>
      </c>
      <c r="B93" t="s">
        <v>3059</v>
      </c>
      <c r="C93" t="s">
        <v>3714</v>
      </c>
      <c r="J93" s="2"/>
      <c r="Q93" s="2"/>
    </row>
    <row r="94" spans="1:17" x14ac:dyDescent="0.25">
      <c r="A94" t="s">
        <v>2320</v>
      </c>
      <c r="B94" t="s">
        <v>3060</v>
      </c>
      <c r="C94" t="s">
        <v>3714</v>
      </c>
      <c r="J94" s="2"/>
      <c r="Q94" s="2"/>
    </row>
    <row r="95" spans="1:17" x14ac:dyDescent="0.25">
      <c r="A95" t="s">
        <v>2321</v>
      </c>
      <c r="B95" t="s">
        <v>3061</v>
      </c>
      <c r="C95" t="s">
        <v>3714</v>
      </c>
      <c r="J95" s="2"/>
      <c r="Q95" s="2"/>
    </row>
    <row r="96" spans="1:17" x14ac:dyDescent="0.25">
      <c r="A96" t="s">
        <v>2322</v>
      </c>
      <c r="B96" t="s">
        <v>3062</v>
      </c>
      <c r="C96" t="s">
        <v>3714</v>
      </c>
      <c r="J96" s="2"/>
      <c r="Q96" s="2"/>
    </row>
    <row r="97" spans="1:17" x14ac:dyDescent="0.25">
      <c r="A97" t="s">
        <v>2323</v>
      </c>
      <c r="B97" t="s">
        <v>3063</v>
      </c>
      <c r="C97" t="s">
        <v>3714</v>
      </c>
      <c r="J97" s="2"/>
      <c r="Q97" s="2"/>
    </row>
    <row r="98" spans="1:17" x14ac:dyDescent="0.25">
      <c r="A98" t="s">
        <v>2324</v>
      </c>
      <c r="B98" t="s">
        <v>3064</v>
      </c>
      <c r="C98" t="s">
        <v>3714</v>
      </c>
      <c r="J98" s="2"/>
      <c r="Q98" s="2"/>
    </row>
    <row r="99" spans="1:17" x14ac:dyDescent="0.25">
      <c r="A99" t="s">
        <v>2325</v>
      </c>
      <c r="B99" t="s">
        <v>3065</v>
      </c>
      <c r="C99" t="s">
        <v>3714</v>
      </c>
      <c r="J99" s="2"/>
      <c r="Q99" s="2"/>
    </row>
    <row r="100" spans="1:17" x14ac:dyDescent="0.25">
      <c r="A100" t="s">
        <v>2326</v>
      </c>
      <c r="B100" t="s">
        <v>3066</v>
      </c>
      <c r="C100" t="s">
        <v>3714</v>
      </c>
      <c r="J100" s="2"/>
      <c r="Q100" s="2"/>
    </row>
    <row r="101" spans="1:17" x14ac:dyDescent="0.25">
      <c r="A101" t="s">
        <v>2327</v>
      </c>
      <c r="B101" t="s">
        <v>3067</v>
      </c>
      <c r="C101" t="s">
        <v>3714</v>
      </c>
      <c r="J101" s="2"/>
      <c r="Q101" s="2"/>
    </row>
    <row r="102" spans="1:17" x14ac:dyDescent="0.25">
      <c r="A102" t="s">
        <v>2328</v>
      </c>
      <c r="B102" t="s">
        <v>3068</v>
      </c>
      <c r="C102" t="s">
        <v>3714</v>
      </c>
      <c r="J102" s="2"/>
      <c r="Q102" s="2"/>
    </row>
    <row r="103" spans="1:17" x14ac:dyDescent="0.25">
      <c r="A103" t="s">
        <v>2329</v>
      </c>
      <c r="B103" t="s">
        <v>3069</v>
      </c>
      <c r="C103" t="s">
        <v>3714</v>
      </c>
      <c r="J103" s="2"/>
      <c r="Q103" s="2"/>
    </row>
    <row r="104" spans="1:17" x14ac:dyDescent="0.25">
      <c r="A104" t="s">
        <v>2330</v>
      </c>
      <c r="B104" t="s">
        <v>3070</v>
      </c>
      <c r="C104" t="s">
        <v>3714</v>
      </c>
      <c r="J104" s="2"/>
      <c r="Q104" s="2"/>
    </row>
    <row r="105" spans="1:17" x14ac:dyDescent="0.25">
      <c r="A105" t="s">
        <v>2331</v>
      </c>
      <c r="B105" t="s">
        <v>3071</v>
      </c>
      <c r="C105" t="s">
        <v>3714</v>
      </c>
      <c r="J105" s="2"/>
      <c r="Q105" s="2"/>
    </row>
    <row r="106" spans="1:17" x14ac:dyDescent="0.25">
      <c r="A106" t="s">
        <v>2332</v>
      </c>
      <c r="B106" t="s">
        <v>3072</v>
      </c>
      <c r="C106" t="s">
        <v>3714</v>
      </c>
      <c r="J106" s="2"/>
      <c r="Q106" s="2"/>
    </row>
    <row r="107" spans="1:17" x14ac:dyDescent="0.25">
      <c r="A107" t="s">
        <v>2333</v>
      </c>
      <c r="B107" t="s">
        <v>3073</v>
      </c>
      <c r="C107" t="s">
        <v>3714</v>
      </c>
      <c r="J107" s="2"/>
      <c r="Q107" s="2"/>
    </row>
    <row r="108" spans="1:17" x14ac:dyDescent="0.25">
      <c r="A108" t="s">
        <v>2334</v>
      </c>
      <c r="B108" t="s">
        <v>3074</v>
      </c>
      <c r="C108" t="s">
        <v>3714</v>
      </c>
      <c r="J108" s="2"/>
      <c r="Q108" s="2"/>
    </row>
    <row r="109" spans="1:17" x14ac:dyDescent="0.25">
      <c r="A109" t="s">
        <v>2335</v>
      </c>
      <c r="B109" t="s">
        <v>3075</v>
      </c>
      <c r="C109" t="s">
        <v>3714</v>
      </c>
      <c r="J109" s="2"/>
      <c r="Q109" s="2"/>
    </row>
    <row r="110" spans="1:17" x14ac:dyDescent="0.25">
      <c r="A110" t="s">
        <v>2336</v>
      </c>
      <c r="B110" t="s">
        <v>3076</v>
      </c>
      <c r="C110" t="s">
        <v>3714</v>
      </c>
      <c r="J110" s="2"/>
      <c r="Q110" s="2"/>
    </row>
    <row r="111" spans="1:17" x14ac:dyDescent="0.25">
      <c r="A111" t="s">
        <v>2337</v>
      </c>
      <c r="B111" t="s">
        <v>3077</v>
      </c>
      <c r="C111" t="s">
        <v>3714</v>
      </c>
      <c r="J111" s="2"/>
      <c r="Q111" s="2"/>
    </row>
    <row r="112" spans="1:17" x14ac:dyDescent="0.25">
      <c r="A112" t="s">
        <v>2338</v>
      </c>
      <c r="B112" t="s">
        <v>3078</v>
      </c>
      <c r="C112" t="s">
        <v>3714</v>
      </c>
      <c r="J112" s="2"/>
      <c r="Q112" s="2"/>
    </row>
    <row r="113" spans="1:17" x14ac:dyDescent="0.25">
      <c r="A113" t="s">
        <v>2339</v>
      </c>
      <c r="B113" t="s">
        <v>3079</v>
      </c>
      <c r="C113" t="s">
        <v>3714</v>
      </c>
      <c r="Q113" s="2"/>
    </row>
    <row r="114" spans="1:17" x14ac:dyDescent="0.25">
      <c r="A114" t="s">
        <v>2340</v>
      </c>
      <c r="B114" t="s">
        <v>3080</v>
      </c>
      <c r="C114" t="s">
        <v>3714</v>
      </c>
      <c r="Q114" s="2"/>
    </row>
    <row r="115" spans="1:17" x14ac:dyDescent="0.25">
      <c r="A115" t="s">
        <v>2341</v>
      </c>
      <c r="B115" t="s">
        <v>3081</v>
      </c>
      <c r="C115" t="s">
        <v>3714</v>
      </c>
      <c r="Q115" s="2"/>
    </row>
    <row r="116" spans="1:17" x14ac:dyDescent="0.25">
      <c r="A116" t="s">
        <v>2342</v>
      </c>
      <c r="B116" t="s">
        <v>3082</v>
      </c>
      <c r="C116" t="s">
        <v>3714</v>
      </c>
      <c r="Q116" s="2"/>
    </row>
    <row r="117" spans="1:17" x14ac:dyDescent="0.25">
      <c r="A117" t="s">
        <v>2343</v>
      </c>
      <c r="B117" t="s">
        <v>3083</v>
      </c>
      <c r="C117" t="s">
        <v>3714</v>
      </c>
      <c r="Q117" s="2"/>
    </row>
    <row r="118" spans="1:17" x14ac:dyDescent="0.25">
      <c r="A118" t="s">
        <v>2344</v>
      </c>
      <c r="B118" t="s">
        <v>3084</v>
      </c>
      <c r="C118" t="s">
        <v>3714</v>
      </c>
      <c r="Q118" s="2"/>
    </row>
    <row r="119" spans="1:17" x14ac:dyDescent="0.25">
      <c r="A119" t="s">
        <v>2345</v>
      </c>
      <c r="B119" t="s">
        <v>3085</v>
      </c>
      <c r="C119" t="s">
        <v>3714</v>
      </c>
      <c r="Q119" s="2"/>
    </row>
    <row r="120" spans="1:17" x14ac:dyDescent="0.25">
      <c r="A120" t="s">
        <v>2346</v>
      </c>
      <c r="B120" t="s">
        <v>3086</v>
      </c>
      <c r="C120" t="s">
        <v>3714</v>
      </c>
      <c r="Q120" s="2"/>
    </row>
    <row r="121" spans="1:17" x14ac:dyDescent="0.25">
      <c r="A121" t="s">
        <v>2347</v>
      </c>
      <c r="B121" t="s">
        <v>3087</v>
      </c>
      <c r="C121" t="s">
        <v>3714</v>
      </c>
      <c r="Q121" s="2"/>
    </row>
    <row r="122" spans="1:17" x14ac:dyDescent="0.25">
      <c r="A122" t="s">
        <v>2348</v>
      </c>
      <c r="B122" t="s">
        <v>3088</v>
      </c>
      <c r="C122" t="s">
        <v>3714</v>
      </c>
      <c r="Q122" s="2"/>
    </row>
    <row r="123" spans="1:17" x14ac:dyDescent="0.25">
      <c r="A123" t="s">
        <v>2349</v>
      </c>
      <c r="B123" t="s">
        <v>3089</v>
      </c>
      <c r="C123" t="s">
        <v>3714</v>
      </c>
      <c r="Q123" s="2"/>
    </row>
    <row r="124" spans="1:17" x14ac:dyDescent="0.25">
      <c r="A124" t="s">
        <v>2350</v>
      </c>
      <c r="B124" t="s">
        <v>3090</v>
      </c>
      <c r="C124" t="s">
        <v>3714</v>
      </c>
      <c r="Q124" s="2"/>
    </row>
    <row r="125" spans="1:17" x14ac:dyDescent="0.25">
      <c r="A125" t="s">
        <v>2351</v>
      </c>
      <c r="B125" t="s">
        <v>3091</v>
      </c>
      <c r="C125" t="s">
        <v>3714</v>
      </c>
      <c r="Q125" s="2"/>
    </row>
    <row r="126" spans="1:17" x14ac:dyDescent="0.25">
      <c r="A126" t="s">
        <v>2352</v>
      </c>
      <c r="B126" t="s">
        <v>3092</v>
      </c>
      <c r="C126" t="s">
        <v>3714</v>
      </c>
      <c r="Q126" s="2"/>
    </row>
    <row r="127" spans="1:17" x14ac:dyDescent="0.25">
      <c r="A127" t="s">
        <v>2353</v>
      </c>
      <c r="B127" t="s">
        <v>3093</v>
      </c>
      <c r="C127" t="s">
        <v>3714</v>
      </c>
      <c r="Q127" s="2"/>
    </row>
    <row r="128" spans="1:17" x14ac:dyDescent="0.25">
      <c r="A128" t="s">
        <v>2354</v>
      </c>
      <c r="B128" t="s">
        <v>3094</v>
      </c>
      <c r="C128" t="s">
        <v>3714</v>
      </c>
      <c r="Q128" s="2"/>
    </row>
    <row r="129" spans="1:17" x14ac:dyDescent="0.25">
      <c r="A129" t="s">
        <v>2355</v>
      </c>
      <c r="B129" t="s">
        <v>3095</v>
      </c>
      <c r="C129" t="s">
        <v>3714</v>
      </c>
      <c r="Q129" s="2"/>
    </row>
    <row r="130" spans="1:17" x14ac:dyDescent="0.25">
      <c r="A130" t="s">
        <v>2356</v>
      </c>
      <c r="B130" t="s">
        <v>3096</v>
      </c>
      <c r="C130" t="s">
        <v>3714</v>
      </c>
      <c r="Q130" s="2"/>
    </row>
    <row r="131" spans="1:17" x14ac:dyDescent="0.25">
      <c r="A131" t="s">
        <v>2357</v>
      </c>
      <c r="B131" t="s">
        <v>3097</v>
      </c>
      <c r="C131" t="s">
        <v>3714</v>
      </c>
      <c r="Q131" s="2"/>
    </row>
    <row r="132" spans="1:17" x14ac:dyDescent="0.25">
      <c r="A132" t="s">
        <v>2358</v>
      </c>
      <c r="B132" t="s">
        <v>3098</v>
      </c>
      <c r="C132" t="s">
        <v>3714</v>
      </c>
      <c r="Q132" s="2"/>
    </row>
    <row r="133" spans="1:17" x14ac:dyDescent="0.25">
      <c r="A133" t="s">
        <v>2359</v>
      </c>
      <c r="B133" t="s">
        <v>3099</v>
      </c>
      <c r="C133" t="s">
        <v>3714</v>
      </c>
      <c r="Q133" s="2"/>
    </row>
    <row r="134" spans="1:17" x14ac:dyDescent="0.25">
      <c r="A134" t="s">
        <v>2360</v>
      </c>
      <c r="B134" t="s">
        <v>3100</v>
      </c>
      <c r="C134" t="s">
        <v>3714</v>
      </c>
      <c r="Q134" s="2"/>
    </row>
    <row r="135" spans="1:17" x14ac:dyDescent="0.25">
      <c r="A135" t="s">
        <v>2361</v>
      </c>
      <c r="B135" t="s">
        <v>3101</v>
      </c>
      <c r="C135" t="s">
        <v>3714</v>
      </c>
      <c r="Q135" s="2"/>
    </row>
    <row r="136" spans="1:17" x14ac:dyDescent="0.25">
      <c r="A136" t="s">
        <v>2362</v>
      </c>
      <c r="B136" t="s">
        <v>3102</v>
      </c>
      <c r="C136" t="s">
        <v>3714</v>
      </c>
      <c r="Q136" s="2"/>
    </row>
    <row r="137" spans="1:17" x14ac:dyDescent="0.25">
      <c r="A137" t="s">
        <v>2363</v>
      </c>
      <c r="B137" t="s">
        <v>3103</v>
      </c>
      <c r="C137" t="s">
        <v>3714</v>
      </c>
      <c r="Q137" s="2"/>
    </row>
    <row r="138" spans="1:17" x14ac:dyDescent="0.25">
      <c r="A138" t="s">
        <v>2364</v>
      </c>
      <c r="B138" t="s">
        <v>3104</v>
      </c>
      <c r="C138" t="s">
        <v>3714</v>
      </c>
      <c r="Q138" s="2"/>
    </row>
    <row r="139" spans="1:17" x14ac:dyDescent="0.25">
      <c r="A139" t="s">
        <v>2365</v>
      </c>
      <c r="B139" t="s">
        <v>3105</v>
      </c>
      <c r="C139" t="s">
        <v>3714</v>
      </c>
      <c r="Q139" s="2"/>
    </row>
    <row r="140" spans="1:17" x14ac:dyDescent="0.25">
      <c r="A140" t="s">
        <v>2366</v>
      </c>
      <c r="B140" t="s">
        <v>3106</v>
      </c>
      <c r="C140" t="s">
        <v>3714</v>
      </c>
      <c r="Q140" s="2"/>
    </row>
    <row r="141" spans="1:17" x14ac:dyDescent="0.25">
      <c r="A141" t="s">
        <v>2367</v>
      </c>
      <c r="B141" t="s">
        <v>3107</v>
      </c>
      <c r="C141" t="s">
        <v>3714</v>
      </c>
      <c r="Q141" s="2"/>
    </row>
    <row r="142" spans="1:17" x14ac:dyDescent="0.25">
      <c r="A142" t="s">
        <v>2368</v>
      </c>
      <c r="B142" t="s">
        <v>3108</v>
      </c>
      <c r="C142" t="s">
        <v>3714</v>
      </c>
      <c r="Q142" s="2"/>
    </row>
    <row r="143" spans="1:17" x14ac:dyDescent="0.25">
      <c r="A143" t="s">
        <v>2369</v>
      </c>
      <c r="B143" t="s">
        <v>3109</v>
      </c>
      <c r="C143" t="s">
        <v>3714</v>
      </c>
      <c r="Q143" s="2"/>
    </row>
    <row r="144" spans="1:17" x14ac:dyDescent="0.25">
      <c r="A144" t="s">
        <v>2370</v>
      </c>
      <c r="B144" t="s">
        <v>3110</v>
      </c>
      <c r="C144" t="s">
        <v>3714</v>
      </c>
      <c r="Q144" s="2"/>
    </row>
    <row r="145" spans="1:17" x14ac:dyDescent="0.25">
      <c r="A145" t="s">
        <v>2371</v>
      </c>
      <c r="B145" t="s">
        <v>3111</v>
      </c>
      <c r="C145" t="s">
        <v>3714</v>
      </c>
      <c r="Q145" s="2"/>
    </row>
    <row r="146" spans="1:17" x14ac:dyDescent="0.25">
      <c r="A146" t="s">
        <v>2372</v>
      </c>
      <c r="B146" t="s">
        <v>3112</v>
      </c>
      <c r="C146" t="s">
        <v>3714</v>
      </c>
      <c r="Q146" s="2"/>
    </row>
    <row r="147" spans="1:17" x14ac:dyDescent="0.25">
      <c r="A147" t="s">
        <v>2373</v>
      </c>
      <c r="B147" t="s">
        <v>3113</v>
      </c>
      <c r="C147" t="s">
        <v>3714</v>
      </c>
      <c r="Q147" s="2"/>
    </row>
    <row r="148" spans="1:17" x14ac:dyDescent="0.25">
      <c r="A148" t="s">
        <v>2374</v>
      </c>
      <c r="B148" t="s">
        <v>3114</v>
      </c>
      <c r="C148" t="s">
        <v>3714</v>
      </c>
      <c r="Q148" s="2"/>
    </row>
    <row r="149" spans="1:17" x14ac:dyDescent="0.25">
      <c r="A149" t="s">
        <v>2375</v>
      </c>
      <c r="B149" t="s">
        <v>3115</v>
      </c>
      <c r="C149" t="s">
        <v>3714</v>
      </c>
      <c r="Q149" s="2"/>
    </row>
    <row r="150" spans="1:17" x14ac:dyDescent="0.25">
      <c r="A150" t="s">
        <v>2376</v>
      </c>
      <c r="B150" t="s">
        <v>3116</v>
      </c>
      <c r="C150" t="s">
        <v>3714</v>
      </c>
      <c r="Q150" s="2"/>
    </row>
    <row r="151" spans="1:17" x14ac:dyDescent="0.25">
      <c r="A151" t="s">
        <v>2377</v>
      </c>
      <c r="B151" t="s">
        <v>3117</v>
      </c>
      <c r="C151" t="s">
        <v>3714</v>
      </c>
      <c r="Q151" s="2"/>
    </row>
    <row r="152" spans="1:17" x14ac:dyDescent="0.25">
      <c r="A152" t="s">
        <v>2378</v>
      </c>
      <c r="B152" t="s">
        <v>3118</v>
      </c>
      <c r="C152" t="s">
        <v>3714</v>
      </c>
      <c r="Q152" s="2"/>
    </row>
    <row r="153" spans="1:17" x14ac:dyDescent="0.25">
      <c r="A153" t="s">
        <v>2379</v>
      </c>
      <c r="B153" t="s">
        <v>3119</v>
      </c>
      <c r="C153" t="s">
        <v>3714</v>
      </c>
      <c r="Q153" s="2"/>
    </row>
    <row r="154" spans="1:17" x14ac:dyDescent="0.25">
      <c r="A154" t="s">
        <v>2380</v>
      </c>
      <c r="B154" t="s">
        <v>3120</v>
      </c>
      <c r="C154" t="s">
        <v>3714</v>
      </c>
      <c r="Q154" s="2"/>
    </row>
    <row r="155" spans="1:17" x14ac:dyDescent="0.25">
      <c r="A155" t="s">
        <v>2381</v>
      </c>
      <c r="B155" t="s">
        <v>3121</v>
      </c>
      <c r="C155" t="s">
        <v>3714</v>
      </c>
      <c r="Q155" s="2"/>
    </row>
    <row r="156" spans="1:17" x14ac:dyDescent="0.25">
      <c r="A156" t="s">
        <v>2382</v>
      </c>
      <c r="B156" t="s">
        <v>3122</v>
      </c>
      <c r="C156" t="s">
        <v>3714</v>
      </c>
      <c r="Q156" s="2"/>
    </row>
    <row r="157" spans="1:17" x14ac:dyDescent="0.25">
      <c r="A157" t="s">
        <v>2383</v>
      </c>
      <c r="B157" t="s">
        <v>3123</v>
      </c>
      <c r="C157" t="s">
        <v>3714</v>
      </c>
      <c r="Q157" s="2"/>
    </row>
    <row r="158" spans="1:17" x14ac:dyDescent="0.25">
      <c r="A158" t="s">
        <v>2384</v>
      </c>
      <c r="B158" t="s">
        <v>3124</v>
      </c>
      <c r="C158" t="s">
        <v>3714</v>
      </c>
      <c r="Q158" s="2"/>
    </row>
    <row r="159" spans="1:17" x14ac:dyDescent="0.25">
      <c r="A159" t="s">
        <v>2385</v>
      </c>
      <c r="B159" t="s">
        <v>3125</v>
      </c>
      <c r="C159" t="s">
        <v>3714</v>
      </c>
      <c r="Q159" s="2"/>
    </row>
    <row r="160" spans="1:17" x14ac:dyDescent="0.25">
      <c r="A160" t="s">
        <v>2386</v>
      </c>
      <c r="B160" t="s">
        <v>3126</v>
      </c>
      <c r="C160" t="s">
        <v>3714</v>
      </c>
      <c r="Q160" s="2"/>
    </row>
    <row r="161" spans="1:17" x14ac:dyDescent="0.25">
      <c r="A161" t="s">
        <v>2387</v>
      </c>
      <c r="B161" t="s">
        <v>3127</v>
      </c>
      <c r="C161" t="s">
        <v>3714</v>
      </c>
      <c r="Q161" s="2"/>
    </row>
    <row r="162" spans="1:17" x14ac:dyDescent="0.25">
      <c r="A162" t="s">
        <v>2388</v>
      </c>
      <c r="B162" t="s">
        <v>3128</v>
      </c>
      <c r="C162" t="s">
        <v>3714</v>
      </c>
      <c r="Q162" s="2"/>
    </row>
    <row r="163" spans="1:17" x14ac:dyDescent="0.25">
      <c r="A163" t="s">
        <v>2389</v>
      </c>
      <c r="B163" t="s">
        <v>3129</v>
      </c>
      <c r="C163" t="s">
        <v>3714</v>
      </c>
      <c r="Q163" s="2"/>
    </row>
    <row r="164" spans="1:17" x14ac:dyDescent="0.25">
      <c r="A164" t="s">
        <v>2390</v>
      </c>
      <c r="B164" t="s">
        <v>3130</v>
      </c>
      <c r="C164" t="s">
        <v>3714</v>
      </c>
      <c r="Q164" s="2"/>
    </row>
    <row r="165" spans="1:17" x14ac:dyDescent="0.25">
      <c r="A165" t="s">
        <v>2391</v>
      </c>
      <c r="B165" t="s">
        <v>3131</v>
      </c>
      <c r="C165" t="s">
        <v>3714</v>
      </c>
      <c r="Q165" s="2"/>
    </row>
    <row r="166" spans="1:17" x14ac:dyDescent="0.25">
      <c r="A166" t="s">
        <v>2392</v>
      </c>
      <c r="B166" t="s">
        <v>3132</v>
      </c>
      <c r="C166" t="s">
        <v>3714</v>
      </c>
      <c r="Q166" s="2"/>
    </row>
    <row r="167" spans="1:17" x14ac:dyDescent="0.25">
      <c r="A167" t="s">
        <v>2393</v>
      </c>
      <c r="B167" t="s">
        <v>3133</v>
      </c>
      <c r="C167" t="s">
        <v>3714</v>
      </c>
      <c r="Q167" s="2"/>
    </row>
    <row r="168" spans="1:17" x14ac:dyDescent="0.25">
      <c r="A168" t="s">
        <v>2394</v>
      </c>
      <c r="B168" t="s">
        <v>3134</v>
      </c>
      <c r="C168" t="s">
        <v>3714</v>
      </c>
      <c r="Q168" s="2"/>
    </row>
    <row r="169" spans="1:17" x14ac:dyDescent="0.25">
      <c r="A169" t="s">
        <v>2395</v>
      </c>
      <c r="B169" t="s">
        <v>3135</v>
      </c>
      <c r="C169" t="s">
        <v>3714</v>
      </c>
      <c r="Q169" s="2"/>
    </row>
    <row r="170" spans="1:17" x14ac:dyDescent="0.25">
      <c r="A170" t="s">
        <v>2396</v>
      </c>
      <c r="B170" t="s">
        <v>3136</v>
      </c>
      <c r="C170" t="s">
        <v>3714</v>
      </c>
      <c r="Q170" s="2"/>
    </row>
    <row r="171" spans="1:17" x14ac:dyDescent="0.25">
      <c r="A171" t="s">
        <v>2397</v>
      </c>
      <c r="B171" t="s">
        <v>3137</v>
      </c>
      <c r="C171" t="s">
        <v>3714</v>
      </c>
      <c r="Q171" s="2"/>
    </row>
    <row r="172" spans="1:17" x14ac:dyDescent="0.25">
      <c r="A172" t="s">
        <v>2398</v>
      </c>
      <c r="B172" t="s">
        <v>3138</v>
      </c>
      <c r="C172" t="s">
        <v>3714</v>
      </c>
      <c r="Q172" s="2"/>
    </row>
    <row r="173" spans="1:17" x14ac:dyDescent="0.25">
      <c r="A173" t="s">
        <v>2399</v>
      </c>
      <c r="B173" t="s">
        <v>3139</v>
      </c>
      <c r="C173" t="s">
        <v>3714</v>
      </c>
      <c r="Q173" s="2"/>
    </row>
    <row r="174" spans="1:17" x14ac:dyDescent="0.25">
      <c r="A174" t="s">
        <v>2400</v>
      </c>
      <c r="B174" t="s">
        <v>3140</v>
      </c>
      <c r="C174" t="s">
        <v>3714</v>
      </c>
      <c r="Q174" s="2"/>
    </row>
    <row r="175" spans="1:17" x14ac:dyDescent="0.25">
      <c r="A175" t="s">
        <v>2401</v>
      </c>
      <c r="B175" t="s">
        <v>3141</v>
      </c>
      <c r="C175" t="s">
        <v>3714</v>
      </c>
      <c r="Q175" s="2"/>
    </row>
    <row r="176" spans="1:17" x14ac:dyDescent="0.25">
      <c r="A176" t="s">
        <v>2402</v>
      </c>
      <c r="B176" t="s">
        <v>3142</v>
      </c>
      <c r="C176" t="s">
        <v>3714</v>
      </c>
      <c r="Q176" s="2"/>
    </row>
    <row r="177" spans="1:17" x14ac:dyDescent="0.25">
      <c r="A177" t="s">
        <v>2403</v>
      </c>
      <c r="B177" t="s">
        <v>3143</v>
      </c>
      <c r="C177" t="s">
        <v>3714</v>
      </c>
      <c r="Q177" s="2"/>
    </row>
    <row r="178" spans="1:17" x14ac:dyDescent="0.25">
      <c r="A178" t="s">
        <v>2404</v>
      </c>
      <c r="B178" t="s">
        <v>3144</v>
      </c>
      <c r="C178" t="s">
        <v>3714</v>
      </c>
      <c r="Q178" s="2"/>
    </row>
    <row r="179" spans="1:17" x14ac:dyDescent="0.25">
      <c r="A179" t="s">
        <v>2405</v>
      </c>
      <c r="B179" t="s">
        <v>3145</v>
      </c>
      <c r="C179" t="s">
        <v>3714</v>
      </c>
      <c r="Q179" s="2"/>
    </row>
    <row r="180" spans="1:17" x14ac:dyDescent="0.25">
      <c r="A180" t="s">
        <v>2406</v>
      </c>
      <c r="B180" t="s">
        <v>3146</v>
      </c>
      <c r="C180" t="s">
        <v>3714</v>
      </c>
      <c r="Q180" s="2"/>
    </row>
    <row r="181" spans="1:17" x14ac:dyDescent="0.25">
      <c r="A181" t="s">
        <v>2407</v>
      </c>
      <c r="B181" t="s">
        <v>3147</v>
      </c>
      <c r="C181" t="s">
        <v>3714</v>
      </c>
      <c r="Q181" s="2"/>
    </row>
    <row r="182" spans="1:17" x14ac:dyDescent="0.25">
      <c r="A182" t="s">
        <v>2408</v>
      </c>
      <c r="B182" t="s">
        <v>3148</v>
      </c>
      <c r="C182" t="s">
        <v>3714</v>
      </c>
      <c r="Q182" s="2"/>
    </row>
    <row r="183" spans="1:17" x14ac:dyDescent="0.25">
      <c r="A183" t="s">
        <v>2409</v>
      </c>
      <c r="B183" t="s">
        <v>3149</v>
      </c>
      <c r="C183" t="s">
        <v>3714</v>
      </c>
      <c r="Q183" s="2"/>
    </row>
    <row r="184" spans="1:17" x14ac:dyDescent="0.25">
      <c r="A184" t="s">
        <v>2410</v>
      </c>
      <c r="B184" t="s">
        <v>3150</v>
      </c>
      <c r="C184" t="s">
        <v>3714</v>
      </c>
      <c r="Q184" s="2"/>
    </row>
    <row r="185" spans="1:17" x14ac:dyDescent="0.25">
      <c r="A185" t="s">
        <v>2411</v>
      </c>
      <c r="B185" t="s">
        <v>3151</v>
      </c>
      <c r="C185" t="s">
        <v>3714</v>
      </c>
      <c r="Q185" s="2"/>
    </row>
    <row r="186" spans="1:17" x14ac:dyDescent="0.25">
      <c r="A186" t="s">
        <v>2412</v>
      </c>
      <c r="B186" t="s">
        <v>3152</v>
      </c>
      <c r="C186" t="s">
        <v>3714</v>
      </c>
      <c r="Q186" s="2"/>
    </row>
    <row r="187" spans="1:17" x14ac:dyDescent="0.25">
      <c r="A187" t="s">
        <v>2413</v>
      </c>
      <c r="B187" t="s">
        <v>3153</v>
      </c>
      <c r="C187" t="s">
        <v>3714</v>
      </c>
      <c r="Q187" s="2"/>
    </row>
    <row r="188" spans="1:17" x14ac:dyDescent="0.25">
      <c r="A188" t="s">
        <v>2414</v>
      </c>
      <c r="B188" t="s">
        <v>3154</v>
      </c>
      <c r="C188" t="s">
        <v>3714</v>
      </c>
      <c r="Q188" s="2"/>
    </row>
    <row r="189" spans="1:17" x14ac:dyDescent="0.25">
      <c r="A189" t="s">
        <v>2415</v>
      </c>
      <c r="B189" t="s">
        <v>3155</v>
      </c>
      <c r="C189" t="s">
        <v>3714</v>
      </c>
      <c r="Q189" s="2"/>
    </row>
    <row r="190" spans="1:17" x14ac:dyDescent="0.25">
      <c r="A190" t="s">
        <v>2416</v>
      </c>
      <c r="B190" t="s">
        <v>3156</v>
      </c>
      <c r="C190" t="s">
        <v>3714</v>
      </c>
      <c r="Q190" s="2"/>
    </row>
    <row r="191" spans="1:17" x14ac:dyDescent="0.25">
      <c r="A191" t="s">
        <v>2417</v>
      </c>
      <c r="B191" t="s">
        <v>3157</v>
      </c>
      <c r="C191" t="s">
        <v>3714</v>
      </c>
      <c r="Q191" s="2"/>
    </row>
    <row r="192" spans="1:17" x14ac:dyDescent="0.25">
      <c r="A192" t="s">
        <v>2418</v>
      </c>
      <c r="B192" t="s">
        <v>3158</v>
      </c>
      <c r="C192" t="s">
        <v>3714</v>
      </c>
      <c r="Q192" s="2"/>
    </row>
    <row r="193" spans="1:17" x14ac:dyDescent="0.25">
      <c r="A193" t="s">
        <v>2419</v>
      </c>
      <c r="B193" t="s">
        <v>3159</v>
      </c>
      <c r="C193" t="s">
        <v>3714</v>
      </c>
      <c r="Q193" s="2"/>
    </row>
    <row r="194" spans="1:17" x14ac:dyDescent="0.25">
      <c r="A194" t="s">
        <v>2420</v>
      </c>
      <c r="B194" t="s">
        <v>3160</v>
      </c>
      <c r="C194" t="s">
        <v>3714</v>
      </c>
      <c r="Q194" s="2"/>
    </row>
    <row r="195" spans="1:17" x14ac:dyDescent="0.25">
      <c r="A195" t="s">
        <v>2421</v>
      </c>
      <c r="B195" t="s">
        <v>3161</v>
      </c>
      <c r="C195" t="s">
        <v>3714</v>
      </c>
      <c r="Q195" s="2"/>
    </row>
    <row r="196" spans="1:17" x14ac:dyDescent="0.25">
      <c r="A196" t="s">
        <v>2422</v>
      </c>
      <c r="B196" t="s">
        <v>3162</v>
      </c>
      <c r="C196" t="s">
        <v>3714</v>
      </c>
      <c r="Q196" s="2"/>
    </row>
    <row r="197" spans="1:17" x14ac:dyDescent="0.25">
      <c r="A197" t="s">
        <v>2423</v>
      </c>
      <c r="B197" t="s">
        <v>3163</v>
      </c>
      <c r="C197" t="s">
        <v>3714</v>
      </c>
      <c r="Q197" s="2"/>
    </row>
    <row r="198" spans="1:17" x14ac:dyDescent="0.25">
      <c r="A198" t="s">
        <v>2424</v>
      </c>
      <c r="B198" t="s">
        <v>3164</v>
      </c>
      <c r="C198" t="s">
        <v>3714</v>
      </c>
      <c r="Q198" s="2"/>
    </row>
    <row r="199" spans="1:17" x14ac:dyDescent="0.25">
      <c r="A199" t="s">
        <v>2425</v>
      </c>
      <c r="B199" t="s">
        <v>3165</v>
      </c>
      <c r="C199" t="s">
        <v>3714</v>
      </c>
      <c r="Q199" s="2"/>
    </row>
    <row r="200" spans="1:17" x14ac:dyDescent="0.25">
      <c r="A200" t="s">
        <v>2426</v>
      </c>
      <c r="B200" t="s">
        <v>3166</v>
      </c>
      <c r="C200" t="s">
        <v>3714</v>
      </c>
      <c r="Q200" s="2"/>
    </row>
    <row r="201" spans="1:17" x14ac:dyDescent="0.25">
      <c r="A201" t="s">
        <v>2427</v>
      </c>
      <c r="B201" t="s">
        <v>3167</v>
      </c>
      <c r="C201" t="s">
        <v>3714</v>
      </c>
      <c r="Q201" s="2"/>
    </row>
    <row r="202" spans="1:17" x14ac:dyDescent="0.25">
      <c r="A202" t="s">
        <v>2428</v>
      </c>
      <c r="B202" t="s">
        <v>3168</v>
      </c>
      <c r="C202" t="s">
        <v>3714</v>
      </c>
      <c r="Q202" s="2"/>
    </row>
    <row r="203" spans="1:17" x14ac:dyDescent="0.25">
      <c r="A203" t="s">
        <v>2429</v>
      </c>
      <c r="B203" t="s">
        <v>3169</v>
      </c>
      <c r="C203" t="s">
        <v>3714</v>
      </c>
      <c r="Q203" s="2"/>
    </row>
    <row r="204" spans="1:17" x14ac:dyDescent="0.25">
      <c r="A204" t="s">
        <v>2430</v>
      </c>
      <c r="B204" t="s">
        <v>3170</v>
      </c>
      <c r="C204" t="s">
        <v>3714</v>
      </c>
      <c r="Q204" s="2"/>
    </row>
    <row r="205" spans="1:17" x14ac:dyDescent="0.25">
      <c r="A205" t="s">
        <v>2431</v>
      </c>
      <c r="B205" t="s">
        <v>3171</v>
      </c>
      <c r="C205" t="s">
        <v>3714</v>
      </c>
      <c r="Q205" s="2"/>
    </row>
    <row r="206" spans="1:17" x14ac:dyDescent="0.25">
      <c r="A206" t="s">
        <v>2432</v>
      </c>
      <c r="B206" t="s">
        <v>3172</v>
      </c>
      <c r="C206" t="s">
        <v>3714</v>
      </c>
      <c r="Q206" s="2"/>
    </row>
    <row r="207" spans="1:17" x14ac:dyDescent="0.25">
      <c r="A207" t="s">
        <v>2433</v>
      </c>
      <c r="B207" t="s">
        <v>3173</v>
      </c>
      <c r="C207" t="s">
        <v>3714</v>
      </c>
      <c r="Q207" s="2"/>
    </row>
    <row r="208" spans="1:17" x14ac:dyDescent="0.25">
      <c r="A208" t="s">
        <v>2434</v>
      </c>
      <c r="B208" t="s">
        <v>3174</v>
      </c>
      <c r="C208" t="s">
        <v>3714</v>
      </c>
      <c r="Q208" s="2"/>
    </row>
    <row r="209" spans="1:17" x14ac:dyDescent="0.25">
      <c r="A209" t="s">
        <v>2435</v>
      </c>
      <c r="B209" t="s">
        <v>3175</v>
      </c>
      <c r="C209" t="s">
        <v>3714</v>
      </c>
      <c r="Q209" s="2"/>
    </row>
    <row r="210" spans="1:17" x14ac:dyDescent="0.25">
      <c r="A210" t="s">
        <v>2436</v>
      </c>
      <c r="B210" t="s">
        <v>3176</v>
      </c>
      <c r="C210" t="s">
        <v>3714</v>
      </c>
      <c r="Q210" s="2"/>
    </row>
    <row r="211" spans="1:17" x14ac:dyDescent="0.25">
      <c r="A211" t="s">
        <v>2437</v>
      </c>
      <c r="B211" t="s">
        <v>3177</v>
      </c>
      <c r="C211" t="s">
        <v>3714</v>
      </c>
      <c r="Q211" s="2"/>
    </row>
    <row r="212" spans="1:17" x14ac:dyDescent="0.25">
      <c r="A212" t="s">
        <v>2438</v>
      </c>
      <c r="B212" t="s">
        <v>3178</v>
      </c>
      <c r="C212" t="s">
        <v>3714</v>
      </c>
      <c r="Q212" s="2"/>
    </row>
    <row r="213" spans="1:17" x14ac:dyDescent="0.25">
      <c r="A213" t="s">
        <v>2439</v>
      </c>
      <c r="B213" t="s">
        <v>3179</v>
      </c>
      <c r="C213" t="s">
        <v>3714</v>
      </c>
      <c r="Q213" s="2"/>
    </row>
    <row r="214" spans="1:17" x14ac:dyDescent="0.25">
      <c r="A214" t="s">
        <v>2440</v>
      </c>
      <c r="B214" t="s">
        <v>3180</v>
      </c>
      <c r="C214" t="s">
        <v>3714</v>
      </c>
      <c r="Q214" s="2"/>
    </row>
    <row r="215" spans="1:17" x14ac:dyDescent="0.25">
      <c r="A215" t="s">
        <v>2441</v>
      </c>
      <c r="B215" t="s">
        <v>3181</v>
      </c>
      <c r="C215" t="s">
        <v>3714</v>
      </c>
      <c r="Q215" s="2"/>
    </row>
    <row r="216" spans="1:17" x14ac:dyDescent="0.25">
      <c r="A216" t="s">
        <v>2442</v>
      </c>
      <c r="B216" t="s">
        <v>3182</v>
      </c>
      <c r="C216" t="s">
        <v>3714</v>
      </c>
      <c r="Q216" s="2"/>
    </row>
    <row r="217" spans="1:17" x14ac:dyDescent="0.25">
      <c r="A217" t="s">
        <v>2443</v>
      </c>
      <c r="B217" t="s">
        <v>3183</v>
      </c>
      <c r="C217" t="s">
        <v>3714</v>
      </c>
      <c r="Q217" s="2"/>
    </row>
    <row r="218" spans="1:17" x14ac:dyDescent="0.25">
      <c r="A218" t="s">
        <v>2444</v>
      </c>
      <c r="B218" t="s">
        <v>3184</v>
      </c>
      <c r="C218" t="s">
        <v>3714</v>
      </c>
      <c r="Q218" s="2"/>
    </row>
    <row r="219" spans="1:17" x14ac:dyDescent="0.25">
      <c r="A219" t="s">
        <v>2445</v>
      </c>
      <c r="B219" t="s">
        <v>3185</v>
      </c>
      <c r="C219" t="s">
        <v>3714</v>
      </c>
    </row>
    <row r="220" spans="1:17" x14ac:dyDescent="0.25">
      <c r="A220" t="s">
        <v>2446</v>
      </c>
      <c r="B220" t="s">
        <v>3186</v>
      </c>
      <c r="C220" t="s">
        <v>3714</v>
      </c>
    </row>
    <row r="221" spans="1:17" x14ac:dyDescent="0.25">
      <c r="A221" t="s">
        <v>2447</v>
      </c>
      <c r="B221" t="s">
        <v>3187</v>
      </c>
      <c r="C221" t="s">
        <v>3714</v>
      </c>
    </row>
    <row r="222" spans="1:17" x14ac:dyDescent="0.25">
      <c r="A222" t="s">
        <v>2448</v>
      </c>
      <c r="B222" t="s">
        <v>3188</v>
      </c>
      <c r="C222" t="s">
        <v>3714</v>
      </c>
    </row>
    <row r="223" spans="1:17" x14ac:dyDescent="0.25">
      <c r="A223" t="s">
        <v>2449</v>
      </c>
      <c r="B223" t="s">
        <v>3189</v>
      </c>
      <c r="C223" t="s">
        <v>3714</v>
      </c>
    </row>
    <row r="224" spans="1:17" x14ac:dyDescent="0.25">
      <c r="A224" t="s">
        <v>2450</v>
      </c>
      <c r="B224" t="s">
        <v>3190</v>
      </c>
      <c r="C224" t="s">
        <v>3714</v>
      </c>
    </row>
    <row r="225" spans="1:3" x14ac:dyDescent="0.25">
      <c r="A225" t="s">
        <v>2451</v>
      </c>
      <c r="B225" t="s">
        <v>3191</v>
      </c>
      <c r="C225" t="s">
        <v>3714</v>
      </c>
    </row>
    <row r="226" spans="1:3" x14ac:dyDescent="0.25">
      <c r="A226" t="s">
        <v>2452</v>
      </c>
      <c r="B226" t="s">
        <v>3192</v>
      </c>
      <c r="C226" t="s">
        <v>3714</v>
      </c>
    </row>
    <row r="227" spans="1:3" x14ac:dyDescent="0.25">
      <c r="A227" t="s">
        <v>2453</v>
      </c>
      <c r="B227" t="s">
        <v>3193</v>
      </c>
      <c r="C227" t="s">
        <v>3714</v>
      </c>
    </row>
    <row r="228" spans="1:3" x14ac:dyDescent="0.25">
      <c r="A228" t="s">
        <v>2454</v>
      </c>
      <c r="B228" t="s">
        <v>3194</v>
      </c>
      <c r="C228" t="s">
        <v>3714</v>
      </c>
    </row>
    <row r="229" spans="1:3" x14ac:dyDescent="0.25">
      <c r="A229" t="s">
        <v>2455</v>
      </c>
      <c r="B229" t="s">
        <v>3195</v>
      </c>
      <c r="C229" t="s">
        <v>3714</v>
      </c>
    </row>
    <row r="230" spans="1:3" x14ac:dyDescent="0.25">
      <c r="A230" t="s">
        <v>2456</v>
      </c>
      <c r="B230" t="s">
        <v>3196</v>
      </c>
      <c r="C230" t="s">
        <v>3714</v>
      </c>
    </row>
    <row r="231" spans="1:3" x14ac:dyDescent="0.25">
      <c r="A231" t="s">
        <v>2457</v>
      </c>
      <c r="B231" t="s">
        <v>3197</v>
      </c>
      <c r="C231" t="s">
        <v>3714</v>
      </c>
    </row>
    <row r="232" spans="1:3" x14ac:dyDescent="0.25">
      <c r="A232" t="s">
        <v>2458</v>
      </c>
      <c r="B232" t="s">
        <v>3198</v>
      </c>
      <c r="C232" t="s">
        <v>3714</v>
      </c>
    </row>
    <row r="233" spans="1:3" x14ac:dyDescent="0.25">
      <c r="A233" t="s">
        <v>2459</v>
      </c>
      <c r="B233" t="s">
        <v>3199</v>
      </c>
      <c r="C233" t="s">
        <v>3714</v>
      </c>
    </row>
    <row r="234" spans="1:3" x14ac:dyDescent="0.25">
      <c r="A234" t="s">
        <v>2460</v>
      </c>
      <c r="B234" t="s">
        <v>3200</v>
      </c>
      <c r="C234" t="s">
        <v>3714</v>
      </c>
    </row>
    <row r="235" spans="1:3" x14ac:dyDescent="0.25">
      <c r="A235" t="s">
        <v>2461</v>
      </c>
      <c r="B235" t="s">
        <v>3201</v>
      </c>
      <c r="C235" t="s">
        <v>3714</v>
      </c>
    </row>
    <row r="236" spans="1:3" x14ac:dyDescent="0.25">
      <c r="A236" t="s">
        <v>2462</v>
      </c>
      <c r="B236" t="s">
        <v>3202</v>
      </c>
      <c r="C236" t="s">
        <v>3714</v>
      </c>
    </row>
    <row r="237" spans="1:3" x14ac:dyDescent="0.25">
      <c r="A237" t="s">
        <v>2463</v>
      </c>
      <c r="B237" t="s">
        <v>3203</v>
      </c>
      <c r="C237" t="s">
        <v>3714</v>
      </c>
    </row>
    <row r="238" spans="1:3" x14ac:dyDescent="0.25">
      <c r="A238" t="s">
        <v>2464</v>
      </c>
      <c r="B238" t="s">
        <v>3204</v>
      </c>
      <c r="C238" t="s">
        <v>3714</v>
      </c>
    </row>
    <row r="239" spans="1:3" x14ac:dyDescent="0.25">
      <c r="A239" t="s">
        <v>2465</v>
      </c>
      <c r="B239" t="s">
        <v>3205</v>
      </c>
      <c r="C239" t="s">
        <v>3714</v>
      </c>
    </row>
    <row r="240" spans="1:3" x14ac:dyDescent="0.25">
      <c r="A240" t="s">
        <v>2466</v>
      </c>
      <c r="B240" t="s">
        <v>3206</v>
      </c>
      <c r="C240" t="s">
        <v>3714</v>
      </c>
    </row>
    <row r="241" spans="1:3" x14ac:dyDescent="0.25">
      <c r="A241" t="s">
        <v>2467</v>
      </c>
      <c r="B241" t="s">
        <v>3207</v>
      </c>
      <c r="C241" t="s">
        <v>3714</v>
      </c>
    </row>
    <row r="242" spans="1:3" x14ac:dyDescent="0.25">
      <c r="A242" t="s">
        <v>2468</v>
      </c>
      <c r="B242" t="s">
        <v>3208</v>
      </c>
      <c r="C242" t="s">
        <v>3714</v>
      </c>
    </row>
    <row r="243" spans="1:3" x14ac:dyDescent="0.25">
      <c r="A243" t="s">
        <v>2469</v>
      </c>
      <c r="B243" t="s">
        <v>3209</v>
      </c>
      <c r="C243" t="s">
        <v>3714</v>
      </c>
    </row>
    <row r="244" spans="1:3" x14ac:dyDescent="0.25">
      <c r="A244" t="s">
        <v>2470</v>
      </c>
      <c r="B244" t="s">
        <v>3210</v>
      </c>
      <c r="C244" t="s">
        <v>3714</v>
      </c>
    </row>
    <row r="245" spans="1:3" x14ac:dyDescent="0.25">
      <c r="A245" t="s">
        <v>2471</v>
      </c>
      <c r="B245" t="s">
        <v>3211</v>
      </c>
      <c r="C245" t="s">
        <v>3714</v>
      </c>
    </row>
    <row r="246" spans="1:3" x14ac:dyDescent="0.25">
      <c r="A246" t="s">
        <v>2472</v>
      </c>
      <c r="B246" t="s">
        <v>3212</v>
      </c>
      <c r="C246" t="s">
        <v>3714</v>
      </c>
    </row>
    <row r="247" spans="1:3" x14ac:dyDescent="0.25">
      <c r="A247" t="s">
        <v>2473</v>
      </c>
      <c r="B247" t="s">
        <v>3213</v>
      </c>
      <c r="C247" t="s">
        <v>3714</v>
      </c>
    </row>
    <row r="248" spans="1:3" x14ac:dyDescent="0.25">
      <c r="A248" t="s">
        <v>2474</v>
      </c>
      <c r="B248" t="s">
        <v>3214</v>
      </c>
      <c r="C248" t="s">
        <v>3714</v>
      </c>
    </row>
    <row r="249" spans="1:3" x14ac:dyDescent="0.25">
      <c r="A249" t="s">
        <v>2475</v>
      </c>
      <c r="B249" t="s">
        <v>3215</v>
      </c>
      <c r="C249" t="s">
        <v>3714</v>
      </c>
    </row>
    <row r="250" spans="1:3" x14ac:dyDescent="0.25">
      <c r="A250" t="s">
        <v>2476</v>
      </c>
      <c r="B250" t="s">
        <v>3216</v>
      </c>
      <c r="C250" t="s">
        <v>3714</v>
      </c>
    </row>
    <row r="251" spans="1:3" x14ac:dyDescent="0.25">
      <c r="A251" t="s">
        <v>2477</v>
      </c>
      <c r="B251" t="s">
        <v>3217</v>
      </c>
      <c r="C251" t="s">
        <v>3714</v>
      </c>
    </row>
    <row r="252" spans="1:3" x14ac:dyDescent="0.25">
      <c r="A252" t="s">
        <v>2478</v>
      </c>
      <c r="B252" t="s">
        <v>3218</v>
      </c>
      <c r="C252" t="s">
        <v>3714</v>
      </c>
    </row>
    <row r="253" spans="1:3" x14ac:dyDescent="0.25">
      <c r="A253" t="s">
        <v>2479</v>
      </c>
      <c r="B253" t="s">
        <v>3219</v>
      </c>
      <c r="C253" t="s">
        <v>3714</v>
      </c>
    </row>
    <row r="254" spans="1:3" x14ac:dyDescent="0.25">
      <c r="A254" t="s">
        <v>2480</v>
      </c>
      <c r="B254" t="s">
        <v>3220</v>
      </c>
      <c r="C254" t="s">
        <v>3714</v>
      </c>
    </row>
    <row r="255" spans="1:3" x14ac:dyDescent="0.25">
      <c r="A255" t="s">
        <v>2481</v>
      </c>
      <c r="B255" t="s">
        <v>3221</v>
      </c>
      <c r="C255" t="s">
        <v>3714</v>
      </c>
    </row>
    <row r="256" spans="1:3" x14ac:dyDescent="0.25">
      <c r="A256" t="s">
        <v>2482</v>
      </c>
      <c r="B256" t="s">
        <v>3222</v>
      </c>
      <c r="C256" t="s">
        <v>3714</v>
      </c>
    </row>
    <row r="257" spans="1:3" x14ac:dyDescent="0.25">
      <c r="A257" t="s">
        <v>2483</v>
      </c>
      <c r="B257" t="s">
        <v>3223</v>
      </c>
      <c r="C257" t="s">
        <v>3714</v>
      </c>
    </row>
    <row r="258" spans="1:3" x14ac:dyDescent="0.25">
      <c r="A258" t="s">
        <v>2484</v>
      </c>
      <c r="B258" t="s">
        <v>3224</v>
      </c>
      <c r="C258" t="s">
        <v>3714</v>
      </c>
    </row>
    <row r="259" spans="1:3" x14ac:dyDescent="0.25">
      <c r="A259" t="s">
        <v>2485</v>
      </c>
      <c r="B259" t="s">
        <v>3225</v>
      </c>
      <c r="C259" t="s">
        <v>3714</v>
      </c>
    </row>
    <row r="260" spans="1:3" x14ac:dyDescent="0.25">
      <c r="A260" t="s">
        <v>2486</v>
      </c>
      <c r="B260" t="s">
        <v>3226</v>
      </c>
      <c r="C260" t="s">
        <v>3714</v>
      </c>
    </row>
    <row r="261" spans="1:3" x14ac:dyDescent="0.25">
      <c r="A261" t="s">
        <v>2487</v>
      </c>
      <c r="B261" t="s">
        <v>3227</v>
      </c>
      <c r="C261" t="s">
        <v>3714</v>
      </c>
    </row>
    <row r="262" spans="1:3" x14ac:dyDescent="0.25">
      <c r="A262" t="s">
        <v>2488</v>
      </c>
      <c r="B262" t="s">
        <v>3228</v>
      </c>
      <c r="C262" t="s">
        <v>3714</v>
      </c>
    </row>
    <row r="263" spans="1:3" x14ac:dyDescent="0.25">
      <c r="A263" t="s">
        <v>2489</v>
      </c>
      <c r="B263" t="s">
        <v>3229</v>
      </c>
      <c r="C263" t="s">
        <v>3714</v>
      </c>
    </row>
    <row r="264" spans="1:3" x14ac:dyDescent="0.25">
      <c r="A264" t="s">
        <v>2490</v>
      </c>
      <c r="B264" t="s">
        <v>3230</v>
      </c>
      <c r="C264" t="s">
        <v>3714</v>
      </c>
    </row>
    <row r="265" spans="1:3" x14ac:dyDescent="0.25">
      <c r="A265" t="s">
        <v>2491</v>
      </c>
      <c r="B265" t="s">
        <v>3231</v>
      </c>
      <c r="C265" t="s">
        <v>3714</v>
      </c>
    </row>
    <row r="266" spans="1:3" x14ac:dyDescent="0.25">
      <c r="A266" t="s">
        <v>2492</v>
      </c>
      <c r="B266" t="s">
        <v>3232</v>
      </c>
      <c r="C266" t="s">
        <v>3714</v>
      </c>
    </row>
    <row r="267" spans="1:3" x14ac:dyDescent="0.25">
      <c r="A267" t="s">
        <v>2493</v>
      </c>
      <c r="B267" t="s">
        <v>3233</v>
      </c>
      <c r="C267" t="s">
        <v>3714</v>
      </c>
    </row>
    <row r="268" spans="1:3" x14ac:dyDescent="0.25">
      <c r="A268" t="s">
        <v>2494</v>
      </c>
      <c r="B268" t="s">
        <v>3234</v>
      </c>
      <c r="C268" t="s">
        <v>3714</v>
      </c>
    </row>
    <row r="269" spans="1:3" x14ac:dyDescent="0.25">
      <c r="A269" t="s">
        <v>2495</v>
      </c>
      <c r="B269" t="s">
        <v>3235</v>
      </c>
      <c r="C269" t="s">
        <v>3714</v>
      </c>
    </row>
    <row r="270" spans="1:3" x14ac:dyDescent="0.25">
      <c r="A270" t="s">
        <v>2496</v>
      </c>
      <c r="B270" t="s">
        <v>3236</v>
      </c>
      <c r="C270" t="s">
        <v>3714</v>
      </c>
    </row>
    <row r="271" spans="1:3" x14ac:dyDescent="0.25">
      <c r="A271" t="s">
        <v>2497</v>
      </c>
      <c r="B271" t="s">
        <v>3237</v>
      </c>
      <c r="C271" t="s">
        <v>3714</v>
      </c>
    </row>
    <row r="272" spans="1:3" x14ac:dyDescent="0.25">
      <c r="A272" t="s">
        <v>2498</v>
      </c>
      <c r="B272" t="s">
        <v>3238</v>
      </c>
      <c r="C272" t="s">
        <v>3714</v>
      </c>
    </row>
    <row r="273" spans="1:3" x14ac:dyDescent="0.25">
      <c r="A273" t="s">
        <v>2499</v>
      </c>
      <c r="B273" t="s">
        <v>3239</v>
      </c>
      <c r="C273" t="s">
        <v>3714</v>
      </c>
    </row>
    <row r="274" spans="1:3" x14ac:dyDescent="0.25">
      <c r="A274" t="s">
        <v>2500</v>
      </c>
      <c r="B274" t="s">
        <v>3240</v>
      </c>
      <c r="C274" t="s">
        <v>3714</v>
      </c>
    </row>
    <row r="275" spans="1:3" x14ac:dyDescent="0.25">
      <c r="A275" t="s">
        <v>2501</v>
      </c>
      <c r="B275" t="s">
        <v>3241</v>
      </c>
      <c r="C275" t="s">
        <v>3714</v>
      </c>
    </row>
    <row r="276" spans="1:3" x14ac:dyDescent="0.25">
      <c r="A276" t="s">
        <v>2502</v>
      </c>
      <c r="B276" t="s">
        <v>3242</v>
      </c>
      <c r="C276" t="s">
        <v>3714</v>
      </c>
    </row>
    <row r="277" spans="1:3" x14ac:dyDescent="0.25">
      <c r="A277" t="s">
        <v>2503</v>
      </c>
      <c r="B277" t="s">
        <v>3243</v>
      </c>
      <c r="C277" t="s">
        <v>3714</v>
      </c>
    </row>
    <row r="278" spans="1:3" x14ac:dyDescent="0.25">
      <c r="A278" t="s">
        <v>2504</v>
      </c>
      <c r="B278" t="s">
        <v>3244</v>
      </c>
      <c r="C278" t="s">
        <v>3714</v>
      </c>
    </row>
    <row r="279" spans="1:3" x14ac:dyDescent="0.25">
      <c r="A279" t="s">
        <v>2505</v>
      </c>
      <c r="B279" t="s">
        <v>3245</v>
      </c>
      <c r="C279" t="s">
        <v>3714</v>
      </c>
    </row>
    <row r="280" spans="1:3" x14ac:dyDescent="0.25">
      <c r="A280" t="s">
        <v>2506</v>
      </c>
      <c r="B280" t="s">
        <v>3246</v>
      </c>
      <c r="C280" t="s">
        <v>3714</v>
      </c>
    </row>
    <row r="281" spans="1:3" x14ac:dyDescent="0.25">
      <c r="A281" t="s">
        <v>2507</v>
      </c>
      <c r="B281" t="s">
        <v>3247</v>
      </c>
      <c r="C281" t="s">
        <v>3714</v>
      </c>
    </row>
    <row r="282" spans="1:3" x14ac:dyDescent="0.25">
      <c r="A282" t="s">
        <v>2508</v>
      </c>
      <c r="B282" t="s">
        <v>3248</v>
      </c>
      <c r="C282" t="s">
        <v>3714</v>
      </c>
    </row>
    <row r="283" spans="1:3" x14ac:dyDescent="0.25">
      <c r="A283" t="s">
        <v>2509</v>
      </c>
      <c r="B283" t="s">
        <v>3249</v>
      </c>
      <c r="C283" t="s">
        <v>3714</v>
      </c>
    </row>
    <row r="284" spans="1:3" x14ac:dyDescent="0.25">
      <c r="A284" t="s">
        <v>2510</v>
      </c>
      <c r="B284" t="s">
        <v>3250</v>
      </c>
      <c r="C284" t="s">
        <v>3714</v>
      </c>
    </row>
    <row r="285" spans="1:3" x14ac:dyDescent="0.25">
      <c r="A285" t="s">
        <v>2511</v>
      </c>
      <c r="B285" t="s">
        <v>3251</v>
      </c>
      <c r="C285" t="s">
        <v>3714</v>
      </c>
    </row>
    <row r="286" spans="1:3" x14ac:dyDescent="0.25">
      <c r="A286" t="s">
        <v>2512</v>
      </c>
      <c r="B286" t="s">
        <v>3252</v>
      </c>
      <c r="C286" t="s">
        <v>3714</v>
      </c>
    </row>
    <row r="287" spans="1:3" x14ac:dyDescent="0.25">
      <c r="A287" t="s">
        <v>2513</v>
      </c>
      <c r="B287" t="s">
        <v>3253</v>
      </c>
      <c r="C287" t="s">
        <v>3714</v>
      </c>
    </row>
    <row r="288" spans="1:3" x14ac:dyDescent="0.25">
      <c r="A288" t="s">
        <v>2514</v>
      </c>
      <c r="B288" t="s">
        <v>3254</v>
      </c>
      <c r="C288" t="s">
        <v>3714</v>
      </c>
    </row>
    <row r="289" spans="1:3" x14ac:dyDescent="0.25">
      <c r="A289" t="s">
        <v>2515</v>
      </c>
      <c r="B289" t="s">
        <v>3255</v>
      </c>
      <c r="C289" t="s">
        <v>3714</v>
      </c>
    </row>
    <row r="290" spans="1:3" x14ac:dyDescent="0.25">
      <c r="A290" t="s">
        <v>2516</v>
      </c>
      <c r="B290" t="s">
        <v>3256</v>
      </c>
      <c r="C290" t="s">
        <v>3714</v>
      </c>
    </row>
    <row r="291" spans="1:3" x14ac:dyDescent="0.25">
      <c r="A291" t="s">
        <v>2517</v>
      </c>
      <c r="B291" t="s">
        <v>3257</v>
      </c>
      <c r="C291" t="s">
        <v>3714</v>
      </c>
    </row>
    <row r="292" spans="1:3" x14ac:dyDescent="0.25">
      <c r="A292" t="s">
        <v>2518</v>
      </c>
      <c r="B292" t="s">
        <v>3258</v>
      </c>
      <c r="C292" t="s">
        <v>3714</v>
      </c>
    </row>
    <row r="293" spans="1:3" x14ac:dyDescent="0.25">
      <c r="A293" t="s">
        <v>2519</v>
      </c>
      <c r="B293" t="s">
        <v>3259</v>
      </c>
      <c r="C293" t="s">
        <v>3714</v>
      </c>
    </row>
    <row r="294" spans="1:3" x14ac:dyDescent="0.25">
      <c r="A294" t="s">
        <v>2520</v>
      </c>
      <c r="B294" t="s">
        <v>3260</v>
      </c>
      <c r="C294" t="s">
        <v>3714</v>
      </c>
    </row>
    <row r="295" spans="1:3" x14ac:dyDescent="0.25">
      <c r="A295" t="s">
        <v>2521</v>
      </c>
      <c r="B295" t="s">
        <v>3261</v>
      </c>
      <c r="C295" t="s">
        <v>3714</v>
      </c>
    </row>
    <row r="296" spans="1:3" x14ac:dyDescent="0.25">
      <c r="A296" t="s">
        <v>2522</v>
      </c>
      <c r="B296" t="s">
        <v>3262</v>
      </c>
      <c r="C296" t="s">
        <v>3714</v>
      </c>
    </row>
    <row r="297" spans="1:3" x14ac:dyDescent="0.25">
      <c r="A297" t="s">
        <v>2523</v>
      </c>
      <c r="B297" t="s">
        <v>3263</v>
      </c>
      <c r="C297" t="s">
        <v>3714</v>
      </c>
    </row>
    <row r="298" spans="1:3" x14ac:dyDescent="0.25">
      <c r="A298" t="s">
        <v>2524</v>
      </c>
      <c r="B298" t="s">
        <v>3264</v>
      </c>
      <c r="C298" t="s">
        <v>3714</v>
      </c>
    </row>
    <row r="299" spans="1:3" x14ac:dyDescent="0.25">
      <c r="A299" t="s">
        <v>2525</v>
      </c>
      <c r="B299" t="s">
        <v>3265</v>
      </c>
      <c r="C299" t="s">
        <v>3714</v>
      </c>
    </row>
    <row r="300" spans="1:3" x14ac:dyDescent="0.25">
      <c r="A300" t="s">
        <v>2526</v>
      </c>
      <c r="B300" t="s">
        <v>3266</v>
      </c>
      <c r="C300" t="s">
        <v>3714</v>
      </c>
    </row>
    <row r="301" spans="1:3" x14ac:dyDescent="0.25">
      <c r="A301" t="s">
        <v>2527</v>
      </c>
      <c r="B301" t="s">
        <v>3267</v>
      </c>
      <c r="C301" t="s">
        <v>3714</v>
      </c>
    </row>
    <row r="302" spans="1:3" x14ac:dyDescent="0.25">
      <c r="A302" t="s">
        <v>2528</v>
      </c>
      <c r="B302" t="s">
        <v>3268</v>
      </c>
      <c r="C302" t="s">
        <v>3714</v>
      </c>
    </row>
    <row r="303" spans="1:3" x14ac:dyDescent="0.25">
      <c r="A303" t="s">
        <v>2529</v>
      </c>
      <c r="B303" t="s">
        <v>3269</v>
      </c>
      <c r="C303" t="s">
        <v>3714</v>
      </c>
    </row>
    <row r="304" spans="1:3" x14ac:dyDescent="0.25">
      <c r="A304" t="s">
        <v>2530</v>
      </c>
      <c r="B304" t="s">
        <v>3270</v>
      </c>
      <c r="C304" t="s">
        <v>3714</v>
      </c>
    </row>
    <row r="305" spans="1:3" x14ac:dyDescent="0.25">
      <c r="A305" t="s">
        <v>2531</v>
      </c>
      <c r="B305" t="s">
        <v>3271</v>
      </c>
      <c r="C305" t="s">
        <v>3714</v>
      </c>
    </row>
    <row r="306" spans="1:3" x14ac:dyDescent="0.25">
      <c r="A306" t="s">
        <v>2532</v>
      </c>
      <c r="B306" t="s">
        <v>3272</v>
      </c>
      <c r="C306" t="s">
        <v>3714</v>
      </c>
    </row>
    <row r="307" spans="1:3" x14ac:dyDescent="0.25">
      <c r="A307" t="s">
        <v>2533</v>
      </c>
      <c r="B307" t="s">
        <v>3273</v>
      </c>
      <c r="C307" t="s">
        <v>3714</v>
      </c>
    </row>
    <row r="308" spans="1:3" x14ac:dyDescent="0.25">
      <c r="A308" t="s">
        <v>2534</v>
      </c>
      <c r="B308" t="s">
        <v>3274</v>
      </c>
      <c r="C308" t="s">
        <v>3714</v>
      </c>
    </row>
    <row r="309" spans="1:3" x14ac:dyDescent="0.25">
      <c r="A309" t="s">
        <v>2535</v>
      </c>
      <c r="B309" t="s">
        <v>3275</v>
      </c>
      <c r="C309" t="s">
        <v>3714</v>
      </c>
    </row>
    <row r="310" spans="1:3" x14ac:dyDescent="0.25">
      <c r="A310" t="s">
        <v>2536</v>
      </c>
      <c r="B310" t="s">
        <v>3276</v>
      </c>
      <c r="C310" t="s">
        <v>3714</v>
      </c>
    </row>
    <row r="311" spans="1:3" x14ac:dyDescent="0.25">
      <c r="A311" t="s">
        <v>2537</v>
      </c>
      <c r="B311" t="s">
        <v>3277</v>
      </c>
      <c r="C311" t="s">
        <v>3714</v>
      </c>
    </row>
    <row r="312" spans="1:3" x14ac:dyDescent="0.25">
      <c r="A312" t="s">
        <v>2538</v>
      </c>
      <c r="B312" t="s">
        <v>3278</v>
      </c>
      <c r="C312" t="s">
        <v>3714</v>
      </c>
    </row>
    <row r="313" spans="1:3" x14ac:dyDescent="0.25">
      <c r="A313" t="s">
        <v>2539</v>
      </c>
      <c r="B313" t="s">
        <v>3279</v>
      </c>
      <c r="C313" t="s">
        <v>3714</v>
      </c>
    </row>
    <row r="314" spans="1:3" x14ac:dyDescent="0.25">
      <c r="A314" t="s">
        <v>2540</v>
      </c>
      <c r="B314" t="s">
        <v>3280</v>
      </c>
      <c r="C314" t="s">
        <v>3714</v>
      </c>
    </row>
    <row r="315" spans="1:3" x14ac:dyDescent="0.25">
      <c r="A315" t="s">
        <v>2541</v>
      </c>
      <c r="B315" t="s">
        <v>3281</v>
      </c>
      <c r="C315" t="s">
        <v>3714</v>
      </c>
    </row>
    <row r="316" spans="1:3" x14ac:dyDescent="0.25">
      <c r="A316" t="s">
        <v>2542</v>
      </c>
      <c r="B316" t="s">
        <v>3282</v>
      </c>
      <c r="C316" t="s">
        <v>3714</v>
      </c>
    </row>
    <row r="317" spans="1:3" x14ac:dyDescent="0.25">
      <c r="A317" t="s">
        <v>2543</v>
      </c>
      <c r="B317" t="s">
        <v>3283</v>
      </c>
      <c r="C317" t="s">
        <v>3714</v>
      </c>
    </row>
    <row r="318" spans="1:3" x14ac:dyDescent="0.25">
      <c r="A318" t="s">
        <v>2544</v>
      </c>
      <c r="B318" t="s">
        <v>3284</v>
      </c>
      <c r="C318" t="s">
        <v>3714</v>
      </c>
    </row>
    <row r="319" spans="1:3" x14ac:dyDescent="0.25">
      <c r="A319" t="s">
        <v>2545</v>
      </c>
      <c r="B319" t="s">
        <v>3285</v>
      </c>
      <c r="C319" t="s">
        <v>3714</v>
      </c>
    </row>
    <row r="320" spans="1:3" x14ac:dyDescent="0.25">
      <c r="A320" t="s">
        <v>2546</v>
      </c>
      <c r="B320" t="s">
        <v>3286</v>
      </c>
      <c r="C320" t="s">
        <v>3714</v>
      </c>
    </row>
    <row r="321" spans="1:3" x14ac:dyDescent="0.25">
      <c r="A321" t="s">
        <v>2547</v>
      </c>
      <c r="B321" t="s">
        <v>3287</v>
      </c>
      <c r="C321" t="s">
        <v>3714</v>
      </c>
    </row>
    <row r="322" spans="1:3" x14ac:dyDescent="0.25">
      <c r="A322" t="s">
        <v>2548</v>
      </c>
      <c r="B322" t="s">
        <v>3288</v>
      </c>
      <c r="C322" t="s">
        <v>3714</v>
      </c>
    </row>
    <row r="323" spans="1:3" x14ac:dyDescent="0.25">
      <c r="A323" t="s">
        <v>2549</v>
      </c>
      <c r="B323" t="s">
        <v>3289</v>
      </c>
      <c r="C323" t="s">
        <v>3714</v>
      </c>
    </row>
    <row r="324" spans="1:3" x14ac:dyDescent="0.25">
      <c r="A324" t="s">
        <v>2550</v>
      </c>
      <c r="B324" t="s">
        <v>3290</v>
      </c>
      <c r="C324" t="s">
        <v>3714</v>
      </c>
    </row>
    <row r="325" spans="1:3" x14ac:dyDescent="0.25">
      <c r="A325" t="s">
        <v>2551</v>
      </c>
      <c r="B325" t="s">
        <v>3291</v>
      </c>
      <c r="C325" t="s">
        <v>3714</v>
      </c>
    </row>
    <row r="326" spans="1:3" x14ac:dyDescent="0.25">
      <c r="A326" t="s">
        <v>2552</v>
      </c>
      <c r="B326" t="s">
        <v>3292</v>
      </c>
      <c r="C326" t="s">
        <v>3714</v>
      </c>
    </row>
    <row r="327" spans="1:3" x14ac:dyDescent="0.25">
      <c r="A327" t="s">
        <v>2553</v>
      </c>
      <c r="B327" t="s">
        <v>3293</v>
      </c>
      <c r="C327" t="s">
        <v>3714</v>
      </c>
    </row>
    <row r="328" spans="1:3" x14ac:dyDescent="0.25">
      <c r="A328" t="s">
        <v>2554</v>
      </c>
      <c r="B328" t="s">
        <v>3294</v>
      </c>
      <c r="C328" t="s">
        <v>3714</v>
      </c>
    </row>
    <row r="329" spans="1:3" x14ac:dyDescent="0.25">
      <c r="A329" t="s">
        <v>2555</v>
      </c>
      <c r="B329" t="s">
        <v>3295</v>
      </c>
      <c r="C329" t="s">
        <v>3714</v>
      </c>
    </row>
    <row r="330" spans="1:3" x14ac:dyDescent="0.25">
      <c r="A330" t="s">
        <v>2556</v>
      </c>
      <c r="B330" t="s">
        <v>3296</v>
      </c>
      <c r="C330" t="s">
        <v>3714</v>
      </c>
    </row>
    <row r="331" spans="1:3" x14ac:dyDescent="0.25">
      <c r="A331" t="s">
        <v>2557</v>
      </c>
      <c r="B331" t="s">
        <v>3297</v>
      </c>
      <c r="C331" t="s">
        <v>3714</v>
      </c>
    </row>
    <row r="332" spans="1:3" x14ac:dyDescent="0.25">
      <c r="A332" t="s">
        <v>2558</v>
      </c>
      <c r="B332" t="s">
        <v>3298</v>
      </c>
      <c r="C332" t="s">
        <v>3714</v>
      </c>
    </row>
    <row r="333" spans="1:3" x14ac:dyDescent="0.25">
      <c r="A333" t="s">
        <v>2562</v>
      </c>
      <c r="B333" t="s">
        <v>3299</v>
      </c>
      <c r="C333" t="s">
        <v>3714</v>
      </c>
    </row>
    <row r="334" spans="1:3" x14ac:dyDescent="0.25">
      <c r="A334" t="s">
        <v>2563</v>
      </c>
      <c r="B334" t="s">
        <v>3300</v>
      </c>
      <c r="C334" t="s">
        <v>3714</v>
      </c>
    </row>
    <row r="335" spans="1:3" x14ac:dyDescent="0.25">
      <c r="A335" t="s">
        <v>2564</v>
      </c>
      <c r="B335" t="s">
        <v>3301</v>
      </c>
      <c r="C335" t="s">
        <v>3714</v>
      </c>
    </row>
    <row r="336" spans="1:3" x14ac:dyDescent="0.25">
      <c r="A336" t="s">
        <v>2565</v>
      </c>
      <c r="B336" t="s">
        <v>3302</v>
      </c>
      <c r="C336" t="s">
        <v>3714</v>
      </c>
    </row>
    <row r="337" spans="1:3" x14ac:dyDescent="0.25">
      <c r="A337" t="s">
        <v>2566</v>
      </c>
      <c r="B337" t="s">
        <v>3303</v>
      </c>
      <c r="C337" t="s">
        <v>3714</v>
      </c>
    </row>
    <row r="338" spans="1:3" x14ac:dyDescent="0.25">
      <c r="A338" t="s">
        <v>2567</v>
      </c>
      <c r="B338" t="s">
        <v>3304</v>
      </c>
      <c r="C338" t="s">
        <v>3714</v>
      </c>
    </row>
    <row r="339" spans="1:3" x14ac:dyDescent="0.25">
      <c r="A339" t="s">
        <v>2568</v>
      </c>
      <c r="B339" t="s">
        <v>3305</v>
      </c>
      <c r="C339" t="s">
        <v>3714</v>
      </c>
    </row>
    <row r="340" spans="1:3" x14ac:dyDescent="0.25">
      <c r="A340" t="s">
        <v>2559</v>
      </c>
      <c r="B340" t="s">
        <v>3306</v>
      </c>
      <c r="C340" t="s">
        <v>3714</v>
      </c>
    </row>
    <row r="341" spans="1:3" x14ac:dyDescent="0.25">
      <c r="A341" t="s">
        <v>2560</v>
      </c>
      <c r="B341" t="s">
        <v>3307</v>
      </c>
      <c r="C341" t="s">
        <v>3714</v>
      </c>
    </row>
    <row r="342" spans="1:3" x14ac:dyDescent="0.25">
      <c r="A342" t="s">
        <v>2561</v>
      </c>
      <c r="B342" t="s">
        <v>3308</v>
      </c>
      <c r="C342" t="s">
        <v>3714</v>
      </c>
    </row>
    <row r="343" spans="1:3" x14ac:dyDescent="0.25">
      <c r="A343" t="s">
        <v>2569</v>
      </c>
      <c r="B343" t="s">
        <v>3309</v>
      </c>
      <c r="C343" t="s">
        <v>3714</v>
      </c>
    </row>
    <row r="344" spans="1:3" x14ac:dyDescent="0.25">
      <c r="A344" t="s">
        <v>2570</v>
      </c>
      <c r="B344" t="s">
        <v>3310</v>
      </c>
      <c r="C344" t="s">
        <v>3714</v>
      </c>
    </row>
    <row r="345" spans="1:3" x14ac:dyDescent="0.25">
      <c r="A345" t="s">
        <v>2571</v>
      </c>
      <c r="B345" t="s">
        <v>3311</v>
      </c>
      <c r="C345" t="s">
        <v>3714</v>
      </c>
    </row>
    <row r="346" spans="1:3" x14ac:dyDescent="0.25">
      <c r="A346" t="s">
        <v>2572</v>
      </c>
      <c r="B346" t="s">
        <v>3312</v>
      </c>
      <c r="C346" t="s">
        <v>3714</v>
      </c>
    </row>
    <row r="347" spans="1:3" x14ac:dyDescent="0.25">
      <c r="A347" t="s">
        <v>2573</v>
      </c>
      <c r="B347" t="s">
        <v>3313</v>
      </c>
      <c r="C347" t="s">
        <v>3714</v>
      </c>
    </row>
    <row r="348" spans="1:3" x14ac:dyDescent="0.25">
      <c r="A348" t="s">
        <v>2574</v>
      </c>
      <c r="B348" t="s">
        <v>3314</v>
      </c>
      <c r="C348" t="s">
        <v>3714</v>
      </c>
    </row>
    <row r="349" spans="1:3" x14ac:dyDescent="0.25">
      <c r="A349" t="s">
        <v>2575</v>
      </c>
      <c r="B349" t="s">
        <v>3315</v>
      </c>
      <c r="C349" t="s">
        <v>3714</v>
      </c>
    </row>
    <row r="350" spans="1:3" x14ac:dyDescent="0.25">
      <c r="A350" t="s">
        <v>2576</v>
      </c>
      <c r="B350" t="s">
        <v>3316</v>
      </c>
      <c r="C350" t="s">
        <v>3714</v>
      </c>
    </row>
    <row r="351" spans="1:3" x14ac:dyDescent="0.25">
      <c r="A351" t="s">
        <v>2577</v>
      </c>
      <c r="B351" t="s">
        <v>3317</v>
      </c>
      <c r="C351" t="s">
        <v>3714</v>
      </c>
    </row>
    <row r="352" spans="1:3" x14ac:dyDescent="0.25">
      <c r="A352" t="s">
        <v>2578</v>
      </c>
      <c r="B352" t="s">
        <v>3318</v>
      </c>
      <c r="C352" t="s">
        <v>3714</v>
      </c>
    </row>
    <row r="353" spans="1:3" x14ac:dyDescent="0.25">
      <c r="A353" t="s">
        <v>2579</v>
      </c>
      <c r="B353" t="s">
        <v>3319</v>
      </c>
      <c r="C353" t="s">
        <v>3714</v>
      </c>
    </row>
    <row r="354" spans="1:3" x14ac:dyDescent="0.25">
      <c r="A354" t="s">
        <v>2580</v>
      </c>
      <c r="B354" t="s">
        <v>3320</v>
      </c>
      <c r="C354" t="s">
        <v>3714</v>
      </c>
    </row>
    <row r="355" spans="1:3" x14ac:dyDescent="0.25">
      <c r="A355" t="s">
        <v>2581</v>
      </c>
      <c r="B355" t="s">
        <v>3321</v>
      </c>
      <c r="C355" t="s">
        <v>3714</v>
      </c>
    </row>
    <row r="356" spans="1:3" x14ac:dyDescent="0.25">
      <c r="A356" t="s">
        <v>2582</v>
      </c>
      <c r="B356" t="s">
        <v>3322</v>
      </c>
      <c r="C356" t="s">
        <v>3714</v>
      </c>
    </row>
    <row r="357" spans="1:3" x14ac:dyDescent="0.25">
      <c r="A357" t="s">
        <v>2583</v>
      </c>
      <c r="B357" t="s">
        <v>3323</v>
      </c>
      <c r="C357" t="s">
        <v>3714</v>
      </c>
    </row>
    <row r="358" spans="1:3" x14ac:dyDescent="0.25">
      <c r="A358" t="s">
        <v>2584</v>
      </c>
      <c r="B358" t="s">
        <v>3324</v>
      </c>
      <c r="C358" t="s">
        <v>3714</v>
      </c>
    </row>
    <row r="359" spans="1:3" x14ac:dyDescent="0.25">
      <c r="A359" t="s">
        <v>2585</v>
      </c>
      <c r="B359" t="s">
        <v>3325</v>
      </c>
      <c r="C359" t="s">
        <v>3714</v>
      </c>
    </row>
    <row r="360" spans="1:3" x14ac:dyDescent="0.25">
      <c r="A360" t="s">
        <v>2586</v>
      </c>
      <c r="B360" t="s">
        <v>3326</v>
      </c>
      <c r="C360" t="s">
        <v>3714</v>
      </c>
    </row>
    <row r="361" spans="1:3" x14ac:dyDescent="0.25">
      <c r="A361" t="s">
        <v>2587</v>
      </c>
      <c r="B361" t="s">
        <v>3327</v>
      </c>
      <c r="C361" t="s">
        <v>3714</v>
      </c>
    </row>
    <row r="362" spans="1:3" x14ac:dyDescent="0.25">
      <c r="A362" t="s">
        <v>2588</v>
      </c>
      <c r="B362" t="s">
        <v>3328</v>
      </c>
      <c r="C362" t="s">
        <v>3714</v>
      </c>
    </row>
    <row r="363" spans="1:3" x14ac:dyDescent="0.25">
      <c r="A363" t="s">
        <v>2589</v>
      </c>
      <c r="B363" t="s">
        <v>3329</v>
      </c>
      <c r="C363" t="s">
        <v>3714</v>
      </c>
    </row>
    <row r="364" spans="1:3" x14ac:dyDescent="0.25">
      <c r="A364" t="s">
        <v>2590</v>
      </c>
      <c r="B364" t="s">
        <v>3330</v>
      </c>
      <c r="C364" t="s">
        <v>3714</v>
      </c>
    </row>
    <row r="365" spans="1:3" x14ac:dyDescent="0.25">
      <c r="A365" t="s">
        <v>2591</v>
      </c>
      <c r="B365" t="s">
        <v>3331</v>
      </c>
      <c r="C365" t="s">
        <v>3714</v>
      </c>
    </row>
    <row r="366" spans="1:3" x14ac:dyDescent="0.25">
      <c r="A366" t="s">
        <v>2592</v>
      </c>
      <c r="B366" t="s">
        <v>3332</v>
      </c>
      <c r="C366" t="s">
        <v>3714</v>
      </c>
    </row>
    <row r="367" spans="1:3" x14ac:dyDescent="0.25">
      <c r="A367" t="s">
        <v>2593</v>
      </c>
      <c r="B367" t="s">
        <v>3333</v>
      </c>
      <c r="C367" t="s">
        <v>3714</v>
      </c>
    </row>
    <row r="368" spans="1:3" x14ac:dyDescent="0.25">
      <c r="A368" t="s">
        <v>2594</v>
      </c>
      <c r="B368" t="s">
        <v>3334</v>
      </c>
      <c r="C368" t="s">
        <v>3714</v>
      </c>
    </row>
    <row r="369" spans="1:3" x14ac:dyDescent="0.25">
      <c r="A369" t="s">
        <v>2595</v>
      </c>
      <c r="B369" t="s">
        <v>3335</v>
      </c>
      <c r="C369" t="s">
        <v>3714</v>
      </c>
    </row>
    <row r="370" spans="1:3" x14ac:dyDescent="0.25">
      <c r="A370" t="s">
        <v>2596</v>
      </c>
      <c r="B370" t="s">
        <v>3336</v>
      </c>
      <c r="C370" t="s">
        <v>3714</v>
      </c>
    </row>
    <row r="371" spans="1:3" x14ac:dyDescent="0.25">
      <c r="A371" t="s">
        <v>2597</v>
      </c>
      <c r="B371" t="s">
        <v>3337</v>
      </c>
      <c r="C371" t="s">
        <v>3714</v>
      </c>
    </row>
    <row r="372" spans="1:3" x14ac:dyDescent="0.25">
      <c r="A372" t="s">
        <v>2598</v>
      </c>
      <c r="B372" t="s">
        <v>3338</v>
      </c>
      <c r="C372" t="s">
        <v>3714</v>
      </c>
    </row>
    <row r="373" spans="1:3" x14ac:dyDescent="0.25">
      <c r="A373" t="s">
        <v>2599</v>
      </c>
      <c r="B373" t="s">
        <v>3339</v>
      </c>
      <c r="C373" t="s">
        <v>3714</v>
      </c>
    </row>
    <row r="374" spans="1:3" x14ac:dyDescent="0.25">
      <c r="A374" t="s">
        <v>2600</v>
      </c>
      <c r="B374" t="s">
        <v>3340</v>
      </c>
      <c r="C374" t="s">
        <v>3714</v>
      </c>
    </row>
    <row r="375" spans="1:3" x14ac:dyDescent="0.25">
      <c r="A375" t="s">
        <v>2601</v>
      </c>
      <c r="B375" t="s">
        <v>3341</v>
      </c>
      <c r="C375" t="s">
        <v>3714</v>
      </c>
    </row>
    <row r="376" spans="1:3" x14ac:dyDescent="0.25">
      <c r="A376" t="s">
        <v>2602</v>
      </c>
      <c r="B376" t="s">
        <v>3342</v>
      </c>
      <c r="C376" t="s">
        <v>3714</v>
      </c>
    </row>
    <row r="377" spans="1:3" x14ac:dyDescent="0.25">
      <c r="A377" t="s">
        <v>2603</v>
      </c>
      <c r="B377" t="s">
        <v>3343</v>
      </c>
      <c r="C377" t="s">
        <v>3714</v>
      </c>
    </row>
    <row r="378" spans="1:3" x14ac:dyDescent="0.25">
      <c r="A378" t="s">
        <v>2604</v>
      </c>
      <c r="B378" t="s">
        <v>3344</v>
      </c>
      <c r="C378" t="s">
        <v>3714</v>
      </c>
    </row>
    <row r="379" spans="1:3" x14ac:dyDescent="0.25">
      <c r="A379" t="s">
        <v>2605</v>
      </c>
      <c r="B379" t="s">
        <v>3345</v>
      </c>
      <c r="C379" t="s">
        <v>3714</v>
      </c>
    </row>
    <row r="380" spans="1:3" x14ac:dyDescent="0.25">
      <c r="A380" t="s">
        <v>2606</v>
      </c>
      <c r="B380" t="s">
        <v>3346</v>
      </c>
      <c r="C380" t="s">
        <v>3714</v>
      </c>
    </row>
    <row r="381" spans="1:3" x14ac:dyDescent="0.25">
      <c r="A381" t="s">
        <v>2607</v>
      </c>
      <c r="B381" t="s">
        <v>3347</v>
      </c>
      <c r="C381" t="s">
        <v>3714</v>
      </c>
    </row>
    <row r="382" spans="1:3" x14ac:dyDescent="0.25">
      <c r="A382" t="s">
        <v>2608</v>
      </c>
      <c r="B382" t="s">
        <v>3348</v>
      </c>
      <c r="C382" t="s">
        <v>3714</v>
      </c>
    </row>
    <row r="383" spans="1:3" x14ac:dyDescent="0.25">
      <c r="A383" t="s">
        <v>2609</v>
      </c>
      <c r="B383" t="s">
        <v>3349</v>
      </c>
      <c r="C383" t="s">
        <v>3714</v>
      </c>
    </row>
    <row r="384" spans="1:3" x14ac:dyDescent="0.25">
      <c r="A384" t="s">
        <v>2610</v>
      </c>
      <c r="B384" t="s">
        <v>3350</v>
      </c>
      <c r="C384" t="s">
        <v>3714</v>
      </c>
    </row>
    <row r="385" spans="1:3" x14ac:dyDescent="0.25">
      <c r="A385" t="s">
        <v>2611</v>
      </c>
      <c r="B385" t="s">
        <v>3351</v>
      </c>
      <c r="C385" t="s">
        <v>3714</v>
      </c>
    </row>
    <row r="386" spans="1:3" x14ac:dyDescent="0.25">
      <c r="A386" t="s">
        <v>2612</v>
      </c>
      <c r="B386" t="s">
        <v>3352</v>
      </c>
      <c r="C386" t="s">
        <v>3714</v>
      </c>
    </row>
    <row r="387" spans="1:3" x14ac:dyDescent="0.25">
      <c r="A387" t="s">
        <v>2613</v>
      </c>
      <c r="B387" t="s">
        <v>3353</v>
      </c>
      <c r="C387" t="s">
        <v>3714</v>
      </c>
    </row>
    <row r="388" spans="1:3" x14ac:dyDescent="0.25">
      <c r="A388" t="s">
        <v>2614</v>
      </c>
      <c r="B388" t="s">
        <v>3354</v>
      </c>
      <c r="C388" t="s">
        <v>3714</v>
      </c>
    </row>
    <row r="389" spans="1:3" x14ac:dyDescent="0.25">
      <c r="A389" t="s">
        <v>2615</v>
      </c>
      <c r="B389" t="s">
        <v>3355</v>
      </c>
      <c r="C389" t="s">
        <v>3714</v>
      </c>
    </row>
    <row r="390" spans="1:3" x14ac:dyDescent="0.25">
      <c r="A390" t="s">
        <v>2616</v>
      </c>
      <c r="B390" t="s">
        <v>3356</v>
      </c>
      <c r="C390" t="s">
        <v>3714</v>
      </c>
    </row>
    <row r="391" spans="1:3" x14ac:dyDescent="0.25">
      <c r="A391" t="s">
        <v>2617</v>
      </c>
      <c r="B391" t="s">
        <v>3357</v>
      </c>
      <c r="C391" t="s">
        <v>3714</v>
      </c>
    </row>
    <row r="392" spans="1:3" x14ac:dyDescent="0.25">
      <c r="A392" t="s">
        <v>2618</v>
      </c>
      <c r="B392" t="s">
        <v>3358</v>
      </c>
      <c r="C392" t="s">
        <v>3714</v>
      </c>
    </row>
    <row r="393" spans="1:3" x14ac:dyDescent="0.25">
      <c r="A393" t="s">
        <v>2619</v>
      </c>
      <c r="B393" t="s">
        <v>3359</v>
      </c>
      <c r="C393" t="s">
        <v>3714</v>
      </c>
    </row>
    <row r="394" spans="1:3" x14ac:dyDescent="0.25">
      <c r="A394" t="s">
        <v>2620</v>
      </c>
      <c r="B394" t="s">
        <v>3360</v>
      </c>
      <c r="C394" t="s">
        <v>3714</v>
      </c>
    </row>
    <row r="395" spans="1:3" x14ac:dyDescent="0.25">
      <c r="A395" t="s">
        <v>2621</v>
      </c>
      <c r="B395" t="s">
        <v>3361</v>
      </c>
      <c r="C395" t="s">
        <v>3714</v>
      </c>
    </row>
    <row r="396" spans="1:3" x14ac:dyDescent="0.25">
      <c r="A396" t="s">
        <v>2622</v>
      </c>
      <c r="B396" t="s">
        <v>3362</v>
      </c>
      <c r="C396" t="s">
        <v>3714</v>
      </c>
    </row>
    <row r="397" spans="1:3" x14ac:dyDescent="0.25">
      <c r="A397" t="s">
        <v>2623</v>
      </c>
      <c r="B397" t="s">
        <v>3363</v>
      </c>
      <c r="C397" t="s">
        <v>3714</v>
      </c>
    </row>
    <row r="398" spans="1:3" x14ac:dyDescent="0.25">
      <c r="A398" t="s">
        <v>2624</v>
      </c>
      <c r="B398" t="s">
        <v>3364</v>
      </c>
      <c r="C398" t="s">
        <v>3714</v>
      </c>
    </row>
    <row r="399" spans="1:3" x14ac:dyDescent="0.25">
      <c r="A399" t="s">
        <v>2625</v>
      </c>
      <c r="B399" t="s">
        <v>3365</v>
      </c>
      <c r="C399" t="s">
        <v>3714</v>
      </c>
    </row>
    <row r="400" spans="1:3" x14ac:dyDescent="0.25">
      <c r="A400" t="s">
        <v>2626</v>
      </c>
      <c r="B400" t="s">
        <v>3366</v>
      </c>
      <c r="C400" t="s">
        <v>3714</v>
      </c>
    </row>
    <row r="401" spans="1:3" x14ac:dyDescent="0.25">
      <c r="A401" t="s">
        <v>2627</v>
      </c>
      <c r="B401" t="s">
        <v>3367</v>
      </c>
      <c r="C401" t="s">
        <v>3714</v>
      </c>
    </row>
    <row r="402" spans="1:3" x14ac:dyDescent="0.25">
      <c r="A402" t="s">
        <v>2628</v>
      </c>
      <c r="B402" t="s">
        <v>3368</v>
      </c>
      <c r="C402" t="s">
        <v>3714</v>
      </c>
    </row>
    <row r="403" spans="1:3" x14ac:dyDescent="0.25">
      <c r="A403" t="s">
        <v>2629</v>
      </c>
      <c r="B403" t="s">
        <v>3369</v>
      </c>
      <c r="C403" t="s">
        <v>3714</v>
      </c>
    </row>
    <row r="404" spans="1:3" x14ac:dyDescent="0.25">
      <c r="A404" t="s">
        <v>2630</v>
      </c>
      <c r="B404" t="s">
        <v>3370</v>
      </c>
      <c r="C404" t="s">
        <v>3714</v>
      </c>
    </row>
    <row r="405" spans="1:3" x14ac:dyDescent="0.25">
      <c r="A405" t="s">
        <v>2631</v>
      </c>
      <c r="B405" t="s">
        <v>3371</v>
      </c>
      <c r="C405" t="s">
        <v>3714</v>
      </c>
    </row>
    <row r="406" spans="1:3" x14ac:dyDescent="0.25">
      <c r="A406" t="s">
        <v>2632</v>
      </c>
      <c r="B406" t="s">
        <v>3372</v>
      </c>
      <c r="C406" t="s">
        <v>3714</v>
      </c>
    </row>
    <row r="407" spans="1:3" x14ac:dyDescent="0.25">
      <c r="A407" t="s">
        <v>2633</v>
      </c>
      <c r="B407" t="s">
        <v>3373</v>
      </c>
      <c r="C407" t="s">
        <v>3714</v>
      </c>
    </row>
    <row r="408" spans="1:3" x14ac:dyDescent="0.25">
      <c r="A408" t="s">
        <v>2634</v>
      </c>
      <c r="B408" t="s">
        <v>3374</v>
      </c>
      <c r="C408" t="s">
        <v>3714</v>
      </c>
    </row>
    <row r="409" spans="1:3" x14ac:dyDescent="0.25">
      <c r="A409" t="s">
        <v>2635</v>
      </c>
      <c r="B409" t="s">
        <v>3375</v>
      </c>
      <c r="C409" t="s">
        <v>3714</v>
      </c>
    </row>
    <row r="410" spans="1:3" x14ac:dyDescent="0.25">
      <c r="A410" t="s">
        <v>2636</v>
      </c>
      <c r="B410" t="s">
        <v>3376</v>
      </c>
      <c r="C410" t="s">
        <v>3714</v>
      </c>
    </row>
    <row r="411" spans="1:3" x14ac:dyDescent="0.25">
      <c r="A411" t="s">
        <v>2637</v>
      </c>
      <c r="B411" t="s">
        <v>3377</v>
      </c>
      <c r="C411" t="s">
        <v>3714</v>
      </c>
    </row>
    <row r="412" spans="1:3" x14ac:dyDescent="0.25">
      <c r="A412" t="s">
        <v>2638</v>
      </c>
      <c r="B412" t="s">
        <v>3378</v>
      </c>
      <c r="C412" t="s">
        <v>3714</v>
      </c>
    </row>
    <row r="413" spans="1:3" x14ac:dyDescent="0.25">
      <c r="A413" t="s">
        <v>2639</v>
      </c>
      <c r="B413" t="s">
        <v>3379</v>
      </c>
      <c r="C413" t="s">
        <v>3714</v>
      </c>
    </row>
    <row r="414" spans="1:3" x14ac:dyDescent="0.25">
      <c r="A414" t="s">
        <v>2640</v>
      </c>
      <c r="B414" t="s">
        <v>3380</v>
      </c>
      <c r="C414" t="s">
        <v>3714</v>
      </c>
    </row>
    <row r="415" spans="1:3" x14ac:dyDescent="0.25">
      <c r="A415" t="s">
        <v>2641</v>
      </c>
      <c r="B415" t="s">
        <v>3381</v>
      </c>
      <c r="C415" t="s">
        <v>3714</v>
      </c>
    </row>
    <row r="416" spans="1:3" x14ac:dyDescent="0.25">
      <c r="A416" t="s">
        <v>2642</v>
      </c>
      <c r="B416" t="s">
        <v>3382</v>
      </c>
      <c r="C416" t="s">
        <v>3714</v>
      </c>
    </row>
    <row r="417" spans="1:3" x14ac:dyDescent="0.25">
      <c r="A417" t="s">
        <v>2643</v>
      </c>
      <c r="B417" t="s">
        <v>3383</v>
      </c>
      <c r="C417" t="s">
        <v>3714</v>
      </c>
    </row>
    <row r="418" spans="1:3" x14ac:dyDescent="0.25">
      <c r="A418" t="s">
        <v>2644</v>
      </c>
      <c r="B418" t="s">
        <v>3384</v>
      </c>
      <c r="C418" t="s">
        <v>3714</v>
      </c>
    </row>
    <row r="419" spans="1:3" x14ac:dyDescent="0.25">
      <c r="A419" t="s">
        <v>2645</v>
      </c>
      <c r="B419" t="s">
        <v>3385</v>
      </c>
      <c r="C419" t="s">
        <v>3714</v>
      </c>
    </row>
    <row r="420" spans="1:3" x14ac:dyDescent="0.25">
      <c r="A420" t="s">
        <v>2646</v>
      </c>
      <c r="B420" t="s">
        <v>3386</v>
      </c>
      <c r="C420" t="s">
        <v>3714</v>
      </c>
    </row>
    <row r="421" spans="1:3" x14ac:dyDescent="0.25">
      <c r="A421" t="s">
        <v>2647</v>
      </c>
      <c r="B421" t="s">
        <v>3387</v>
      </c>
      <c r="C421" t="s">
        <v>3714</v>
      </c>
    </row>
    <row r="422" spans="1:3" x14ac:dyDescent="0.25">
      <c r="A422" t="s">
        <v>2648</v>
      </c>
      <c r="B422" t="s">
        <v>3388</v>
      </c>
      <c r="C422" t="s">
        <v>3714</v>
      </c>
    </row>
    <row r="423" spans="1:3" x14ac:dyDescent="0.25">
      <c r="A423" t="s">
        <v>2649</v>
      </c>
      <c r="B423" t="s">
        <v>3389</v>
      </c>
      <c r="C423" t="s">
        <v>3714</v>
      </c>
    </row>
    <row r="424" spans="1:3" x14ac:dyDescent="0.25">
      <c r="A424" t="s">
        <v>2650</v>
      </c>
      <c r="B424" t="s">
        <v>3390</v>
      </c>
      <c r="C424" t="s">
        <v>3714</v>
      </c>
    </row>
    <row r="425" spans="1:3" x14ac:dyDescent="0.25">
      <c r="A425" t="s">
        <v>2651</v>
      </c>
      <c r="B425" t="s">
        <v>3391</v>
      </c>
      <c r="C425" t="s">
        <v>3714</v>
      </c>
    </row>
    <row r="426" spans="1:3" x14ac:dyDescent="0.25">
      <c r="A426" t="s">
        <v>2652</v>
      </c>
      <c r="B426" t="s">
        <v>3392</v>
      </c>
      <c r="C426" t="s">
        <v>3714</v>
      </c>
    </row>
    <row r="427" spans="1:3" x14ac:dyDescent="0.25">
      <c r="A427" t="s">
        <v>2653</v>
      </c>
      <c r="B427" t="s">
        <v>3393</v>
      </c>
      <c r="C427" t="s">
        <v>3714</v>
      </c>
    </row>
    <row r="428" spans="1:3" x14ac:dyDescent="0.25">
      <c r="A428" t="s">
        <v>2654</v>
      </c>
      <c r="B428" t="s">
        <v>3394</v>
      </c>
      <c r="C428" t="s">
        <v>3714</v>
      </c>
    </row>
    <row r="429" spans="1:3" x14ac:dyDescent="0.25">
      <c r="A429" t="s">
        <v>2655</v>
      </c>
      <c r="B429" t="s">
        <v>3395</v>
      </c>
      <c r="C429" t="s">
        <v>3714</v>
      </c>
    </row>
    <row r="430" spans="1:3" x14ac:dyDescent="0.25">
      <c r="A430" t="s">
        <v>2656</v>
      </c>
      <c r="B430" t="s">
        <v>3396</v>
      </c>
      <c r="C430" t="s">
        <v>3714</v>
      </c>
    </row>
    <row r="431" spans="1:3" x14ac:dyDescent="0.25">
      <c r="A431" t="s">
        <v>2657</v>
      </c>
      <c r="B431" t="s">
        <v>3397</v>
      </c>
      <c r="C431" t="s">
        <v>3714</v>
      </c>
    </row>
    <row r="432" spans="1:3" x14ac:dyDescent="0.25">
      <c r="A432" t="s">
        <v>2658</v>
      </c>
      <c r="B432" t="s">
        <v>3398</v>
      </c>
      <c r="C432" t="s">
        <v>3714</v>
      </c>
    </row>
    <row r="433" spans="1:3" x14ac:dyDescent="0.25">
      <c r="A433" t="s">
        <v>2659</v>
      </c>
      <c r="B433" t="s">
        <v>3399</v>
      </c>
      <c r="C433" t="s">
        <v>3714</v>
      </c>
    </row>
    <row r="434" spans="1:3" x14ac:dyDescent="0.25">
      <c r="A434" t="s">
        <v>2660</v>
      </c>
      <c r="B434" t="s">
        <v>3400</v>
      </c>
      <c r="C434" t="s">
        <v>3714</v>
      </c>
    </row>
    <row r="435" spans="1:3" x14ac:dyDescent="0.25">
      <c r="A435" t="s">
        <v>2661</v>
      </c>
      <c r="B435" t="s">
        <v>3401</v>
      </c>
      <c r="C435" t="s">
        <v>3714</v>
      </c>
    </row>
    <row r="436" spans="1:3" x14ac:dyDescent="0.25">
      <c r="A436" t="s">
        <v>2662</v>
      </c>
      <c r="B436" t="s">
        <v>3402</v>
      </c>
      <c r="C436" t="s">
        <v>3714</v>
      </c>
    </row>
    <row r="437" spans="1:3" x14ac:dyDescent="0.25">
      <c r="A437" t="s">
        <v>2663</v>
      </c>
      <c r="B437" t="s">
        <v>3403</v>
      </c>
      <c r="C437" t="s">
        <v>3714</v>
      </c>
    </row>
    <row r="438" spans="1:3" x14ac:dyDescent="0.25">
      <c r="A438" t="s">
        <v>2664</v>
      </c>
      <c r="B438" t="s">
        <v>3404</v>
      </c>
      <c r="C438" t="s">
        <v>3714</v>
      </c>
    </row>
    <row r="439" spans="1:3" x14ac:dyDescent="0.25">
      <c r="A439" t="s">
        <v>2665</v>
      </c>
      <c r="B439" t="s">
        <v>3405</v>
      </c>
      <c r="C439" t="s">
        <v>3714</v>
      </c>
    </row>
    <row r="440" spans="1:3" x14ac:dyDescent="0.25">
      <c r="A440" t="s">
        <v>2666</v>
      </c>
      <c r="B440" t="s">
        <v>3406</v>
      </c>
      <c r="C440" t="s">
        <v>3714</v>
      </c>
    </row>
    <row r="441" spans="1:3" x14ac:dyDescent="0.25">
      <c r="A441" t="s">
        <v>2667</v>
      </c>
      <c r="B441" t="s">
        <v>3407</v>
      </c>
      <c r="C441" t="s">
        <v>3714</v>
      </c>
    </row>
    <row r="442" spans="1:3" x14ac:dyDescent="0.25">
      <c r="A442" t="s">
        <v>2668</v>
      </c>
      <c r="B442" t="s">
        <v>3408</v>
      </c>
      <c r="C442" t="s">
        <v>3714</v>
      </c>
    </row>
    <row r="443" spans="1:3" x14ac:dyDescent="0.25">
      <c r="A443" t="s">
        <v>2669</v>
      </c>
      <c r="B443" t="s">
        <v>3409</v>
      </c>
      <c r="C443" t="s">
        <v>3714</v>
      </c>
    </row>
    <row r="444" spans="1:3" x14ac:dyDescent="0.25">
      <c r="A444" t="s">
        <v>2670</v>
      </c>
      <c r="B444" t="s">
        <v>3410</v>
      </c>
      <c r="C444" t="s">
        <v>3714</v>
      </c>
    </row>
    <row r="445" spans="1:3" x14ac:dyDescent="0.25">
      <c r="A445" t="s">
        <v>2671</v>
      </c>
      <c r="B445" t="s">
        <v>3411</v>
      </c>
      <c r="C445" t="s">
        <v>3714</v>
      </c>
    </row>
    <row r="446" spans="1:3" x14ac:dyDescent="0.25">
      <c r="A446" t="s">
        <v>2672</v>
      </c>
      <c r="B446" t="s">
        <v>3412</v>
      </c>
      <c r="C446" t="s">
        <v>3714</v>
      </c>
    </row>
    <row r="447" spans="1:3" x14ac:dyDescent="0.25">
      <c r="A447" t="s">
        <v>2673</v>
      </c>
      <c r="B447" t="s">
        <v>3413</v>
      </c>
      <c r="C447" t="s">
        <v>3714</v>
      </c>
    </row>
    <row r="448" spans="1:3" x14ac:dyDescent="0.25">
      <c r="A448" t="s">
        <v>2674</v>
      </c>
      <c r="B448" t="s">
        <v>3414</v>
      </c>
      <c r="C448" t="s">
        <v>3714</v>
      </c>
    </row>
    <row r="449" spans="1:3" x14ac:dyDescent="0.25">
      <c r="A449" t="s">
        <v>2675</v>
      </c>
      <c r="B449" t="s">
        <v>3415</v>
      </c>
      <c r="C449" t="s">
        <v>3714</v>
      </c>
    </row>
    <row r="450" spans="1:3" x14ac:dyDescent="0.25">
      <c r="A450" t="s">
        <v>2676</v>
      </c>
      <c r="B450" t="s">
        <v>3416</v>
      </c>
      <c r="C450" t="s">
        <v>3714</v>
      </c>
    </row>
    <row r="451" spans="1:3" x14ac:dyDescent="0.25">
      <c r="A451" t="s">
        <v>2677</v>
      </c>
      <c r="B451" t="s">
        <v>3417</v>
      </c>
      <c r="C451" t="s">
        <v>3714</v>
      </c>
    </row>
    <row r="452" spans="1:3" x14ac:dyDescent="0.25">
      <c r="A452" t="s">
        <v>2678</v>
      </c>
      <c r="B452" t="s">
        <v>3418</v>
      </c>
      <c r="C452" t="s">
        <v>3714</v>
      </c>
    </row>
    <row r="453" spans="1:3" x14ac:dyDescent="0.25">
      <c r="A453" t="s">
        <v>2679</v>
      </c>
      <c r="B453" t="s">
        <v>3419</v>
      </c>
      <c r="C453" t="s">
        <v>3714</v>
      </c>
    </row>
    <row r="454" spans="1:3" x14ac:dyDescent="0.25">
      <c r="A454" t="s">
        <v>2680</v>
      </c>
      <c r="B454" t="s">
        <v>3420</v>
      </c>
      <c r="C454" t="s">
        <v>3714</v>
      </c>
    </row>
    <row r="455" spans="1:3" x14ac:dyDescent="0.25">
      <c r="A455" t="s">
        <v>2681</v>
      </c>
      <c r="B455" t="s">
        <v>3421</v>
      </c>
      <c r="C455" t="s">
        <v>3714</v>
      </c>
    </row>
    <row r="456" spans="1:3" x14ac:dyDescent="0.25">
      <c r="A456" t="s">
        <v>2682</v>
      </c>
      <c r="B456" t="s">
        <v>3422</v>
      </c>
      <c r="C456" t="s">
        <v>3714</v>
      </c>
    </row>
    <row r="457" spans="1:3" x14ac:dyDescent="0.25">
      <c r="A457" t="s">
        <v>2683</v>
      </c>
      <c r="B457" t="s">
        <v>3423</v>
      </c>
      <c r="C457" t="s">
        <v>3714</v>
      </c>
    </row>
    <row r="458" spans="1:3" x14ac:dyDescent="0.25">
      <c r="A458" t="s">
        <v>2684</v>
      </c>
      <c r="B458" t="s">
        <v>3424</v>
      </c>
      <c r="C458" t="s">
        <v>3714</v>
      </c>
    </row>
    <row r="459" spans="1:3" x14ac:dyDescent="0.25">
      <c r="A459" t="s">
        <v>2685</v>
      </c>
      <c r="B459" t="s">
        <v>3425</v>
      </c>
      <c r="C459" t="s">
        <v>3714</v>
      </c>
    </row>
    <row r="460" spans="1:3" x14ac:dyDescent="0.25">
      <c r="A460" t="s">
        <v>2686</v>
      </c>
      <c r="B460" t="s">
        <v>3426</v>
      </c>
      <c r="C460" t="s">
        <v>3714</v>
      </c>
    </row>
    <row r="461" spans="1:3" x14ac:dyDescent="0.25">
      <c r="A461" t="s">
        <v>2687</v>
      </c>
      <c r="B461" t="s">
        <v>3427</v>
      </c>
      <c r="C461" t="s">
        <v>3714</v>
      </c>
    </row>
    <row r="462" spans="1:3" x14ac:dyDescent="0.25">
      <c r="A462" t="s">
        <v>2688</v>
      </c>
      <c r="B462" t="s">
        <v>3428</v>
      </c>
      <c r="C462" t="s">
        <v>3714</v>
      </c>
    </row>
    <row r="463" spans="1:3" x14ac:dyDescent="0.25">
      <c r="A463" t="s">
        <v>2689</v>
      </c>
      <c r="B463" t="s">
        <v>3429</v>
      </c>
      <c r="C463" t="s">
        <v>3714</v>
      </c>
    </row>
    <row r="464" spans="1:3" x14ac:dyDescent="0.25">
      <c r="A464" t="s">
        <v>2690</v>
      </c>
      <c r="B464" t="s">
        <v>3430</v>
      </c>
      <c r="C464" t="s">
        <v>3714</v>
      </c>
    </row>
    <row r="465" spans="1:3" x14ac:dyDescent="0.25">
      <c r="A465" t="s">
        <v>2691</v>
      </c>
      <c r="B465" t="s">
        <v>3431</v>
      </c>
      <c r="C465" t="s">
        <v>3714</v>
      </c>
    </row>
    <row r="466" spans="1:3" x14ac:dyDescent="0.25">
      <c r="A466" t="s">
        <v>2692</v>
      </c>
      <c r="B466" t="s">
        <v>3432</v>
      </c>
      <c r="C466" t="s">
        <v>3714</v>
      </c>
    </row>
    <row r="467" spans="1:3" x14ac:dyDescent="0.25">
      <c r="A467" t="s">
        <v>2693</v>
      </c>
      <c r="B467" t="s">
        <v>3433</v>
      </c>
      <c r="C467" t="s">
        <v>3714</v>
      </c>
    </row>
    <row r="468" spans="1:3" x14ac:dyDescent="0.25">
      <c r="A468" t="s">
        <v>2694</v>
      </c>
      <c r="B468" t="s">
        <v>3434</v>
      </c>
      <c r="C468" t="s">
        <v>3714</v>
      </c>
    </row>
    <row r="469" spans="1:3" x14ac:dyDescent="0.25">
      <c r="A469" t="s">
        <v>2695</v>
      </c>
      <c r="B469" t="s">
        <v>3435</v>
      </c>
      <c r="C469" t="s">
        <v>3714</v>
      </c>
    </row>
    <row r="470" spans="1:3" x14ac:dyDescent="0.25">
      <c r="A470" t="s">
        <v>2696</v>
      </c>
      <c r="B470" t="s">
        <v>3436</v>
      </c>
      <c r="C470" t="s">
        <v>3714</v>
      </c>
    </row>
    <row r="471" spans="1:3" x14ac:dyDescent="0.25">
      <c r="A471" t="s">
        <v>2697</v>
      </c>
      <c r="B471" t="s">
        <v>3437</v>
      </c>
      <c r="C471" t="s">
        <v>3714</v>
      </c>
    </row>
    <row r="472" spans="1:3" x14ac:dyDescent="0.25">
      <c r="A472" t="s">
        <v>2698</v>
      </c>
      <c r="B472" t="s">
        <v>3438</v>
      </c>
      <c r="C472" t="s">
        <v>3714</v>
      </c>
    </row>
    <row r="473" spans="1:3" x14ac:dyDescent="0.25">
      <c r="A473" t="s">
        <v>2699</v>
      </c>
      <c r="B473" t="s">
        <v>3439</v>
      </c>
      <c r="C473" t="s">
        <v>3714</v>
      </c>
    </row>
    <row r="474" spans="1:3" x14ac:dyDescent="0.25">
      <c r="A474" t="s">
        <v>2700</v>
      </c>
      <c r="B474" t="s">
        <v>3440</v>
      </c>
      <c r="C474" t="s">
        <v>3714</v>
      </c>
    </row>
    <row r="475" spans="1:3" x14ac:dyDescent="0.25">
      <c r="A475" t="s">
        <v>2701</v>
      </c>
      <c r="B475" t="s">
        <v>3441</v>
      </c>
      <c r="C475" t="s">
        <v>3714</v>
      </c>
    </row>
    <row r="476" spans="1:3" x14ac:dyDescent="0.25">
      <c r="A476" t="s">
        <v>2702</v>
      </c>
      <c r="B476" t="s">
        <v>3442</v>
      </c>
      <c r="C476" t="s">
        <v>3714</v>
      </c>
    </row>
    <row r="477" spans="1:3" x14ac:dyDescent="0.25">
      <c r="A477" t="s">
        <v>2703</v>
      </c>
      <c r="B477" t="s">
        <v>3443</v>
      </c>
      <c r="C477" t="s">
        <v>3714</v>
      </c>
    </row>
    <row r="478" spans="1:3" x14ac:dyDescent="0.25">
      <c r="A478" t="s">
        <v>2704</v>
      </c>
      <c r="B478" t="s">
        <v>3444</v>
      </c>
      <c r="C478" t="s">
        <v>3714</v>
      </c>
    </row>
    <row r="479" spans="1:3" x14ac:dyDescent="0.25">
      <c r="A479" t="s">
        <v>2705</v>
      </c>
      <c r="B479" t="s">
        <v>3445</v>
      </c>
      <c r="C479" t="s">
        <v>3714</v>
      </c>
    </row>
    <row r="480" spans="1:3" x14ac:dyDescent="0.25">
      <c r="A480" t="s">
        <v>2706</v>
      </c>
      <c r="B480" t="s">
        <v>3446</v>
      </c>
      <c r="C480" t="s">
        <v>3714</v>
      </c>
    </row>
    <row r="481" spans="1:3" x14ac:dyDescent="0.25">
      <c r="A481" t="s">
        <v>2707</v>
      </c>
      <c r="B481" t="s">
        <v>3447</v>
      </c>
      <c r="C481" t="s">
        <v>3714</v>
      </c>
    </row>
    <row r="482" spans="1:3" x14ac:dyDescent="0.25">
      <c r="A482" t="s">
        <v>2708</v>
      </c>
      <c r="B482" t="s">
        <v>3448</v>
      </c>
      <c r="C482" t="s">
        <v>3714</v>
      </c>
    </row>
    <row r="483" spans="1:3" x14ac:dyDescent="0.25">
      <c r="A483" t="s">
        <v>2709</v>
      </c>
      <c r="B483" t="s">
        <v>3449</v>
      </c>
      <c r="C483" t="s">
        <v>3714</v>
      </c>
    </row>
    <row r="484" spans="1:3" x14ac:dyDescent="0.25">
      <c r="A484" t="s">
        <v>2710</v>
      </c>
      <c r="B484" t="s">
        <v>3450</v>
      </c>
      <c r="C484" t="s">
        <v>3714</v>
      </c>
    </row>
    <row r="485" spans="1:3" x14ac:dyDescent="0.25">
      <c r="A485" t="s">
        <v>2711</v>
      </c>
      <c r="B485" t="s">
        <v>3451</v>
      </c>
      <c r="C485" t="s">
        <v>3714</v>
      </c>
    </row>
    <row r="486" spans="1:3" x14ac:dyDescent="0.25">
      <c r="A486" t="s">
        <v>2712</v>
      </c>
      <c r="B486" t="s">
        <v>3452</v>
      </c>
      <c r="C486" t="s">
        <v>3714</v>
      </c>
    </row>
    <row r="487" spans="1:3" x14ac:dyDescent="0.25">
      <c r="A487" t="s">
        <v>2713</v>
      </c>
      <c r="B487" t="s">
        <v>3453</v>
      </c>
      <c r="C487" t="s">
        <v>3714</v>
      </c>
    </row>
    <row r="488" spans="1:3" x14ac:dyDescent="0.25">
      <c r="A488" t="s">
        <v>2714</v>
      </c>
      <c r="B488" t="s">
        <v>3454</v>
      </c>
      <c r="C488" t="s">
        <v>3714</v>
      </c>
    </row>
    <row r="489" spans="1:3" x14ac:dyDescent="0.25">
      <c r="A489" t="s">
        <v>2715</v>
      </c>
      <c r="B489" t="s">
        <v>3455</v>
      </c>
      <c r="C489" t="s">
        <v>3714</v>
      </c>
    </row>
    <row r="490" spans="1:3" x14ac:dyDescent="0.25">
      <c r="A490" t="s">
        <v>2716</v>
      </c>
      <c r="B490" t="s">
        <v>3456</v>
      </c>
      <c r="C490" t="s">
        <v>3714</v>
      </c>
    </row>
    <row r="491" spans="1:3" x14ac:dyDescent="0.25">
      <c r="A491" t="s">
        <v>2717</v>
      </c>
      <c r="B491" t="s">
        <v>3457</v>
      </c>
      <c r="C491" t="s">
        <v>3714</v>
      </c>
    </row>
    <row r="492" spans="1:3" x14ac:dyDescent="0.25">
      <c r="A492" t="s">
        <v>2718</v>
      </c>
      <c r="B492" t="s">
        <v>3458</v>
      </c>
      <c r="C492" t="s">
        <v>3714</v>
      </c>
    </row>
    <row r="493" spans="1:3" x14ac:dyDescent="0.25">
      <c r="A493" t="s">
        <v>2719</v>
      </c>
      <c r="B493" t="s">
        <v>3459</v>
      </c>
      <c r="C493" t="s">
        <v>3714</v>
      </c>
    </row>
    <row r="494" spans="1:3" x14ac:dyDescent="0.25">
      <c r="A494" t="s">
        <v>2720</v>
      </c>
      <c r="B494" t="s">
        <v>3460</v>
      </c>
      <c r="C494" t="s">
        <v>3714</v>
      </c>
    </row>
    <row r="495" spans="1:3" x14ac:dyDescent="0.25">
      <c r="A495" t="s">
        <v>2721</v>
      </c>
      <c r="B495" t="s">
        <v>3461</v>
      </c>
      <c r="C495" t="s">
        <v>3714</v>
      </c>
    </row>
    <row r="496" spans="1:3" x14ac:dyDescent="0.25">
      <c r="A496" t="s">
        <v>2722</v>
      </c>
      <c r="B496" t="s">
        <v>3462</v>
      </c>
      <c r="C496" t="s">
        <v>3714</v>
      </c>
    </row>
    <row r="497" spans="1:3" x14ac:dyDescent="0.25">
      <c r="A497" t="s">
        <v>2723</v>
      </c>
      <c r="B497" t="s">
        <v>3463</v>
      </c>
      <c r="C497" t="s">
        <v>3714</v>
      </c>
    </row>
    <row r="498" spans="1:3" x14ac:dyDescent="0.25">
      <c r="A498" t="s">
        <v>2724</v>
      </c>
      <c r="B498" t="s">
        <v>3464</v>
      </c>
      <c r="C498" t="s">
        <v>3714</v>
      </c>
    </row>
    <row r="499" spans="1:3" x14ac:dyDescent="0.25">
      <c r="A499" t="s">
        <v>2725</v>
      </c>
      <c r="B499" t="s">
        <v>3465</v>
      </c>
      <c r="C499" t="s">
        <v>3714</v>
      </c>
    </row>
    <row r="500" spans="1:3" x14ac:dyDescent="0.25">
      <c r="A500" t="s">
        <v>2726</v>
      </c>
      <c r="B500" t="s">
        <v>3466</v>
      </c>
      <c r="C500" t="s">
        <v>3714</v>
      </c>
    </row>
    <row r="501" spans="1:3" x14ac:dyDescent="0.25">
      <c r="A501" t="s">
        <v>2727</v>
      </c>
      <c r="B501" t="s">
        <v>3467</v>
      </c>
      <c r="C501" t="s">
        <v>3714</v>
      </c>
    </row>
    <row r="502" spans="1:3" x14ac:dyDescent="0.25">
      <c r="A502" t="s">
        <v>2728</v>
      </c>
      <c r="B502" t="s">
        <v>3468</v>
      </c>
      <c r="C502" t="s">
        <v>3714</v>
      </c>
    </row>
    <row r="503" spans="1:3" x14ac:dyDescent="0.25">
      <c r="A503" t="s">
        <v>2729</v>
      </c>
      <c r="B503" t="s">
        <v>3469</v>
      </c>
      <c r="C503" t="s">
        <v>3714</v>
      </c>
    </row>
    <row r="504" spans="1:3" x14ac:dyDescent="0.25">
      <c r="A504" t="s">
        <v>2730</v>
      </c>
      <c r="B504" t="s">
        <v>3470</v>
      </c>
      <c r="C504" t="s">
        <v>3714</v>
      </c>
    </row>
    <row r="505" spans="1:3" x14ac:dyDescent="0.25">
      <c r="A505" t="s">
        <v>2731</v>
      </c>
      <c r="B505" t="s">
        <v>3471</v>
      </c>
      <c r="C505" t="s">
        <v>3714</v>
      </c>
    </row>
    <row r="506" spans="1:3" x14ac:dyDescent="0.25">
      <c r="A506" t="s">
        <v>2732</v>
      </c>
      <c r="B506" t="s">
        <v>3472</v>
      </c>
      <c r="C506" t="s">
        <v>3714</v>
      </c>
    </row>
    <row r="507" spans="1:3" x14ac:dyDescent="0.25">
      <c r="A507" t="s">
        <v>2733</v>
      </c>
      <c r="B507" t="s">
        <v>3473</v>
      </c>
      <c r="C507" t="s">
        <v>3714</v>
      </c>
    </row>
    <row r="508" spans="1:3" x14ac:dyDescent="0.25">
      <c r="A508" t="s">
        <v>2734</v>
      </c>
      <c r="B508" t="s">
        <v>3474</v>
      </c>
      <c r="C508" t="s">
        <v>3714</v>
      </c>
    </row>
    <row r="509" spans="1:3" x14ac:dyDescent="0.25">
      <c r="A509" t="s">
        <v>2735</v>
      </c>
      <c r="B509" t="s">
        <v>3475</v>
      </c>
      <c r="C509" t="s">
        <v>3714</v>
      </c>
    </row>
    <row r="510" spans="1:3" x14ac:dyDescent="0.25">
      <c r="A510" t="s">
        <v>2736</v>
      </c>
      <c r="B510" t="s">
        <v>3476</v>
      </c>
      <c r="C510" t="s">
        <v>3714</v>
      </c>
    </row>
    <row r="511" spans="1:3" x14ac:dyDescent="0.25">
      <c r="A511" t="s">
        <v>2737</v>
      </c>
      <c r="B511" t="s">
        <v>3477</v>
      </c>
      <c r="C511" t="s">
        <v>3714</v>
      </c>
    </row>
    <row r="512" spans="1:3" x14ac:dyDescent="0.25">
      <c r="A512" t="s">
        <v>2738</v>
      </c>
      <c r="B512" t="s">
        <v>3478</v>
      </c>
      <c r="C512" t="s">
        <v>3714</v>
      </c>
    </row>
    <row r="513" spans="1:3" x14ac:dyDescent="0.25">
      <c r="A513" t="s">
        <v>2739</v>
      </c>
      <c r="B513" t="s">
        <v>3479</v>
      </c>
      <c r="C513" t="s">
        <v>3714</v>
      </c>
    </row>
    <row r="514" spans="1:3" x14ac:dyDescent="0.25">
      <c r="A514" t="s">
        <v>2740</v>
      </c>
      <c r="B514" t="s">
        <v>3480</v>
      </c>
      <c r="C514" t="s">
        <v>3714</v>
      </c>
    </row>
    <row r="515" spans="1:3" x14ac:dyDescent="0.25">
      <c r="A515" t="s">
        <v>2741</v>
      </c>
      <c r="B515" t="s">
        <v>3481</v>
      </c>
      <c r="C515" t="s">
        <v>3714</v>
      </c>
    </row>
    <row r="516" spans="1:3" x14ac:dyDescent="0.25">
      <c r="A516" t="s">
        <v>2742</v>
      </c>
      <c r="B516" t="s">
        <v>3482</v>
      </c>
      <c r="C516" t="s">
        <v>3714</v>
      </c>
    </row>
    <row r="517" spans="1:3" x14ac:dyDescent="0.25">
      <c r="A517" t="s">
        <v>2743</v>
      </c>
      <c r="B517" t="s">
        <v>3483</v>
      </c>
      <c r="C517" t="s">
        <v>3714</v>
      </c>
    </row>
    <row r="518" spans="1:3" x14ac:dyDescent="0.25">
      <c r="A518" t="s">
        <v>2744</v>
      </c>
      <c r="B518" t="s">
        <v>3484</v>
      </c>
      <c r="C518" t="s">
        <v>3714</v>
      </c>
    </row>
    <row r="519" spans="1:3" x14ac:dyDescent="0.25">
      <c r="A519" t="s">
        <v>2745</v>
      </c>
      <c r="B519" t="s">
        <v>3485</v>
      </c>
      <c r="C519" t="s">
        <v>3714</v>
      </c>
    </row>
    <row r="520" spans="1:3" x14ac:dyDescent="0.25">
      <c r="A520" t="s">
        <v>2746</v>
      </c>
      <c r="B520" t="s">
        <v>3486</v>
      </c>
      <c r="C520" t="s">
        <v>3714</v>
      </c>
    </row>
    <row r="521" spans="1:3" x14ac:dyDescent="0.25">
      <c r="A521" t="s">
        <v>2747</v>
      </c>
      <c r="B521" t="s">
        <v>3487</v>
      </c>
      <c r="C521" t="s">
        <v>3714</v>
      </c>
    </row>
    <row r="522" spans="1:3" x14ac:dyDescent="0.25">
      <c r="A522" t="s">
        <v>2748</v>
      </c>
      <c r="B522" t="s">
        <v>3488</v>
      </c>
      <c r="C522" t="s">
        <v>3714</v>
      </c>
    </row>
    <row r="523" spans="1:3" x14ac:dyDescent="0.25">
      <c r="A523" t="s">
        <v>2749</v>
      </c>
      <c r="B523" t="s">
        <v>3489</v>
      </c>
      <c r="C523" t="s">
        <v>3714</v>
      </c>
    </row>
    <row r="524" spans="1:3" x14ac:dyDescent="0.25">
      <c r="A524" t="s">
        <v>2750</v>
      </c>
      <c r="B524" t="s">
        <v>3490</v>
      </c>
      <c r="C524" t="s">
        <v>3714</v>
      </c>
    </row>
    <row r="525" spans="1:3" x14ac:dyDescent="0.25">
      <c r="A525" t="s">
        <v>2751</v>
      </c>
      <c r="B525" t="s">
        <v>3491</v>
      </c>
      <c r="C525" t="s">
        <v>3714</v>
      </c>
    </row>
    <row r="526" spans="1:3" x14ac:dyDescent="0.25">
      <c r="A526" t="s">
        <v>2752</v>
      </c>
      <c r="B526" t="s">
        <v>3492</v>
      </c>
      <c r="C526" t="s">
        <v>3714</v>
      </c>
    </row>
    <row r="527" spans="1:3" x14ac:dyDescent="0.25">
      <c r="A527" t="s">
        <v>2753</v>
      </c>
      <c r="B527" t="s">
        <v>3493</v>
      </c>
      <c r="C527" t="s">
        <v>3714</v>
      </c>
    </row>
    <row r="528" spans="1:3" x14ac:dyDescent="0.25">
      <c r="A528" t="s">
        <v>2754</v>
      </c>
      <c r="B528" t="s">
        <v>3494</v>
      </c>
      <c r="C528" t="s">
        <v>3714</v>
      </c>
    </row>
    <row r="529" spans="1:3" x14ac:dyDescent="0.25">
      <c r="A529" t="s">
        <v>2755</v>
      </c>
      <c r="B529" t="s">
        <v>3495</v>
      </c>
      <c r="C529" t="s">
        <v>3714</v>
      </c>
    </row>
    <row r="530" spans="1:3" x14ac:dyDescent="0.25">
      <c r="A530" t="s">
        <v>2756</v>
      </c>
      <c r="B530" t="s">
        <v>3496</v>
      </c>
      <c r="C530" t="s">
        <v>3714</v>
      </c>
    </row>
    <row r="531" spans="1:3" x14ac:dyDescent="0.25">
      <c r="A531" t="s">
        <v>2757</v>
      </c>
      <c r="B531" t="s">
        <v>3497</v>
      </c>
      <c r="C531" t="s">
        <v>3714</v>
      </c>
    </row>
    <row r="532" spans="1:3" x14ac:dyDescent="0.25">
      <c r="A532" t="s">
        <v>2758</v>
      </c>
      <c r="B532" t="s">
        <v>3498</v>
      </c>
      <c r="C532" t="s">
        <v>3714</v>
      </c>
    </row>
    <row r="533" spans="1:3" x14ac:dyDescent="0.25">
      <c r="A533" t="s">
        <v>2759</v>
      </c>
      <c r="B533" t="s">
        <v>3499</v>
      </c>
      <c r="C533" t="s">
        <v>3714</v>
      </c>
    </row>
    <row r="534" spans="1:3" x14ac:dyDescent="0.25">
      <c r="A534" t="s">
        <v>2760</v>
      </c>
      <c r="B534" t="s">
        <v>3500</v>
      </c>
      <c r="C534" t="s">
        <v>3714</v>
      </c>
    </row>
    <row r="535" spans="1:3" x14ac:dyDescent="0.25">
      <c r="A535" t="s">
        <v>2761</v>
      </c>
      <c r="B535" t="s">
        <v>3501</v>
      </c>
      <c r="C535" t="s">
        <v>3714</v>
      </c>
    </row>
    <row r="536" spans="1:3" x14ac:dyDescent="0.25">
      <c r="A536" t="s">
        <v>2762</v>
      </c>
      <c r="B536" t="s">
        <v>3502</v>
      </c>
      <c r="C536" t="s">
        <v>3714</v>
      </c>
    </row>
    <row r="537" spans="1:3" x14ac:dyDescent="0.25">
      <c r="A537" t="s">
        <v>2763</v>
      </c>
      <c r="B537" t="s">
        <v>3503</v>
      </c>
      <c r="C537" t="s">
        <v>3714</v>
      </c>
    </row>
    <row r="538" spans="1:3" x14ac:dyDescent="0.25">
      <c r="A538" t="s">
        <v>2764</v>
      </c>
      <c r="B538" t="s">
        <v>3504</v>
      </c>
      <c r="C538" t="s">
        <v>3714</v>
      </c>
    </row>
    <row r="539" spans="1:3" x14ac:dyDescent="0.25">
      <c r="A539" t="s">
        <v>2765</v>
      </c>
      <c r="B539" t="s">
        <v>3505</v>
      </c>
      <c r="C539" t="s">
        <v>3714</v>
      </c>
    </row>
    <row r="540" spans="1:3" x14ac:dyDescent="0.25">
      <c r="A540" t="s">
        <v>2766</v>
      </c>
      <c r="B540" t="s">
        <v>3506</v>
      </c>
      <c r="C540" t="s">
        <v>3714</v>
      </c>
    </row>
    <row r="541" spans="1:3" x14ac:dyDescent="0.25">
      <c r="A541" t="s">
        <v>3715</v>
      </c>
      <c r="B541" t="s">
        <v>3507</v>
      </c>
      <c r="C541" t="s">
        <v>3714</v>
      </c>
    </row>
    <row r="542" spans="1:3" x14ac:dyDescent="0.25">
      <c r="A542" t="s">
        <v>2767</v>
      </c>
      <c r="B542" t="s">
        <v>3508</v>
      </c>
      <c r="C542" t="s">
        <v>3714</v>
      </c>
    </row>
    <row r="543" spans="1:3" x14ac:dyDescent="0.25">
      <c r="A543" t="s">
        <v>2768</v>
      </c>
      <c r="B543" t="s">
        <v>3509</v>
      </c>
      <c r="C543" t="s">
        <v>3714</v>
      </c>
    </row>
    <row r="544" spans="1:3" x14ac:dyDescent="0.25">
      <c r="A544" t="s">
        <v>2769</v>
      </c>
      <c r="B544" t="s">
        <v>3510</v>
      </c>
      <c r="C544" t="s">
        <v>3714</v>
      </c>
    </row>
    <row r="545" spans="1:3" x14ac:dyDescent="0.25">
      <c r="A545" t="s">
        <v>2770</v>
      </c>
      <c r="B545" t="s">
        <v>3511</v>
      </c>
      <c r="C545" t="s">
        <v>3714</v>
      </c>
    </row>
    <row r="546" spans="1:3" x14ac:dyDescent="0.25">
      <c r="A546" t="s">
        <v>2771</v>
      </c>
      <c r="B546" t="s">
        <v>3512</v>
      </c>
      <c r="C546" t="s">
        <v>3714</v>
      </c>
    </row>
    <row r="547" spans="1:3" x14ac:dyDescent="0.25">
      <c r="A547" t="s">
        <v>2772</v>
      </c>
      <c r="B547" t="s">
        <v>3513</v>
      </c>
      <c r="C547" t="s">
        <v>3714</v>
      </c>
    </row>
    <row r="548" spans="1:3" x14ac:dyDescent="0.25">
      <c r="A548" t="s">
        <v>2773</v>
      </c>
      <c r="B548" t="s">
        <v>3514</v>
      </c>
      <c r="C548" t="s">
        <v>3714</v>
      </c>
    </row>
    <row r="549" spans="1:3" x14ac:dyDescent="0.25">
      <c r="A549" t="s">
        <v>2774</v>
      </c>
      <c r="B549" t="s">
        <v>3515</v>
      </c>
      <c r="C549" t="s">
        <v>3714</v>
      </c>
    </row>
    <row r="550" spans="1:3" x14ac:dyDescent="0.25">
      <c r="A550" t="s">
        <v>3716</v>
      </c>
      <c r="B550" t="s">
        <v>3516</v>
      </c>
      <c r="C550" t="s">
        <v>3714</v>
      </c>
    </row>
    <row r="551" spans="1:3" x14ac:dyDescent="0.25">
      <c r="A551" t="s">
        <v>2775</v>
      </c>
      <c r="B551" t="s">
        <v>3517</v>
      </c>
      <c r="C551" t="s">
        <v>3714</v>
      </c>
    </row>
    <row r="552" spans="1:3" x14ac:dyDescent="0.25">
      <c r="A552" t="s">
        <v>2776</v>
      </c>
      <c r="B552" t="s">
        <v>3518</v>
      </c>
      <c r="C552" t="s">
        <v>3714</v>
      </c>
    </row>
    <row r="553" spans="1:3" x14ac:dyDescent="0.25">
      <c r="A553" t="s">
        <v>2777</v>
      </c>
      <c r="B553" t="s">
        <v>3519</v>
      </c>
      <c r="C553" t="s">
        <v>3714</v>
      </c>
    </row>
    <row r="554" spans="1:3" x14ac:dyDescent="0.25">
      <c r="A554" t="s">
        <v>2778</v>
      </c>
      <c r="B554" t="s">
        <v>3520</v>
      </c>
      <c r="C554" t="s">
        <v>3714</v>
      </c>
    </row>
    <row r="555" spans="1:3" x14ac:dyDescent="0.25">
      <c r="A555" t="s">
        <v>2779</v>
      </c>
      <c r="B555" t="s">
        <v>3521</v>
      </c>
      <c r="C555" t="s">
        <v>3714</v>
      </c>
    </row>
    <row r="556" spans="1:3" x14ac:dyDescent="0.25">
      <c r="A556" t="s">
        <v>3717</v>
      </c>
      <c r="B556" t="s">
        <v>3522</v>
      </c>
      <c r="C556" t="s">
        <v>3714</v>
      </c>
    </row>
    <row r="557" spans="1:3" x14ac:dyDescent="0.25">
      <c r="A557" t="s">
        <v>2780</v>
      </c>
      <c r="B557" t="s">
        <v>3523</v>
      </c>
      <c r="C557" t="s">
        <v>3714</v>
      </c>
    </row>
    <row r="558" spans="1:3" x14ac:dyDescent="0.25">
      <c r="A558" t="s">
        <v>2781</v>
      </c>
      <c r="B558" t="s">
        <v>3524</v>
      </c>
      <c r="C558" t="s">
        <v>3714</v>
      </c>
    </row>
    <row r="559" spans="1:3" x14ac:dyDescent="0.25">
      <c r="A559" t="s">
        <v>2782</v>
      </c>
      <c r="B559" t="s">
        <v>3525</v>
      </c>
      <c r="C559" t="s">
        <v>3714</v>
      </c>
    </row>
    <row r="560" spans="1:3" x14ac:dyDescent="0.25">
      <c r="A560" t="s">
        <v>2783</v>
      </c>
      <c r="B560" t="s">
        <v>3526</v>
      </c>
      <c r="C560" t="s">
        <v>3714</v>
      </c>
    </row>
    <row r="561" spans="1:3" x14ac:dyDescent="0.25">
      <c r="A561" t="s">
        <v>2784</v>
      </c>
      <c r="B561" t="s">
        <v>3527</v>
      </c>
      <c r="C561" t="s">
        <v>3714</v>
      </c>
    </row>
    <row r="562" spans="1:3" x14ac:dyDescent="0.25">
      <c r="A562" t="s">
        <v>2785</v>
      </c>
      <c r="B562" t="s">
        <v>3528</v>
      </c>
      <c r="C562" t="s">
        <v>3714</v>
      </c>
    </row>
    <row r="563" spans="1:3" x14ac:dyDescent="0.25">
      <c r="A563" t="s">
        <v>2786</v>
      </c>
      <c r="B563" t="s">
        <v>3529</v>
      </c>
      <c r="C563" t="s">
        <v>3714</v>
      </c>
    </row>
    <row r="564" spans="1:3" x14ac:dyDescent="0.25">
      <c r="A564" t="s">
        <v>2787</v>
      </c>
      <c r="B564" t="s">
        <v>3530</v>
      </c>
      <c r="C564" t="s">
        <v>3714</v>
      </c>
    </row>
    <row r="565" spans="1:3" x14ac:dyDescent="0.25">
      <c r="A565" t="s">
        <v>2788</v>
      </c>
      <c r="B565" t="s">
        <v>3531</v>
      </c>
      <c r="C565" t="s">
        <v>3714</v>
      </c>
    </row>
    <row r="566" spans="1:3" x14ac:dyDescent="0.25">
      <c r="A566" t="s">
        <v>2789</v>
      </c>
      <c r="B566" t="s">
        <v>3532</v>
      </c>
      <c r="C566" t="s">
        <v>3714</v>
      </c>
    </row>
    <row r="567" spans="1:3" x14ac:dyDescent="0.25">
      <c r="A567" t="s">
        <v>2790</v>
      </c>
      <c r="B567" t="s">
        <v>3533</v>
      </c>
      <c r="C567" t="s">
        <v>3714</v>
      </c>
    </row>
    <row r="568" spans="1:3" x14ac:dyDescent="0.25">
      <c r="A568" t="s">
        <v>2791</v>
      </c>
      <c r="B568" t="s">
        <v>3534</v>
      </c>
      <c r="C568" t="s">
        <v>3714</v>
      </c>
    </row>
    <row r="569" spans="1:3" x14ac:dyDescent="0.25">
      <c r="A569" t="s">
        <v>2792</v>
      </c>
      <c r="B569" t="s">
        <v>3535</v>
      </c>
      <c r="C569" t="s">
        <v>3714</v>
      </c>
    </row>
    <row r="570" spans="1:3" x14ac:dyDescent="0.25">
      <c r="A570" t="s">
        <v>2793</v>
      </c>
      <c r="B570" t="s">
        <v>3536</v>
      </c>
      <c r="C570" t="s">
        <v>3714</v>
      </c>
    </row>
    <row r="571" spans="1:3" x14ac:dyDescent="0.25">
      <c r="A571" t="s">
        <v>2794</v>
      </c>
      <c r="B571" t="s">
        <v>3537</v>
      </c>
      <c r="C571" t="s">
        <v>3714</v>
      </c>
    </row>
    <row r="572" spans="1:3" x14ac:dyDescent="0.25">
      <c r="A572" t="s">
        <v>2795</v>
      </c>
      <c r="B572" t="s">
        <v>3538</v>
      </c>
      <c r="C572" t="s">
        <v>3714</v>
      </c>
    </row>
    <row r="573" spans="1:3" x14ac:dyDescent="0.25">
      <c r="A573" t="s">
        <v>2796</v>
      </c>
      <c r="B573" t="s">
        <v>3539</v>
      </c>
      <c r="C573" t="s">
        <v>3714</v>
      </c>
    </row>
    <row r="574" spans="1:3" x14ac:dyDescent="0.25">
      <c r="A574" t="s">
        <v>2797</v>
      </c>
      <c r="B574" t="s">
        <v>3540</v>
      </c>
      <c r="C574" t="s">
        <v>3714</v>
      </c>
    </row>
    <row r="575" spans="1:3" x14ac:dyDescent="0.25">
      <c r="A575" t="s">
        <v>2798</v>
      </c>
      <c r="B575" t="s">
        <v>3541</v>
      </c>
      <c r="C575" t="s">
        <v>3714</v>
      </c>
    </row>
    <row r="576" spans="1:3" x14ac:dyDescent="0.25">
      <c r="A576" t="s">
        <v>2799</v>
      </c>
      <c r="B576" t="s">
        <v>3542</v>
      </c>
      <c r="C576" t="s">
        <v>3714</v>
      </c>
    </row>
    <row r="577" spans="1:3" x14ac:dyDescent="0.25">
      <c r="A577" t="s">
        <v>2800</v>
      </c>
      <c r="B577" t="s">
        <v>3543</v>
      </c>
      <c r="C577" t="s">
        <v>3714</v>
      </c>
    </row>
    <row r="578" spans="1:3" x14ac:dyDescent="0.25">
      <c r="A578" t="s">
        <v>2801</v>
      </c>
      <c r="B578" t="s">
        <v>3544</v>
      </c>
      <c r="C578" t="s">
        <v>3714</v>
      </c>
    </row>
    <row r="579" spans="1:3" x14ac:dyDescent="0.25">
      <c r="A579" t="s">
        <v>2802</v>
      </c>
      <c r="B579" t="s">
        <v>3545</v>
      </c>
      <c r="C579" t="s">
        <v>3714</v>
      </c>
    </row>
    <row r="580" spans="1:3" x14ac:dyDescent="0.25">
      <c r="A580" t="s">
        <v>2803</v>
      </c>
      <c r="B580" t="s">
        <v>3546</v>
      </c>
      <c r="C580" t="s">
        <v>3714</v>
      </c>
    </row>
    <row r="581" spans="1:3" x14ac:dyDescent="0.25">
      <c r="A581" t="s">
        <v>2804</v>
      </c>
      <c r="B581" t="s">
        <v>3547</v>
      </c>
      <c r="C581" t="s">
        <v>3714</v>
      </c>
    </row>
    <row r="582" spans="1:3" x14ac:dyDescent="0.25">
      <c r="A582" t="s">
        <v>2805</v>
      </c>
      <c r="B582" t="s">
        <v>3548</v>
      </c>
      <c r="C582" t="s">
        <v>3714</v>
      </c>
    </row>
    <row r="583" spans="1:3" x14ac:dyDescent="0.25">
      <c r="A583" t="s">
        <v>2806</v>
      </c>
      <c r="B583" t="s">
        <v>3549</v>
      </c>
      <c r="C583" t="s">
        <v>3714</v>
      </c>
    </row>
    <row r="584" spans="1:3" x14ac:dyDescent="0.25">
      <c r="A584" t="s">
        <v>2807</v>
      </c>
      <c r="B584" t="s">
        <v>3550</v>
      </c>
      <c r="C584" t="s">
        <v>3714</v>
      </c>
    </row>
    <row r="585" spans="1:3" x14ac:dyDescent="0.25">
      <c r="A585" t="s">
        <v>2808</v>
      </c>
      <c r="B585" t="s">
        <v>3551</v>
      </c>
      <c r="C585" t="s">
        <v>3714</v>
      </c>
    </row>
    <row r="586" spans="1:3" x14ac:dyDescent="0.25">
      <c r="A586" t="s">
        <v>2809</v>
      </c>
      <c r="B586" t="s">
        <v>3552</v>
      </c>
      <c r="C586" t="s">
        <v>3714</v>
      </c>
    </row>
    <row r="587" spans="1:3" x14ac:dyDescent="0.25">
      <c r="A587" t="s">
        <v>2810</v>
      </c>
      <c r="B587" t="s">
        <v>3553</v>
      </c>
      <c r="C587" t="s">
        <v>3714</v>
      </c>
    </row>
    <row r="588" spans="1:3" x14ac:dyDescent="0.25">
      <c r="A588" t="s">
        <v>2811</v>
      </c>
      <c r="B588" t="s">
        <v>3554</v>
      </c>
      <c r="C588" t="s">
        <v>3714</v>
      </c>
    </row>
    <row r="589" spans="1:3" x14ac:dyDescent="0.25">
      <c r="A589" t="s">
        <v>2812</v>
      </c>
      <c r="B589" t="s">
        <v>3555</v>
      </c>
      <c r="C589" t="s">
        <v>3714</v>
      </c>
    </row>
    <row r="590" spans="1:3" x14ac:dyDescent="0.25">
      <c r="A590" t="s">
        <v>2813</v>
      </c>
      <c r="B590" t="s">
        <v>3556</v>
      </c>
      <c r="C590" t="s">
        <v>3714</v>
      </c>
    </row>
    <row r="591" spans="1:3" x14ac:dyDescent="0.25">
      <c r="A591" t="s">
        <v>2814</v>
      </c>
      <c r="B591" t="s">
        <v>3557</v>
      </c>
      <c r="C591" t="s">
        <v>3714</v>
      </c>
    </row>
    <row r="592" spans="1:3" x14ac:dyDescent="0.25">
      <c r="A592" t="s">
        <v>2815</v>
      </c>
      <c r="B592" t="s">
        <v>3558</v>
      </c>
      <c r="C592" t="s">
        <v>3714</v>
      </c>
    </row>
    <row r="593" spans="1:3" x14ac:dyDescent="0.25">
      <c r="A593" t="s">
        <v>2816</v>
      </c>
      <c r="B593" t="s">
        <v>3559</v>
      </c>
      <c r="C593" t="s">
        <v>3714</v>
      </c>
    </row>
    <row r="594" spans="1:3" x14ac:dyDescent="0.25">
      <c r="A594" t="s">
        <v>2817</v>
      </c>
      <c r="B594" t="s">
        <v>3560</v>
      </c>
      <c r="C594" t="s">
        <v>3714</v>
      </c>
    </row>
    <row r="595" spans="1:3" x14ac:dyDescent="0.25">
      <c r="A595" t="s">
        <v>2818</v>
      </c>
      <c r="B595" t="s">
        <v>3561</v>
      </c>
      <c r="C595" t="s">
        <v>3714</v>
      </c>
    </row>
    <row r="596" spans="1:3" x14ac:dyDescent="0.25">
      <c r="A596" t="s">
        <v>2819</v>
      </c>
      <c r="B596" t="s">
        <v>3562</v>
      </c>
      <c r="C596" t="s">
        <v>3714</v>
      </c>
    </row>
    <row r="597" spans="1:3" x14ac:dyDescent="0.25">
      <c r="A597" t="s">
        <v>2820</v>
      </c>
      <c r="B597" t="s">
        <v>3563</v>
      </c>
      <c r="C597" t="s">
        <v>3714</v>
      </c>
    </row>
    <row r="598" spans="1:3" x14ac:dyDescent="0.25">
      <c r="A598" t="s">
        <v>2821</v>
      </c>
      <c r="B598" t="s">
        <v>3564</v>
      </c>
      <c r="C598" t="s">
        <v>3714</v>
      </c>
    </row>
    <row r="599" spans="1:3" x14ac:dyDescent="0.25">
      <c r="A599" t="s">
        <v>2822</v>
      </c>
      <c r="B599" t="s">
        <v>3565</v>
      </c>
      <c r="C599" t="s">
        <v>3714</v>
      </c>
    </row>
    <row r="600" spans="1:3" x14ac:dyDescent="0.25">
      <c r="A600" t="s">
        <v>2823</v>
      </c>
      <c r="B600" t="s">
        <v>3566</v>
      </c>
      <c r="C600" t="s">
        <v>3714</v>
      </c>
    </row>
    <row r="601" spans="1:3" x14ac:dyDescent="0.25">
      <c r="A601" t="s">
        <v>2824</v>
      </c>
      <c r="B601" t="s">
        <v>3567</v>
      </c>
      <c r="C601" t="s">
        <v>3714</v>
      </c>
    </row>
    <row r="602" spans="1:3" x14ac:dyDescent="0.25">
      <c r="A602" t="s">
        <v>2825</v>
      </c>
      <c r="B602" t="s">
        <v>3568</v>
      </c>
      <c r="C602" t="s">
        <v>3714</v>
      </c>
    </row>
    <row r="603" spans="1:3" x14ac:dyDescent="0.25">
      <c r="A603" t="s">
        <v>2826</v>
      </c>
      <c r="B603" t="s">
        <v>3569</v>
      </c>
      <c r="C603" t="s">
        <v>3714</v>
      </c>
    </row>
    <row r="604" spans="1:3" x14ac:dyDescent="0.25">
      <c r="A604" t="s">
        <v>2827</v>
      </c>
      <c r="B604" t="s">
        <v>3570</v>
      </c>
      <c r="C604" t="s">
        <v>3714</v>
      </c>
    </row>
    <row r="605" spans="1:3" x14ac:dyDescent="0.25">
      <c r="A605" t="s">
        <v>2828</v>
      </c>
      <c r="B605" t="s">
        <v>3571</v>
      </c>
      <c r="C605" t="s">
        <v>3714</v>
      </c>
    </row>
    <row r="606" spans="1:3" x14ac:dyDescent="0.25">
      <c r="A606" t="s">
        <v>2829</v>
      </c>
      <c r="B606" t="s">
        <v>3572</v>
      </c>
      <c r="C606" t="s">
        <v>3714</v>
      </c>
    </row>
    <row r="607" spans="1:3" x14ac:dyDescent="0.25">
      <c r="A607" t="s">
        <v>2830</v>
      </c>
      <c r="B607" t="s">
        <v>3573</v>
      </c>
      <c r="C607" t="s">
        <v>3714</v>
      </c>
    </row>
    <row r="608" spans="1:3" x14ac:dyDescent="0.25">
      <c r="A608" t="s">
        <v>2831</v>
      </c>
      <c r="B608" t="s">
        <v>3574</v>
      </c>
      <c r="C608" t="s">
        <v>3714</v>
      </c>
    </row>
    <row r="609" spans="1:3" x14ac:dyDescent="0.25">
      <c r="A609" t="s">
        <v>2832</v>
      </c>
      <c r="B609" t="s">
        <v>3575</v>
      </c>
      <c r="C609" t="s">
        <v>3714</v>
      </c>
    </row>
    <row r="610" spans="1:3" x14ac:dyDescent="0.25">
      <c r="A610" t="s">
        <v>2833</v>
      </c>
      <c r="B610" t="s">
        <v>3576</v>
      </c>
      <c r="C610" t="s">
        <v>3714</v>
      </c>
    </row>
    <row r="611" spans="1:3" x14ac:dyDescent="0.25">
      <c r="A611" t="s">
        <v>2834</v>
      </c>
      <c r="B611" t="s">
        <v>3577</v>
      </c>
      <c r="C611" t="s">
        <v>3714</v>
      </c>
    </row>
    <row r="612" spans="1:3" x14ac:dyDescent="0.25">
      <c r="A612" t="s">
        <v>2835</v>
      </c>
      <c r="B612" t="s">
        <v>3577</v>
      </c>
      <c r="C612" t="s">
        <v>3714</v>
      </c>
    </row>
    <row r="613" spans="1:3" x14ac:dyDescent="0.25">
      <c r="A613" t="s">
        <v>2836</v>
      </c>
      <c r="B613" t="s">
        <v>3578</v>
      </c>
      <c r="C613" t="s">
        <v>3714</v>
      </c>
    </row>
    <row r="614" spans="1:3" x14ac:dyDescent="0.25">
      <c r="A614" t="s">
        <v>2837</v>
      </c>
      <c r="B614" t="s">
        <v>3579</v>
      </c>
      <c r="C614" t="s">
        <v>3714</v>
      </c>
    </row>
    <row r="615" spans="1:3" x14ac:dyDescent="0.25">
      <c r="A615" t="s">
        <v>2838</v>
      </c>
      <c r="B615" t="s">
        <v>3580</v>
      </c>
      <c r="C615" t="s">
        <v>3714</v>
      </c>
    </row>
    <row r="616" spans="1:3" x14ac:dyDescent="0.25">
      <c r="A616" t="s">
        <v>2839</v>
      </c>
      <c r="B616" t="s">
        <v>3581</v>
      </c>
      <c r="C616" t="s">
        <v>3714</v>
      </c>
    </row>
    <row r="617" spans="1:3" x14ac:dyDescent="0.25">
      <c r="A617" t="s">
        <v>3718</v>
      </c>
      <c r="B617" t="s">
        <v>3582</v>
      </c>
      <c r="C617" t="s">
        <v>3714</v>
      </c>
    </row>
    <row r="618" spans="1:3" x14ac:dyDescent="0.25">
      <c r="A618" t="s">
        <v>2840</v>
      </c>
      <c r="B618" t="s">
        <v>3583</v>
      </c>
      <c r="C618" t="s">
        <v>3714</v>
      </c>
    </row>
    <row r="619" spans="1:3" x14ac:dyDescent="0.25">
      <c r="A619" t="s">
        <v>2841</v>
      </c>
      <c r="B619" t="s">
        <v>3584</v>
      </c>
      <c r="C619" t="s">
        <v>3714</v>
      </c>
    </row>
    <row r="620" spans="1:3" x14ac:dyDescent="0.25">
      <c r="A620" t="s">
        <v>2842</v>
      </c>
      <c r="B620" t="s">
        <v>3585</v>
      </c>
      <c r="C620" t="s">
        <v>3714</v>
      </c>
    </row>
    <row r="621" spans="1:3" x14ac:dyDescent="0.25">
      <c r="A621" t="s">
        <v>2843</v>
      </c>
      <c r="B621" t="s">
        <v>3586</v>
      </c>
      <c r="C621" t="s">
        <v>3714</v>
      </c>
    </row>
    <row r="622" spans="1:3" x14ac:dyDescent="0.25">
      <c r="A622" t="s">
        <v>2844</v>
      </c>
      <c r="B622" t="s">
        <v>3587</v>
      </c>
      <c r="C622" t="s">
        <v>3714</v>
      </c>
    </row>
    <row r="623" spans="1:3" x14ac:dyDescent="0.25">
      <c r="A623" t="s">
        <v>2845</v>
      </c>
      <c r="B623" t="s">
        <v>3588</v>
      </c>
      <c r="C623" t="s">
        <v>3714</v>
      </c>
    </row>
    <row r="624" spans="1:3" x14ac:dyDescent="0.25">
      <c r="A624" t="s">
        <v>2846</v>
      </c>
      <c r="B624" t="s">
        <v>3589</v>
      </c>
      <c r="C624" t="s">
        <v>3714</v>
      </c>
    </row>
    <row r="625" spans="1:3" x14ac:dyDescent="0.25">
      <c r="A625" t="s">
        <v>2847</v>
      </c>
      <c r="B625" t="s">
        <v>3590</v>
      </c>
      <c r="C625" t="s">
        <v>3714</v>
      </c>
    </row>
    <row r="626" spans="1:3" x14ac:dyDescent="0.25">
      <c r="A626" t="s">
        <v>2848</v>
      </c>
      <c r="B626" t="s">
        <v>3591</v>
      </c>
      <c r="C626" t="s">
        <v>3714</v>
      </c>
    </row>
    <row r="627" spans="1:3" x14ac:dyDescent="0.25">
      <c r="A627" t="s">
        <v>2849</v>
      </c>
      <c r="B627" t="s">
        <v>3592</v>
      </c>
      <c r="C627" t="s">
        <v>3714</v>
      </c>
    </row>
    <row r="628" spans="1:3" x14ac:dyDescent="0.25">
      <c r="A628" t="s">
        <v>2850</v>
      </c>
      <c r="B628" t="s">
        <v>3593</v>
      </c>
      <c r="C628" t="s">
        <v>3714</v>
      </c>
    </row>
    <row r="629" spans="1:3" x14ac:dyDescent="0.25">
      <c r="A629" t="s">
        <v>2851</v>
      </c>
      <c r="B629" t="s">
        <v>3594</v>
      </c>
      <c r="C629" t="s">
        <v>3714</v>
      </c>
    </row>
    <row r="630" spans="1:3" x14ac:dyDescent="0.25">
      <c r="A630" t="s">
        <v>2852</v>
      </c>
      <c r="B630" t="s">
        <v>3595</v>
      </c>
      <c r="C630" t="s">
        <v>3714</v>
      </c>
    </row>
    <row r="631" spans="1:3" x14ac:dyDescent="0.25">
      <c r="A631" t="s">
        <v>2853</v>
      </c>
      <c r="B631" t="s">
        <v>3596</v>
      </c>
      <c r="C631" t="s">
        <v>3714</v>
      </c>
    </row>
    <row r="632" spans="1:3" x14ac:dyDescent="0.25">
      <c r="A632" t="s">
        <v>2854</v>
      </c>
      <c r="B632" t="s">
        <v>3597</v>
      </c>
      <c r="C632" t="s">
        <v>3714</v>
      </c>
    </row>
    <row r="633" spans="1:3" x14ac:dyDescent="0.25">
      <c r="A633" t="s">
        <v>2855</v>
      </c>
      <c r="B633" t="s">
        <v>3598</v>
      </c>
      <c r="C633" t="s">
        <v>3714</v>
      </c>
    </row>
    <row r="634" spans="1:3" x14ac:dyDescent="0.25">
      <c r="A634" t="s">
        <v>2856</v>
      </c>
      <c r="B634" t="s">
        <v>3599</v>
      </c>
      <c r="C634" t="s">
        <v>3714</v>
      </c>
    </row>
    <row r="635" spans="1:3" x14ac:dyDescent="0.25">
      <c r="A635" t="s">
        <v>2857</v>
      </c>
      <c r="B635" t="s">
        <v>3600</v>
      </c>
      <c r="C635" t="s">
        <v>3714</v>
      </c>
    </row>
    <row r="636" spans="1:3" x14ac:dyDescent="0.25">
      <c r="A636" t="s">
        <v>2858</v>
      </c>
      <c r="B636" t="s">
        <v>3601</v>
      </c>
      <c r="C636" t="s">
        <v>3714</v>
      </c>
    </row>
    <row r="637" spans="1:3" x14ac:dyDescent="0.25">
      <c r="A637" t="s">
        <v>2859</v>
      </c>
      <c r="B637" t="s">
        <v>3602</v>
      </c>
      <c r="C637" t="s">
        <v>3714</v>
      </c>
    </row>
    <row r="638" spans="1:3" x14ac:dyDescent="0.25">
      <c r="A638" t="s">
        <v>2860</v>
      </c>
      <c r="B638" t="s">
        <v>3603</v>
      </c>
      <c r="C638" t="s">
        <v>3714</v>
      </c>
    </row>
    <row r="639" spans="1:3" x14ac:dyDescent="0.25">
      <c r="A639" t="s">
        <v>2894</v>
      </c>
      <c r="B639" t="s">
        <v>3604</v>
      </c>
      <c r="C639" t="s">
        <v>3714</v>
      </c>
    </row>
    <row r="640" spans="1:3" x14ac:dyDescent="0.25">
      <c r="A640" t="s">
        <v>2895</v>
      </c>
      <c r="B640" t="s">
        <v>3605</v>
      </c>
      <c r="C640" t="s">
        <v>3714</v>
      </c>
    </row>
    <row r="641" spans="1:3" x14ac:dyDescent="0.25">
      <c r="A641" t="s">
        <v>2896</v>
      </c>
      <c r="B641" t="s">
        <v>3606</v>
      </c>
      <c r="C641" t="s">
        <v>3714</v>
      </c>
    </row>
    <row r="642" spans="1:3" x14ac:dyDescent="0.25">
      <c r="A642" t="s">
        <v>2897</v>
      </c>
      <c r="B642" t="s">
        <v>3607</v>
      </c>
      <c r="C642" t="s">
        <v>3714</v>
      </c>
    </row>
    <row r="643" spans="1:3" x14ac:dyDescent="0.25">
      <c r="A643" t="s">
        <v>2898</v>
      </c>
      <c r="B643" t="s">
        <v>3608</v>
      </c>
      <c r="C643" t="s">
        <v>3714</v>
      </c>
    </row>
    <row r="644" spans="1:3" x14ac:dyDescent="0.25">
      <c r="A644" t="s">
        <v>2899</v>
      </c>
      <c r="B644" t="s">
        <v>3609</v>
      </c>
      <c r="C644" t="s">
        <v>3714</v>
      </c>
    </row>
    <row r="645" spans="1:3" x14ac:dyDescent="0.25">
      <c r="A645" t="s">
        <v>3719</v>
      </c>
      <c r="B645" t="s">
        <v>3610</v>
      </c>
      <c r="C645" t="s">
        <v>3714</v>
      </c>
    </row>
    <row r="646" spans="1:3" x14ac:dyDescent="0.25">
      <c r="A646" t="s">
        <v>2861</v>
      </c>
      <c r="B646" t="s">
        <v>3611</v>
      </c>
      <c r="C646" t="s">
        <v>3714</v>
      </c>
    </row>
    <row r="647" spans="1:3" x14ac:dyDescent="0.25">
      <c r="A647" t="s">
        <v>2862</v>
      </c>
      <c r="B647" t="s">
        <v>3612</v>
      </c>
      <c r="C647" t="s">
        <v>3714</v>
      </c>
    </row>
    <row r="648" spans="1:3" x14ac:dyDescent="0.25">
      <c r="A648" t="s">
        <v>2863</v>
      </c>
      <c r="B648" t="s">
        <v>3613</v>
      </c>
      <c r="C648" t="s">
        <v>3714</v>
      </c>
    </row>
    <row r="649" spans="1:3" x14ac:dyDescent="0.25">
      <c r="A649" t="s">
        <v>2864</v>
      </c>
      <c r="B649" t="s">
        <v>3614</v>
      </c>
      <c r="C649" t="s">
        <v>3714</v>
      </c>
    </row>
    <row r="650" spans="1:3" x14ac:dyDescent="0.25">
      <c r="A650" t="s">
        <v>2865</v>
      </c>
      <c r="B650" t="s">
        <v>3615</v>
      </c>
      <c r="C650" t="s">
        <v>3714</v>
      </c>
    </row>
    <row r="651" spans="1:3" x14ac:dyDescent="0.25">
      <c r="A651" t="s">
        <v>2866</v>
      </c>
      <c r="B651" t="s">
        <v>3616</v>
      </c>
      <c r="C651" t="s">
        <v>3714</v>
      </c>
    </row>
    <row r="652" spans="1:3" x14ac:dyDescent="0.25">
      <c r="A652" t="s">
        <v>2867</v>
      </c>
      <c r="B652" t="s">
        <v>3617</v>
      </c>
      <c r="C652" t="s">
        <v>3714</v>
      </c>
    </row>
    <row r="653" spans="1:3" x14ac:dyDescent="0.25">
      <c r="A653" t="s">
        <v>2868</v>
      </c>
      <c r="B653" t="s">
        <v>3618</v>
      </c>
      <c r="C653" t="s">
        <v>3714</v>
      </c>
    </row>
    <row r="654" spans="1:3" x14ac:dyDescent="0.25">
      <c r="A654" t="s">
        <v>2869</v>
      </c>
      <c r="B654" t="s">
        <v>3619</v>
      </c>
      <c r="C654" t="s">
        <v>3714</v>
      </c>
    </row>
    <row r="655" spans="1:3" x14ac:dyDescent="0.25">
      <c r="A655" t="s">
        <v>2870</v>
      </c>
      <c r="B655" t="s">
        <v>3620</v>
      </c>
      <c r="C655" t="s">
        <v>3714</v>
      </c>
    </row>
    <row r="656" spans="1:3" x14ac:dyDescent="0.25">
      <c r="A656" t="s">
        <v>2871</v>
      </c>
      <c r="B656" t="s">
        <v>3621</v>
      </c>
      <c r="C656" t="s">
        <v>3714</v>
      </c>
    </row>
    <row r="657" spans="1:3" x14ac:dyDescent="0.25">
      <c r="A657" t="s">
        <v>2872</v>
      </c>
      <c r="B657" t="s">
        <v>3622</v>
      </c>
      <c r="C657" t="s">
        <v>3714</v>
      </c>
    </row>
    <row r="658" spans="1:3" x14ac:dyDescent="0.25">
      <c r="A658" t="s">
        <v>2873</v>
      </c>
      <c r="B658" t="s">
        <v>3623</v>
      </c>
      <c r="C658" t="s">
        <v>3714</v>
      </c>
    </row>
    <row r="659" spans="1:3" x14ac:dyDescent="0.25">
      <c r="A659" t="s">
        <v>2874</v>
      </c>
      <c r="B659" t="s">
        <v>3624</v>
      </c>
      <c r="C659" t="s">
        <v>3714</v>
      </c>
    </row>
    <row r="660" spans="1:3" x14ac:dyDescent="0.25">
      <c r="A660" t="s">
        <v>2875</v>
      </c>
      <c r="B660" t="s">
        <v>3625</v>
      </c>
      <c r="C660" t="s">
        <v>3714</v>
      </c>
    </row>
    <row r="661" spans="1:3" x14ac:dyDescent="0.25">
      <c r="A661" t="s">
        <v>2876</v>
      </c>
      <c r="B661" t="s">
        <v>3626</v>
      </c>
      <c r="C661" t="s">
        <v>3714</v>
      </c>
    </row>
    <row r="662" spans="1:3" x14ac:dyDescent="0.25">
      <c r="A662" t="s">
        <v>2877</v>
      </c>
      <c r="B662" t="s">
        <v>3627</v>
      </c>
      <c r="C662" t="s">
        <v>3714</v>
      </c>
    </row>
    <row r="663" spans="1:3" x14ac:dyDescent="0.25">
      <c r="A663" t="s">
        <v>2878</v>
      </c>
      <c r="B663" t="s">
        <v>3628</v>
      </c>
      <c r="C663" t="s">
        <v>3714</v>
      </c>
    </row>
    <row r="664" spans="1:3" x14ac:dyDescent="0.25">
      <c r="A664" t="s">
        <v>2879</v>
      </c>
      <c r="B664" t="s">
        <v>3629</v>
      </c>
      <c r="C664" t="s">
        <v>3714</v>
      </c>
    </row>
    <row r="665" spans="1:3" x14ac:dyDescent="0.25">
      <c r="A665" t="s">
        <v>2880</v>
      </c>
      <c r="B665" t="s">
        <v>3630</v>
      </c>
      <c r="C665" t="s">
        <v>3714</v>
      </c>
    </row>
    <row r="666" spans="1:3" x14ac:dyDescent="0.25">
      <c r="A666" t="s">
        <v>2881</v>
      </c>
      <c r="B666" t="s">
        <v>3631</v>
      </c>
      <c r="C666" t="s">
        <v>3714</v>
      </c>
    </row>
    <row r="667" spans="1:3" x14ac:dyDescent="0.25">
      <c r="A667" t="s">
        <v>2882</v>
      </c>
      <c r="B667" t="s">
        <v>3632</v>
      </c>
      <c r="C667" t="s">
        <v>3714</v>
      </c>
    </row>
    <row r="668" spans="1:3" x14ac:dyDescent="0.25">
      <c r="A668" t="s">
        <v>2883</v>
      </c>
      <c r="B668" t="s">
        <v>3633</v>
      </c>
      <c r="C668" t="s">
        <v>3714</v>
      </c>
    </row>
    <row r="669" spans="1:3" x14ac:dyDescent="0.25">
      <c r="A669" t="s">
        <v>2884</v>
      </c>
      <c r="B669" t="s">
        <v>3634</v>
      </c>
      <c r="C669" t="s">
        <v>3714</v>
      </c>
    </row>
    <row r="670" spans="1:3" x14ac:dyDescent="0.25">
      <c r="A670" t="s">
        <v>2885</v>
      </c>
      <c r="B670" t="s">
        <v>3635</v>
      </c>
      <c r="C670" t="s">
        <v>3714</v>
      </c>
    </row>
    <row r="671" spans="1:3" x14ac:dyDescent="0.25">
      <c r="A671" t="s">
        <v>2886</v>
      </c>
      <c r="B671" t="s">
        <v>3636</v>
      </c>
      <c r="C671" t="s">
        <v>3714</v>
      </c>
    </row>
    <row r="672" spans="1:3" x14ac:dyDescent="0.25">
      <c r="A672" t="s">
        <v>2887</v>
      </c>
      <c r="B672" t="s">
        <v>3637</v>
      </c>
      <c r="C672" t="s">
        <v>3714</v>
      </c>
    </row>
    <row r="673" spans="1:3" x14ac:dyDescent="0.25">
      <c r="A673" t="s">
        <v>2888</v>
      </c>
      <c r="B673" t="s">
        <v>3638</v>
      </c>
      <c r="C673" t="s">
        <v>3714</v>
      </c>
    </row>
    <row r="674" spans="1:3" x14ac:dyDescent="0.25">
      <c r="A674" t="s">
        <v>2889</v>
      </c>
      <c r="B674" t="s">
        <v>3639</v>
      </c>
      <c r="C674" t="s">
        <v>3714</v>
      </c>
    </row>
    <row r="675" spans="1:3" x14ac:dyDescent="0.25">
      <c r="A675" t="s">
        <v>2890</v>
      </c>
      <c r="B675" t="s">
        <v>3640</v>
      </c>
      <c r="C675" t="s">
        <v>3714</v>
      </c>
    </row>
    <row r="676" spans="1:3" x14ac:dyDescent="0.25">
      <c r="A676" t="s">
        <v>2891</v>
      </c>
      <c r="B676" t="s">
        <v>3641</v>
      </c>
      <c r="C676" t="s">
        <v>3714</v>
      </c>
    </row>
    <row r="677" spans="1:3" x14ac:dyDescent="0.25">
      <c r="A677" t="s">
        <v>2892</v>
      </c>
      <c r="B677" t="s">
        <v>3642</v>
      </c>
      <c r="C677" t="s">
        <v>3714</v>
      </c>
    </row>
    <row r="678" spans="1:3" x14ac:dyDescent="0.25">
      <c r="A678" t="s">
        <v>2893</v>
      </c>
      <c r="B678" t="s">
        <v>3643</v>
      </c>
      <c r="C678" t="s">
        <v>3714</v>
      </c>
    </row>
    <row r="679" spans="1:3" x14ac:dyDescent="0.25">
      <c r="A679" t="s">
        <v>2900</v>
      </c>
      <c r="B679" t="s">
        <v>3644</v>
      </c>
      <c r="C679" t="s">
        <v>3714</v>
      </c>
    </row>
    <row r="680" spans="1:3" x14ac:dyDescent="0.25">
      <c r="A680" t="s">
        <v>2901</v>
      </c>
      <c r="B680" t="s">
        <v>3645</v>
      </c>
      <c r="C680" t="s">
        <v>3714</v>
      </c>
    </row>
    <row r="681" spans="1:3" x14ac:dyDescent="0.25">
      <c r="A681" t="s">
        <v>2902</v>
      </c>
      <c r="B681" t="s">
        <v>3646</v>
      </c>
      <c r="C681" t="s">
        <v>3714</v>
      </c>
    </row>
    <row r="682" spans="1:3" x14ac:dyDescent="0.25">
      <c r="A682" t="s">
        <v>2903</v>
      </c>
      <c r="B682" t="s">
        <v>3647</v>
      </c>
      <c r="C682" t="s">
        <v>3714</v>
      </c>
    </row>
    <row r="683" spans="1:3" x14ac:dyDescent="0.25">
      <c r="A683" t="s">
        <v>2904</v>
      </c>
      <c r="B683" t="s">
        <v>3648</v>
      </c>
      <c r="C683" t="s">
        <v>3714</v>
      </c>
    </row>
    <row r="684" spans="1:3" x14ac:dyDescent="0.25">
      <c r="A684" t="s">
        <v>2905</v>
      </c>
      <c r="B684" t="s">
        <v>3649</v>
      </c>
      <c r="C684" t="s">
        <v>3714</v>
      </c>
    </row>
    <row r="685" spans="1:3" x14ac:dyDescent="0.25">
      <c r="A685" t="s">
        <v>2906</v>
      </c>
      <c r="B685" t="s">
        <v>3650</v>
      </c>
      <c r="C685" t="s">
        <v>3714</v>
      </c>
    </row>
    <row r="686" spans="1:3" x14ac:dyDescent="0.25">
      <c r="A686" t="s">
        <v>2907</v>
      </c>
      <c r="B686" t="s">
        <v>3651</v>
      </c>
      <c r="C686" t="s">
        <v>3714</v>
      </c>
    </row>
    <row r="687" spans="1:3" x14ac:dyDescent="0.25">
      <c r="A687" t="s">
        <v>2908</v>
      </c>
      <c r="B687" t="s">
        <v>3652</v>
      </c>
      <c r="C687" t="s">
        <v>3714</v>
      </c>
    </row>
    <row r="688" spans="1:3" x14ac:dyDescent="0.25">
      <c r="A688" t="s">
        <v>2909</v>
      </c>
      <c r="B688" t="s">
        <v>3653</v>
      </c>
      <c r="C688" t="s">
        <v>3714</v>
      </c>
    </row>
    <row r="689" spans="1:3" x14ac:dyDescent="0.25">
      <c r="A689" t="s">
        <v>2910</v>
      </c>
      <c r="B689" t="s">
        <v>3654</v>
      </c>
      <c r="C689" t="s">
        <v>3714</v>
      </c>
    </row>
    <row r="690" spans="1:3" x14ac:dyDescent="0.25">
      <c r="A690" t="s">
        <v>2911</v>
      </c>
      <c r="B690" t="s">
        <v>3655</v>
      </c>
      <c r="C690" t="s">
        <v>3714</v>
      </c>
    </row>
    <row r="691" spans="1:3" x14ac:dyDescent="0.25">
      <c r="A691" t="s">
        <v>2912</v>
      </c>
      <c r="B691" t="s">
        <v>3656</v>
      </c>
      <c r="C691" t="s">
        <v>3714</v>
      </c>
    </row>
    <row r="692" spans="1:3" x14ac:dyDescent="0.25">
      <c r="A692" t="s">
        <v>2913</v>
      </c>
      <c r="B692" t="s">
        <v>3657</v>
      </c>
      <c r="C692" t="s">
        <v>3714</v>
      </c>
    </row>
    <row r="693" spans="1:3" x14ac:dyDescent="0.25">
      <c r="A693" t="s">
        <v>2914</v>
      </c>
      <c r="B693" t="s">
        <v>3658</v>
      </c>
      <c r="C693" t="s">
        <v>3714</v>
      </c>
    </row>
    <row r="694" spans="1:3" x14ac:dyDescent="0.25">
      <c r="A694" t="s">
        <v>2915</v>
      </c>
      <c r="B694" t="s">
        <v>3659</v>
      </c>
      <c r="C694" t="s">
        <v>3714</v>
      </c>
    </row>
    <row r="695" spans="1:3" x14ac:dyDescent="0.25">
      <c r="A695" t="s">
        <v>2916</v>
      </c>
      <c r="B695" t="s">
        <v>3660</v>
      </c>
      <c r="C695" t="s">
        <v>3714</v>
      </c>
    </row>
    <row r="696" spans="1:3" x14ac:dyDescent="0.25">
      <c r="A696" t="s">
        <v>2917</v>
      </c>
      <c r="B696" t="s">
        <v>3661</v>
      </c>
      <c r="C696" t="s">
        <v>3714</v>
      </c>
    </row>
    <row r="697" spans="1:3" x14ac:dyDescent="0.25">
      <c r="A697" t="s">
        <v>2918</v>
      </c>
      <c r="B697" t="s">
        <v>3662</v>
      </c>
      <c r="C697" t="s">
        <v>3714</v>
      </c>
    </row>
    <row r="698" spans="1:3" x14ac:dyDescent="0.25">
      <c r="A698" t="s">
        <v>2919</v>
      </c>
      <c r="B698" t="s">
        <v>3663</v>
      </c>
      <c r="C698" t="s">
        <v>3714</v>
      </c>
    </row>
    <row r="699" spans="1:3" x14ac:dyDescent="0.25">
      <c r="A699" t="s">
        <v>2920</v>
      </c>
      <c r="B699" t="s">
        <v>3664</v>
      </c>
      <c r="C699" t="s">
        <v>3714</v>
      </c>
    </row>
    <row r="700" spans="1:3" x14ac:dyDescent="0.25">
      <c r="A700" t="s">
        <v>2921</v>
      </c>
      <c r="B700" t="s">
        <v>3665</v>
      </c>
      <c r="C700" t="s">
        <v>3714</v>
      </c>
    </row>
    <row r="701" spans="1:3" x14ac:dyDescent="0.25">
      <c r="A701" t="s">
        <v>2922</v>
      </c>
      <c r="B701" t="s">
        <v>3666</v>
      </c>
      <c r="C701" t="s">
        <v>3714</v>
      </c>
    </row>
    <row r="702" spans="1:3" x14ac:dyDescent="0.25">
      <c r="A702" t="s">
        <v>2923</v>
      </c>
      <c r="B702" t="s">
        <v>3667</v>
      </c>
      <c r="C702" t="s">
        <v>3714</v>
      </c>
    </row>
    <row r="703" spans="1:3" x14ac:dyDescent="0.25">
      <c r="A703" t="s">
        <v>2924</v>
      </c>
      <c r="B703" t="s">
        <v>3668</v>
      </c>
      <c r="C703" t="s">
        <v>3714</v>
      </c>
    </row>
    <row r="704" spans="1:3" x14ac:dyDescent="0.25">
      <c r="A704" t="s">
        <v>2925</v>
      </c>
      <c r="B704" t="s">
        <v>3669</v>
      </c>
      <c r="C704" t="s">
        <v>3714</v>
      </c>
    </row>
    <row r="705" spans="1:3" x14ac:dyDescent="0.25">
      <c r="A705" t="s">
        <v>3720</v>
      </c>
      <c r="B705" t="s">
        <v>3721</v>
      </c>
      <c r="C705" t="s">
        <v>3714</v>
      </c>
    </row>
    <row r="706" spans="1:3" x14ac:dyDescent="0.25">
      <c r="A706" t="s">
        <v>3722</v>
      </c>
      <c r="B706" t="s">
        <v>3723</v>
      </c>
      <c r="C706" t="s">
        <v>3714</v>
      </c>
    </row>
    <row r="707" spans="1:3" x14ac:dyDescent="0.25">
      <c r="A707" t="s">
        <v>3724</v>
      </c>
      <c r="B707" t="s">
        <v>3725</v>
      </c>
      <c r="C707" t="s">
        <v>3714</v>
      </c>
    </row>
    <row r="708" spans="1:3" x14ac:dyDescent="0.25">
      <c r="A708" t="s">
        <v>3726</v>
      </c>
      <c r="B708" t="s">
        <v>3727</v>
      </c>
      <c r="C708" t="s">
        <v>3714</v>
      </c>
    </row>
    <row r="709" spans="1:3" x14ac:dyDescent="0.25">
      <c r="A709" t="s">
        <v>3728</v>
      </c>
      <c r="B709" t="s">
        <v>3729</v>
      </c>
      <c r="C709" t="s">
        <v>3714</v>
      </c>
    </row>
    <row r="710" spans="1:3" x14ac:dyDescent="0.25">
      <c r="A710" t="s">
        <v>3730</v>
      </c>
      <c r="B710" t="s">
        <v>3731</v>
      </c>
      <c r="C710" t="s">
        <v>3714</v>
      </c>
    </row>
    <row r="711" spans="1:3" x14ac:dyDescent="0.25">
      <c r="A711" t="s">
        <v>3732</v>
      </c>
      <c r="B711" t="s">
        <v>3733</v>
      </c>
      <c r="C711" t="s">
        <v>3714</v>
      </c>
    </row>
    <row r="712" spans="1:3" x14ac:dyDescent="0.25">
      <c r="A712" t="s">
        <v>3734</v>
      </c>
      <c r="B712" t="s">
        <v>3735</v>
      </c>
      <c r="C712" t="s">
        <v>3714</v>
      </c>
    </row>
    <row r="713" spans="1:3" x14ac:dyDescent="0.25">
      <c r="A713" t="s">
        <v>3736</v>
      </c>
      <c r="B713" t="s">
        <v>3735</v>
      </c>
      <c r="C713" t="s">
        <v>3714</v>
      </c>
    </row>
    <row r="714" spans="1:3" x14ac:dyDescent="0.25">
      <c r="A714" t="s">
        <v>3737</v>
      </c>
      <c r="B714" t="s">
        <v>3738</v>
      </c>
      <c r="C714" t="s">
        <v>3714</v>
      </c>
    </row>
    <row r="715" spans="1:3" x14ac:dyDescent="0.25">
      <c r="A715" t="s">
        <v>3739</v>
      </c>
      <c r="B715" t="s">
        <v>3740</v>
      </c>
      <c r="C715" t="s">
        <v>3714</v>
      </c>
    </row>
    <row r="716" spans="1:3" x14ac:dyDescent="0.25">
      <c r="A716" t="s">
        <v>3741</v>
      </c>
      <c r="B716" t="s">
        <v>3742</v>
      </c>
      <c r="C716" t="s">
        <v>3714</v>
      </c>
    </row>
    <row r="717" spans="1:3" x14ac:dyDescent="0.25">
      <c r="A717" t="s">
        <v>3743</v>
      </c>
      <c r="B717" t="s">
        <v>3744</v>
      </c>
      <c r="C717" t="s">
        <v>3714</v>
      </c>
    </row>
    <row r="718" spans="1:3" x14ac:dyDescent="0.25">
      <c r="A718" t="s">
        <v>3745</v>
      </c>
      <c r="B718" t="s">
        <v>3746</v>
      </c>
      <c r="C718" t="s">
        <v>3714</v>
      </c>
    </row>
    <row r="719" spans="1:3" x14ac:dyDescent="0.25">
      <c r="A719" t="s">
        <v>3747</v>
      </c>
      <c r="B719" t="s">
        <v>3748</v>
      </c>
      <c r="C719" t="s">
        <v>3714</v>
      </c>
    </row>
    <row r="720" spans="1:3" x14ac:dyDescent="0.25">
      <c r="A720" t="s">
        <v>3749</v>
      </c>
      <c r="B720" t="s">
        <v>3750</v>
      </c>
      <c r="C720" t="s">
        <v>3714</v>
      </c>
    </row>
    <row r="721" spans="1:3" x14ac:dyDescent="0.25">
      <c r="A721" t="s">
        <v>3751</v>
      </c>
      <c r="B721" t="s">
        <v>3752</v>
      </c>
      <c r="C721" t="s">
        <v>3714</v>
      </c>
    </row>
    <row r="722" spans="1:3" x14ac:dyDescent="0.25">
      <c r="A722" t="s">
        <v>3753</v>
      </c>
      <c r="B722" t="s">
        <v>3754</v>
      </c>
      <c r="C722" t="s">
        <v>3714</v>
      </c>
    </row>
    <row r="723" spans="1:3" x14ac:dyDescent="0.25">
      <c r="A723" t="s">
        <v>3755</v>
      </c>
      <c r="B723" t="s">
        <v>3756</v>
      </c>
      <c r="C723" t="s">
        <v>3714</v>
      </c>
    </row>
    <row r="724" spans="1:3" x14ac:dyDescent="0.25">
      <c r="A724" t="s">
        <v>3757</v>
      </c>
      <c r="B724" t="s">
        <v>3756</v>
      </c>
      <c r="C724" t="s">
        <v>3714</v>
      </c>
    </row>
    <row r="725" spans="1:3" x14ac:dyDescent="0.25">
      <c r="A725" t="s">
        <v>2926</v>
      </c>
      <c r="B725" t="s">
        <v>3670</v>
      </c>
      <c r="C725" t="s">
        <v>3714</v>
      </c>
    </row>
    <row r="726" spans="1:3" x14ac:dyDescent="0.25">
      <c r="A726" t="s">
        <v>2927</v>
      </c>
      <c r="B726" t="s">
        <v>3671</v>
      </c>
      <c r="C726" t="s">
        <v>3714</v>
      </c>
    </row>
    <row r="727" spans="1:3" x14ac:dyDescent="0.25">
      <c r="A727" t="s">
        <v>2928</v>
      </c>
      <c r="B727" t="s">
        <v>3672</v>
      </c>
      <c r="C727" t="s">
        <v>3714</v>
      </c>
    </row>
    <row r="728" spans="1:3" x14ac:dyDescent="0.25">
      <c r="A728" t="s">
        <v>2929</v>
      </c>
      <c r="B728" t="s">
        <v>3673</v>
      </c>
      <c r="C728" t="s">
        <v>3714</v>
      </c>
    </row>
    <row r="729" spans="1:3" x14ac:dyDescent="0.25">
      <c r="A729" t="s">
        <v>2930</v>
      </c>
      <c r="B729" t="s">
        <v>3674</v>
      </c>
      <c r="C729" t="s">
        <v>3714</v>
      </c>
    </row>
    <row r="730" spans="1:3" x14ac:dyDescent="0.25">
      <c r="A730" t="s">
        <v>2931</v>
      </c>
      <c r="B730" t="s">
        <v>3675</v>
      </c>
      <c r="C730" t="s">
        <v>3714</v>
      </c>
    </row>
    <row r="731" spans="1:3" x14ac:dyDescent="0.25">
      <c r="A731" t="s">
        <v>2932</v>
      </c>
      <c r="B731" t="s">
        <v>3676</v>
      </c>
      <c r="C731" t="s">
        <v>3714</v>
      </c>
    </row>
    <row r="732" spans="1:3" x14ac:dyDescent="0.25">
      <c r="A732" t="s">
        <v>2933</v>
      </c>
      <c r="B732" t="s">
        <v>3677</v>
      </c>
      <c r="C732" t="s">
        <v>3714</v>
      </c>
    </row>
    <row r="733" spans="1:3" x14ac:dyDescent="0.25">
      <c r="A733" t="s">
        <v>2934</v>
      </c>
      <c r="B733" t="s">
        <v>3678</v>
      </c>
      <c r="C733" t="s">
        <v>3714</v>
      </c>
    </row>
    <row r="734" spans="1:3" x14ac:dyDescent="0.25">
      <c r="A734" t="s">
        <v>2935</v>
      </c>
      <c r="B734" t="s">
        <v>3679</v>
      </c>
      <c r="C734" t="s">
        <v>3714</v>
      </c>
    </row>
    <row r="735" spans="1:3" x14ac:dyDescent="0.25">
      <c r="A735" t="s">
        <v>2936</v>
      </c>
      <c r="B735" t="s">
        <v>3680</v>
      </c>
      <c r="C735" t="s">
        <v>3714</v>
      </c>
    </row>
    <row r="736" spans="1:3" x14ac:dyDescent="0.25">
      <c r="A736" t="s">
        <v>2937</v>
      </c>
      <c r="B736" t="s">
        <v>3681</v>
      </c>
      <c r="C736" t="s">
        <v>3714</v>
      </c>
    </row>
    <row r="737" spans="1:3" x14ac:dyDescent="0.25">
      <c r="A737" t="s">
        <v>2938</v>
      </c>
      <c r="B737" t="s">
        <v>3682</v>
      </c>
      <c r="C737" t="s">
        <v>3714</v>
      </c>
    </row>
    <row r="738" spans="1:3" x14ac:dyDescent="0.25">
      <c r="A738" t="s">
        <v>2939</v>
      </c>
      <c r="B738" t="s">
        <v>3683</v>
      </c>
      <c r="C738" t="s">
        <v>3714</v>
      </c>
    </row>
    <row r="739" spans="1:3" x14ac:dyDescent="0.25">
      <c r="A739" t="s">
        <v>2940</v>
      </c>
      <c r="B739" t="s">
        <v>3684</v>
      </c>
      <c r="C739" t="s">
        <v>3714</v>
      </c>
    </row>
    <row r="740" spans="1:3" x14ac:dyDescent="0.25">
      <c r="A740" t="s">
        <v>2941</v>
      </c>
      <c r="B740" t="s">
        <v>3685</v>
      </c>
      <c r="C740" t="s">
        <v>3714</v>
      </c>
    </row>
    <row r="741" spans="1:3" x14ac:dyDescent="0.25">
      <c r="A741" t="s">
        <v>2942</v>
      </c>
      <c r="B741" t="s">
        <v>3686</v>
      </c>
      <c r="C741" t="s">
        <v>3714</v>
      </c>
    </row>
    <row r="742" spans="1:3" x14ac:dyDescent="0.25">
      <c r="A742" t="s">
        <v>2943</v>
      </c>
      <c r="B742" t="s">
        <v>3687</v>
      </c>
      <c r="C742" t="s">
        <v>3714</v>
      </c>
    </row>
    <row r="743" spans="1:3" x14ac:dyDescent="0.25">
      <c r="A743" t="s">
        <v>2944</v>
      </c>
      <c r="B743" t="s">
        <v>3688</v>
      </c>
      <c r="C743" t="s">
        <v>3714</v>
      </c>
    </row>
    <row r="744" spans="1:3" x14ac:dyDescent="0.25">
      <c r="A744" t="s">
        <v>2945</v>
      </c>
      <c r="B744" t="s">
        <v>3689</v>
      </c>
      <c r="C744" t="s">
        <v>3714</v>
      </c>
    </row>
    <row r="745" spans="1:3" x14ac:dyDescent="0.25">
      <c r="A745" t="s">
        <v>2946</v>
      </c>
      <c r="B745" t="s">
        <v>3690</v>
      </c>
      <c r="C745" t="s">
        <v>3714</v>
      </c>
    </row>
    <row r="746" spans="1:3" x14ac:dyDescent="0.25">
      <c r="A746" t="s">
        <v>2947</v>
      </c>
      <c r="B746" t="s">
        <v>3691</v>
      </c>
      <c r="C746" t="s">
        <v>3714</v>
      </c>
    </row>
    <row r="747" spans="1:3" x14ac:dyDescent="0.25">
      <c r="A747" t="s">
        <v>2948</v>
      </c>
      <c r="B747" t="s">
        <v>3692</v>
      </c>
      <c r="C747" t="s">
        <v>3714</v>
      </c>
    </row>
    <row r="748" spans="1:3" x14ac:dyDescent="0.25">
      <c r="A748" t="s">
        <v>2949</v>
      </c>
      <c r="B748" t="s">
        <v>3693</v>
      </c>
      <c r="C748" t="s">
        <v>3714</v>
      </c>
    </row>
    <row r="749" spans="1:3" x14ac:dyDescent="0.25">
      <c r="A749" t="s">
        <v>2950</v>
      </c>
      <c r="B749" t="s">
        <v>3694</v>
      </c>
      <c r="C749" t="s">
        <v>3714</v>
      </c>
    </row>
    <row r="750" spans="1:3" x14ac:dyDescent="0.25">
      <c r="A750" t="s">
        <v>2951</v>
      </c>
      <c r="B750" t="s">
        <v>3695</v>
      </c>
      <c r="C750" t="s">
        <v>3714</v>
      </c>
    </row>
    <row r="751" spans="1:3" x14ac:dyDescent="0.25">
      <c r="A751" t="s">
        <v>2952</v>
      </c>
      <c r="B751" t="s">
        <v>3696</v>
      </c>
      <c r="C751" t="s">
        <v>3714</v>
      </c>
    </row>
    <row r="752" spans="1:3" x14ac:dyDescent="0.25">
      <c r="A752" t="s">
        <v>2953</v>
      </c>
      <c r="B752" t="s">
        <v>3697</v>
      </c>
      <c r="C752" t="s">
        <v>3714</v>
      </c>
    </row>
    <row r="753" spans="1:3" x14ac:dyDescent="0.25">
      <c r="A753" t="s">
        <v>2954</v>
      </c>
      <c r="B753" t="s">
        <v>3698</v>
      </c>
      <c r="C753" t="s">
        <v>3714</v>
      </c>
    </row>
    <row r="754" spans="1:3" x14ac:dyDescent="0.25">
      <c r="A754" t="s">
        <v>2955</v>
      </c>
      <c r="B754" t="s">
        <v>3699</v>
      </c>
      <c r="C754" t="s">
        <v>3714</v>
      </c>
    </row>
    <row r="755" spans="1:3" x14ac:dyDescent="0.25">
      <c r="A755" t="s">
        <v>2956</v>
      </c>
      <c r="B755" t="s">
        <v>3700</v>
      </c>
      <c r="C755" t="s">
        <v>3714</v>
      </c>
    </row>
    <row r="756" spans="1:3" x14ac:dyDescent="0.25">
      <c r="A756" t="s">
        <v>2957</v>
      </c>
      <c r="B756" t="s">
        <v>3701</v>
      </c>
      <c r="C756" t="s">
        <v>3714</v>
      </c>
    </row>
    <row r="757" spans="1:3" x14ac:dyDescent="0.25">
      <c r="A757" t="s">
        <v>2958</v>
      </c>
      <c r="B757" t="s">
        <v>3702</v>
      </c>
      <c r="C757" t="s">
        <v>3714</v>
      </c>
    </row>
    <row r="758" spans="1:3" x14ac:dyDescent="0.25">
      <c r="A758" t="s">
        <v>2959</v>
      </c>
      <c r="B758" t="s">
        <v>3703</v>
      </c>
      <c r="C758" t="s">
        <v>3714</v>
      </c>
    </row>
    <row r="759" spans="1:3" x14ac:dyDescent="0.25">
      <c r="A759" t="s">
        <v>2960</v>
      </c>
      <c r="B759" t="s">
        <v>3704</v>
      </c>
      <c r="C759" t="s">
        <v>3714</v>
      </c>
    </row>
    <row r="760" spans="1:3" x14ac:dyDescent="0.25">
      <c r="A760" t="s">
        <v>2961</v>
      </c>
      <c r="B760" t="s">
        <v>3705</v>
      </c>
      <c r="C760" t="s">
        <v>3714</v>
      </c>
    </row>
    <row r="761" spans="1:3" x14ac:dyDescent="0.25">
      <c r="A761" t="s">
        <v>2962</v>
      </c>
      <c r="B761" t="s">
        <v>3706</v>
      </c>
      <c r="C761" t="s">
        <v>3714</v>
      </c>
    </row>
    <row r="762" spans="1:3" x14ac:dyDescent="0.25">
      <c r="A762" t="s">
        <v>2963</v>
      </c>
      <c r="B762" t="s">
        <v>3707</v>
      </c>
      <c r="C762" t="s">
        <v>3714</v>
      </c>
    </row>
    <row r="763" spans="1:3" x14ac:dyDescent="0.25">
      <c r="A763" t="s">
        <v>2964</v>
      </c>
      <c r="B763" t="s">
        <v>3708</v>
      </c>
      <c r="C763" t="s">
        <v>3714</v>
      </c>
    </row>
    <row r="764" spans="1:3" x14ac:dyDescent="0.25">
      <c r="A764" t="s">
        <v>2965</v>
      </c>
      <c r="B764" t="s">
        <v>3709</v>
      </c>
      <c r="C764" t="s">
        <v>3714</v>
      </c>
    </row>
    <row r="765" spans="1:3" x14ac:dyDescent="0.25">
      <c r="A765" t="s">
        <v>3758</v>
      </c>
      <c r="B765" t="s">
        <v>3710</v>
      </c>
      <c r="C765" t="s">
        <v>3714</v>
      </c>
    </row>
    <row r="766" spans="1:3" x14ac:dyDescent="0.25">
      <c r="A766" t="s">
        <v>2966</v>
      </c>
      <c r="B766" t="s">
        <v>3711</v>
      </c>
      <c r="C766" t="s">
        <v>3714</v>
      </c>
    </row>
    <row r="767" spans="1:3" x14ac:dyDescent="0.25">
      <c r="A767" t="s">
        <v>2967</v>
      </c>
      <c r="B767" t="s">
        <v>3712</v>
      </c>
      <c r="C767" t="s">
        <v>3714</v>
      </c>
    </row>
    <row r="768" spans="1:3" x14ac:dyDescent="0.25">
      <c r="A768" t="s">
        <v>2968</v>
      </c>
      <c r="B768" t="s">
        <v>3713</v>
      </c>
      <c r="C768" t="s">
        <v>3714</v>
      </c>
    </row>
  </sheetData>
  <conditionalFormatting sqref="A3:A8">
    <cfRule type="expression" dxfId="24" priority="7">
      <formula>H3=-9999</formula>
    </cfRule>
  </conditionalFormatting>
  <conditionalFormatting sqref="A3:A8">
    <cfRule type="expression" dxfId="23" priority="1">
      <formula>H3=-9999</formula>
    </cfRule>
    <cfRule type="expression" dxfId="22" priority="2">
      <formula>H3=-9999</formula>
    </cfRule>
    <cfRule type="expression" dxfId="21" priority="3">
      <formula>H3=-9999</formula>
    </cfRule>
    <cfRule type="expression" dxfId="20" priority="4">
      <formula>H3=-9999</formula>
    </cfRule>
    <cfRule type="expression" dxfId="19" priority="5">
      <formula>H3=-9999</formula>
    </cfRule>
    <cfRule type="expression" dxfId="18" priority="6">
      <formula>H3=-9999</formula>
    </cfRule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AD606"/>
  <sheetViews>
    <sheetView workbookViewId="0">
      <selection activeCell="B18" sqref="B18"/>
    </sheetView>
  </sheetViews>
  <sheetFormatPr defaultRowHeight="15" x14ac:dyDescent="0.25"/>
  <cols>
    <col min="2" max="2" width="21.85546875" bestFit="1" customWidth="1"/>
    <col min="3" max="3" width="10.7109375" bestFit="1" customWidth="1"/>
  </cols>
  <sheetData>
    <row r="2" spans="1:30" x14ac:dyDescent="0.25">
      <c r="B2" t="s">
        <v>2</v>
      </c>
      <c r="C2" t="s">
        <v>7</v>
      </c>
      <c r="F2" t="s">
        <v>168</v>
      </c>
      <c r="G2" s="147">
        <f>ROUND(MAX(C3:C30),1)</f>
        <v>31.4</v>
      </c>
      <c r="H2" t="s">
        <v>167</v>
      </c>
      <c r="I2" s="147">
        <f>IFERROR(ROUND(AVERAGE(C3:C30),1),"")</f>
        <v>20.9</v>
      </c>
      <c r="J2" t="s">
        <v>169</v>
      </c>
      <c r="K2" s="147">
        <f>ROUND(MIN(C3:C30),1)</f>
        <v>0</v>
      </c>
      <c r="L2" t="s">
        <v>172</v>
      </c>
      <c r="M2">
        <f>ROUND(_xlfn.STDEV.S(C3:C30),2)</f>
        <v>8.1999999999999993</v>
      </c>
      <c r="N2" t="s">
        <v>173</v>
      </c>
      <c r="O2">
        <f>ROUND(I2+(3*M2),1)</f>
        <v>45.5</v>
      </c>
      <c r="P2" t="s">
        <v>174</v>
      </c>
      <c r="Q2">
        <f>ROUND(I2-(3*M2),1)</f>
        <v>-3.7</v>
      </c>
      <c r="AA2" t="s">
        <v>0</v>
      </c>
      <c r="AB2" t="s">
        <v>167</v>
      </c>
      <c r="AC2" t="s">
        <v>177</v>
      </c>
    </row>
    <row r="3" spans="1:30" x14ac:dyDescent="0.25">
      <c r="A3">
        <v>1</v>
      </c>
      <c r="B3" s="2">
        <v>44502.373611111114</v>
      </c>
      <c r="C3" s="147">
        <v>29.5</v>
      </c>
      <c r="D3" t="s">
        <v>1119</v>
      </c>
      <c r="AA3" t="s">
        <v>47</v>
      </c>
      <c r="AB3">
        <v>2723.2142857142858</v>
      </c>
      <c r="AC3">
        <v>365.23004999313645</v>
      </c>
      <c r="AD3">
        <v>3</v>
      </c>
    </row>
    <row r="4" spans="1:30" x14ac:dyDescent="0.25">
      <c r="A4">
        <v>2</v>
      </c>
      <c r="B4" s="2">
        <v>44413.325694444444</v>
      </c>
      <c r="C4" s="147">
        <v>24.8</v>
      </c>
      <c r="D4" t="s">
        <v>1119</v>
      </c>
      <c r="AA4" t="s">
        <v>48</v>
      </c>
      <c r="AB4">
        <v>8297.1428571428569</v>
      </c>
      <c r="AC4">
        <v>500.76872123697325</v>
      </c>
      <c r="AD4">
        <v>4</v>
      </c>
    </row>
    <row r="5" spans="1:30" x14ac:dyDescent="0.25">
      <c r="A5">
        <v>3</v>
      </c>
      <c r="B5" s="2">
        <v>44412.32708333333</v>
      </c>
      <c r="C5" s="147">
        <v>28.4</v>
      </c>
      <c r="D5" t="s">
        <v>1119</v>
      </c>
      <c r="AA5" t="s">
        <v>49</v>
      </c>
      <c r="AB5">
        <v>3733.5714285714284</v>
      </c>
      <c r="AC5">
        <v>225.37564174990209</v>
      </c>
      <c r="AD5">
        <v>5</v>
      </c>
    </row>
    <row r="6" spans="1:30" x14ac:dyDescent="0.25">
      <c r="A6">
        <v>4</v>
      </c>
      <c r="B6" s="2">
        <v>44411.324305555558</v>
      </c>
      <c r="C6" s="147">
        <v>27.5</v>
      </c>
      <c r="D6" t="s">
        <v>1119</v>
      </c>
      <c r="AA6" t="s">
        <v>50</v>
      </c>
      <c r="AB6">
        <v>10917.142857142857</v>
      </c>
      <c r="AC6">
        <v>863.7809099056617</v>
      </c>
      <c r="AD6">
        <v>6</v>
      </c>
    </row>
    <row r="7" spans="1:30" x14ac:dyDescent="0.25">
      <c r="A7">
        <v>5</v>
      </c>
      <c r="B7" s="2">
        <v>44322.371527777781</v>
      </c>
      <c r="C7" s="147">
        <v>17.3</v>
      </c>
      <c r="D7" t="s">
        <v>1119</v>
      </c>
    </row>
    <row r="8" spans="1:30" x14ac:dyDescent="0.25">
      <c r="A8">
        <v>6</v>
      </c>
      <c r="B8" s="2">
        <v>44321.366666666669</v>
      </c>
      <c r="C8" s="147">
        <v>17.899999999999999</v>
      </c>
      <c r="D8" t="s">
        <v>1119</v>
      </c>
    </row>
    <row r="9" spans="1:30" x14ac:dyDescent="0.25">
      <c r="A9">
        <v>7</v>
      </c>
      <c r="B9" s="2">
        <v>44320.368750000001</v>
      </c>
      <c r="C9" s="147">
        <v>17.3</v>
      </c>
      <c r="D9" t="s">
        <v>1119</v>
      </c>
    </row>
    <row r="10" spans="1:30" x14ac:dyDescent="0.25">
      <c r="A10">
        <v>8</v>
      </c>
      <c r="B10" s="2">
        <v>44229.365972222222</v>
      </c>
      <c r="C10" s="147">
        <v>11.9</v>
      </c>
      <c r="D10" t="s">
        <v>1119</v>
      </c>
    </row>
    <row r="11" spans="1:30" x14ac:dyDescent="0.25">
      <c r="A11">
        <v>9</v>
      </c>
      <c r="B11" s="2">
        <v>44139.376388888886</v>
      </c>
      <c r="C11" s="147">
        <v>31.4</v>
      </c>
      <c r="D11" t="s">
        <v>1119</v>
      </c>
    </row>
    <row r="12" spans="1:30" x14ac:dyDescent="0.25">
      <c r="A12">
        <v>10</v>
      </c>
      <c r="B12" s="2">
        <v>44047.334722222222</v>
      </c>
      <c r="C12" s="147">
        <v>26</v>
      </c>
      <c r="D12" t="s">
        <v>1119</v>
      </c>
    </row>
    <row r="13" spans="1:30" x14ac:dyDescent="0.25">
      <c r="A13">
        <v>11</v>
      </c>
      <c r="B13" s="2">
        <v>43956.371527777781</v>
      </c>
      <c r="C13" s="147">
        <v>19.600000000000001</v>
      </c>
      <c r="D13" t="s">
        <v>1119</v>
      </c>
    </row>
    <row r="14" spans="1:30" x14ac:dyDescent="0.25">
      <c r="A14">
        <v>12</v>
      </c>
      <c r="B14" s="2">
        <v>43865.410416666666</v>
      </c>
      <c r="C14" s="147">
        <v>20</v>
      </c>
      <c r="D14" t="s">
        <v>1119</v>
      </c>
    </row>
    <row r="15" spans="1:30" x14ac:dyDescent="0.25">
      <c r="A15">
        <v>13</v>
      </c>
      <c r="B15" s="2">
        <v>43774.392361111109</v>
      </c>
      <c r="C15" s="147">
        <v>15.7</v>
      </c>
      <c r="D15" t="s">
        <v>1119</v>
      </c>
    </row>
    <row r="16" spans="1:30" x14ac:dyDescent="0.25">
      <c r="A16">
        <v>14</v>
      </c>
      <c r="B16" s="2">
        <v>43683.423611111109</v>
      </c>
      <c r="C16" s="147">
        <v>26.8</v>
      </c>
      <c r="D16" t="s">
        <v>1119</v>
      </c>
    </row>
    <row r="17" spans="1:3" x14ac:dyDescent="0.25">
      <c r="A17">
        <v>15</v>
      </c>
      <c r="B17" s="2"/>
      <c r="C17" s="147">
        <v>0</v>
      </c>
    </row>
    <row r="18" spans="1:3" x14ac:dyDescent="0.25">
      <c r="A18">
        <v>16</v>
      </c>
      <c r="B18" s="2"/>
      <c r="C18" s="147"/>
    </row>
    <row r="19" spans="1:3" x14ac:dyDescent="0.25">
      <c r="A19">
        <v>17</v>
      </c>
      <c r="B19" s="2"/>
      <c r="C19" s="147"/>
    </row>
    <row r="20" spans="1:3" x14ac:dyDescent="0.25">
      <c r="A20">
        <v>18</v>
      </c>
      <c r="B20" s="2"/>
      <c r="C20" s="147"/>
    </row>
    <row r="21" spans="1:3" x14ac:dyDescent="0.25">
      <c r="A21">
        <v>19</v>
      </c>
      <c r="B21" s="2"/>
      <c r="C21" s="147"/>
    </row>
    <row r="22" spans="1:3" x14ac:dyDescent="0.25">
      <c r="A22">
        <v>20</v>
      </c>
      <c r="B22" s="2"/>
      <c r="C22" s="147"/>
    </row>
    <row r="23" spans="1:3" x14ac:dyDescent="0.25">
      <c r="A23">
        <v>21</v>
      </c>
      <c r="B23" s="2"/>
      <c r="C23" s="147"/>
    </row>
    <row r="24" spans="1:3" x14ac:dyDescent="0.25">
      <c r="A24">
        <v>22</v>
      </c>
      <c r="B24" s="2"/>
      <c r="C24" s="147"/>
    </row>
    <row r="25" spans="1:3" x14ac:dyDescent="0.25">
      <c r="A25">
        <v>23</v>
      </c>
      <c r="B25" s="2"/>
      <c r="C25" s="147"/>
    </row>
    <row r="26" spans="1:3" x14ac:dyDescent="0.25">
      <c r="A26">
        <v>24</v>
      </c>
      <c r="B26" s="2"/>
      <c r="C26" s="147"/>
    </row>
    <row r="27" spans="1:3" x14ac:dyDescent="0.25">
      <c r="A27">
        <v>25</v>
      </c>
      <c r="B27" s="2"/>
      <c r="C27" s="147"/>
    </row>
    <row r="28" spans="1:3" x14ac:dyDescent="0.25">
      <c r="A28">
        <v>26</v>
      </c>
      <c r="B28" s="2"/>
      <c r="C28" s="147"/>
    </row>
    <row r="29" spans="1:3" x14ac:dyDescent="0.25">
      <c r="A29">
        <v>27</v>
      </c>
      <c r="B29" s="2"/>
      <c r="C29" s="147"/>
    </row>
    <row r="30" spans="1:3" x14ac:dyDescent="0.25">
      <c r="A30">
        <v>28</v>
      </c>
      <c r="B30" s="2"/>
      <c r="C30" s="147"/>
    </row>
    <row r="31" spans="1:3" x14ac:dyDescent="0.25">
      <c r="C31" s="147"/>
    </row>
    <row r="32" spans="1:3" x14ac:dyDescent="0.25">
      <c r="C32" s="147"/>
    </row>
    <row r="33" spans="3:3" x14ac:dyDescent="0.25">
      <c r="C33" s="147"/>
    </row>
    <row r="34" spans="3:3" x14ac:dyDescent="0.25">
      <c r="C34" s="147"/>
    </row>
    <row r="35" spans="3:3" x14ac:dyDescent="0.25">
      <c r="C35" s="147"/>
    </row>
    <row r="36" spans="3:3" x14ac:dyDescent="0.25">
      <c r="C36" s="147"/>
    </row>
    <row r="37" spans="3:3" x14ac:dyDescent="0.25">
      <c r="C37" s="147"/>
    </row>
    <row r="38" spans="3:3" x14ac:dyDescent="0.25">
      <c r="C38" s="147"/>
    </row>
    <row r="39" spans="3:3" x14ac:dyDescent="0.25">
      <c r="C39" s="147"/>
    </row>
    <row r="40" spans="3:3" x14ac:dyDescent="0.25">
      <c r="C40" s="147"/>
    </row>
    <row r="41" spans="3:3" x14ac:dyDescent="0.25">
      <c r="C41" s="147"/>
    </row>
    <row r="42" spans="3:3" x14ac:dyDescent="0.25">
      <c r="C42" s="147"/>
    </row>
    <row r="43" spans="3:3" x14ac:dyDescent="0.25">
      <c r="C43" s="147"/>
    </row>
    <row r="44" spans="3:3" x14ac:dyDescent="0.25">
      <c r="C44" s="147"/>
    </row>
    <row r="45" spans="3:3" x14ac:dyDescent="0.25">
      <c r="C45" s="147"/>
    </row>
    <row r="46" spans="3:3" x14ac:dyDescent="0.25">
      <c r="C46" s="147"/>
    </row>
    <row r="47" spans="3:3" x14ac:dyDescent="0.25">
      <c r="C47" s="147"/>
    </row>
    <row r="48" spans="3:3" x14ac:dyDescent="0.25">
      <c r="C48" s="147"/>
    </row>
    <row r="49" spans="3:3" x14ac:dyDescent="0.25">
      <c r="C49" s="147"/>
    </row>
    <row r="50" spans="3:3" x14ac:dyDescent="0.25">
      <c r="C50" s="147"/>
    </row>
    <row r="51" spans="3:3" x14ac:dyDescent="0.25">
      <c r="C51" s="147"/>
    </row>
    <row r="52" spans="3:3" x14ac:dyDescent="0.25">
      <c r="C52" s="147"/>
    </row>
    <row r="53" spans="3:3" x14ac:dyDescent="0.25">
      <c r="C53" s="147"/>
    </row>
    <row r="54" spans="3:3" x14ac:dyDescent="0.25">
      <c r="C54" s="147"/>
    </row>
    <row r="55" spans="3:3" x14ac:dyDescent="0.25">
      <c r="C55" s="147"/>
    </row>
    <row r="56" spans="3:3" x14ac:dyDescent="0.25">
      <c r="C56" s="147"/>
    </row>
    <row r="57" spans="3:3" x14ac:dyDescent="0.25">
      <c r="C57" s="147"/>
    </row>
    <row r="58" spans="3:3" x14ac:dyDescent="0.25">
      <c r="C58" s="147"/>
    </row>
    <row r="59" spans="3:3" x14ac:dyDescent="0.25">
      <c r="C59" s="147"/>
    </row>
    <row r="60" spans="3:3" x14ac:dyDescent="0.25">
      <c r="C60" s="147"/>
    </row>
    <row r="61" spans="3:3" x14ac:dyDescent="0.25">
      <c r="C61" s="147"/>
    </row>
    <row r="62" spans="3:3" x14ac:dyDescent="0.25">
      <c r="C62" s="147"/>
    </row>
    <row r="63" spans="3:3" x14ac:dyDescent="0.25">
      <c r="C63" s="147"/>
    </row>
    <row r="64" spans="3:3" x14ac:dyDescent="0.25">
      <c r="C64" s="147"/>
    </row>
    <row r="65" spans="3:3" x14ac:dyDescent="0.25">
      <c r="C65" s="147"/>
    </row>
    <row r="66" spans="3:3" x14ac:dyDescent="0.25">
      <c r="C66" s="147"/>
    </row>
    <row r="67" spans="3:3" x14ac:dyDescent="0.25">
      <c r="C67" s="147"/>
    </row>
    <row r="68" spans="3:3" x14ac:dyDescent="0.25">
      <c r="C68" s="147"/>
    </row>
    <row r="69" spans="3:3" x14ac:dyDescent="0.25">
      <c r="C69" s="147"/>
    </row>
    <row r="70" spans="3:3" x14ac:dyDescent="0.25">
      <c r="C70" s="147"/>
    </row>
    <row r="71" spans="3:3" x14ac:dyDescent="0.25">
      <c r="C71" s="147"/>
    </row>
    <row r="72" spans="3:3" x14ac:dyDescent="0.25">
      <c r="C72" s="147"/>
    </row>
    <row r="73" spans="3:3" x14ac:dyDescent="0.25">
      <c r="C73" s="147"/>
    </row>
    <row r="74" spans="3:3" x14ac:dyDescent="0.25">
      <c r="C74" s="147"/>
    </row>
    <row r="75" spans="3:3" x14ac:dyDescent="0.25">
      <c r="C75" s="147"/>
    </row>
    <row r="76" spans="3:3" x14ac:dyDescent="0.25">
      <c r="C76" s="147"/>
    </row>
    <row r="77" spans="3:3" x14ac:dyDescent="0.25">
      <c r="C77" s="147"/>
    </row>
    <row r="78" spans="3:3" x14ac:dyDescent="0.25">
      <c r="C78" s="147"/>
    </row>
    <row r="79" spans="3:3" x14ac:dyDescent="0.25">
      <c r="C79" s="147"/>
    </row>
    <row r="80" spans="3:3" x14ac:dyDescent="0.25">
      <c r="C80" s="147"/>
    </row>
    <row r="81" spans="3:3" x14ac:dyDescent="0.25">
      <c r="C81" s="147"/>
    </row>
    <row r="82" spans="3:3" x14ac:dyDescent="0.25">
      <c r="C82" s="147"/>
    </row>
    <row r="83" spans="3:3" x14ac:dyDescent="0.25">
      <c r="C83" s="147"/>
    </row>
    <row r="84" spans="3:3" x14ac:dyDescent="0.25">
      <c r="C84" s="147"/>
    </row>
    <row r="85" spans="3:3" x14ac:dyDescent="0.25">
      <c r="C85" s="147"/>
    </row>
    <row r="86" spans="3:3" x14ac:dyDescent="0.25">
      <c r="C86" s="147"/>
    </row>
    <row r="87" spans="3:3" x14ac:dyDescent="0.25">
      <c r="C87" s="147"/>
    </row>
    <row r="88" spans="3:3" x14ac:dyDescent="0.25">
      <c r="C88" s="147"/>
    </row>
    <row r="89" spans="3:3" x14ac:dyDescent="0.25">
      <c r="C89" s="147"/>
    </row>
    <row r="90" spans="3:3" x14ac:dyDescent="0.25">
      <c r="C90" s="147"/>
    </row>
    <row r="91" spans="3:3" x14ac:dyDescent="0.25">
      <c r="C91" s="147"/>
    </row>
    <row r="92" spans="3:3" x14ac:dyDescent="0.25">
      <c r="C92" s="147"/>
    </row>
    <row r="93" spans="3:3" x14ac:dyDescent="0.25">
      <c r="C93" s="147"/>
    </row>
    <row r="94" spans="3:3" x14ac:dyDescent="0.25">
      <c r="C94" s="147"/>
    </row>
    <row r="95" spans="3:3" x14ac:dyDescent="0.25">
      <c r="C95" s="147"/>
    </row>
    <row r="96" spans="3:3" x14ac:dyDescent="0.25">
      <c r="C96" s="147"/>
    </row>
    <row r="97" spans="3:3" x14ac:dyDescent="0.25">
      <c r="C97" s="147"/>
    </row>
    <row r="98" spans="3:3" x14ac:dyDescent="0.25">
      <c r="C98" s="147"/>
    </row>
    <row r="99" spans="3:3" x14ac:dyDescent="0.25">
      <c r="C99" s="147"/>
    </row>
    <row r="100" spans="3:3" x14ac:dyDescent="0.25">
      <c r="C100" s="147"/>
    </row>
    <row r="101" spans="3:3" x14ac:dyDescent="0.25">
      <c r="C101" s="147"/>
    </row>
    <row r="102" spans="3:3" x14ac:dyDescent="0.25">
      <c r="C102" s="147"/>
    </row>
    <row r="103" spans="3:3" x14ac:dyDescent="0.25">
      <c r="C103" s="147"/>
    </row>
    <row r="104" spans="3:3" x14ac:dyDescent="0.25">
      <c r="C104" s="147"/>
    </row>
    <row r="105" spans="3:3" x14ac:dyDescent="0.25">
      <c r="C105" s="147"/>
    </row>
    <row r="106" spans="3:3" x14ac:dyDescent="0.25">
      <c r="C106" s="147"/>
    </row>
    <row r="107" spans="3:3" x14ac:dyDescent="0.25">
      <c r="C107" s="147"/>
    </row>
    <row r="108" spans="3:3" x14ac:dyDescent="0.25">
      <c r="C108" s="147"/>
    </row>
    <row r="109" spans="3:3" x14ac:dyDescent="0.25">
      <c r="C109" s="147"/>
    </row>
    <row r="110" spans="3:3" x14ac:dyDescent="0.25">
      <c r="C110" s="147"/>
    </row>
    <row r="111" spans="3:3" x14ac:dyDescent="0.25">
      <c r="C111" s="147"/>
    </row>
    <row r="112" spans="3:3" x14ac:dyDescent="0.25">
      <c r="C112" s="147"/>
    </row>
    <row r="113" spans="3:3" x14ac:dyDescent="0.25">
      <c r="C113" s="147"/>
    </row>
    <row r="114" spans="3:3" x14ac:dyDescent="0.25">
      <c r="C114" s="147"/>
    </row>
    <row r="115" spans="3:3" x14ac:dyDescent="0.25">
      <c r="C115" s="147"/>
    </row>
    <row r="116" spans="3:3" x14ac:dyDescent="0.25">
      <c r="C116" s="147"/>
    </row>
    <row r="117" spans="3:3" x14ac:dyDescent="0.25">
      <c r="C117" s="147"/>
    </row>
    <row r="118" spans="3:3" x14ac:dyDescent="0.25">
      <c r="C118" s="147"/>
    </row>
    <row r="119" spans="3:3" x14ac:dyDescent="0.25">
      <c r="C119" s="147"/>
    </row>
    <row r="120" spans="3:3" x14ac:dyDescent="0.25">
      <c r="C120" s="147"/>
    </row>
    <row r="121" spans="3:3" x14ac:dyDescent="0.25">
      <c r="C121" s="147"/>
    </row>
    <row r="122" spans="3:3" x14ac:dyDescent="0.25">
      <c r="C122" s="147"/>
    </row>
    <row r="123" spans="3:3" x14ac:dyDescent="0.25">
      <c r="C123" s="147"/>
    </row>
    <row r="124" spans="3:3" x14ac:dyDescent="0.25">
      <c r="C124" s="147"/>
    </row>
    <row r="125" spans="3:3" x14ac:dyDescent="0.25">
      <c r="C125" s="147"/>
    </row>
    <row r="126" spans="3:3" x14ac:dyDescent="0.25">
      <c r="C126" s="147"/>
    </row>
    <row r="127" spans="3:3" x14ac:dyDescent="0.25">
      <c r="C127" s="147"/>
    </row>
    <row r="128" spans="3:3" x14ac:dyDescent="0.25">
      <c r="C128" s="147"/>
    </row>
    <row r="129" spans="3:3" x14ac:dyDescent="0.25">
      <c r="C129" s="147"/>
    </row>
    <row r="130" spans="3:3" x14ac:dyDescent="0.25">
      <c r="C130" s="147"/>
    </row>
    <row r="131" spans="3:3" x14ac:dyDescent="0.25">
      <c r="C131" s="147"/>
    </row>
    <row r="132" spans="3:3" x14ac:dyDescent="0.25">
      <c r="C132" s="147"/>
    </row>
    <row r="133" spans="3:3" x14ac:dyDescent="0.25">
      <c r="C133" s="147"/>
    </row>
    <row r="134" spans="3:3" x14ac:dyDescent="0.25">
      <c r="C134" s="147"/>
    </row>
    <row r="135" spans="3:3" x14ac:dyDescent="0.25">
      <c r="C135" s="147"/>
    </row>
    <row r="136" spans="3:3" x14ac:dyDescent="0.25">
      <c r="C136" s="147"/>
    </row>
    <row r="137" spans="3:3" x14ac:dyDescent="0.25">
      <c r="C137" s="147"/>
    </row>
    <row r="138" spans="3:3" x14ac:dyDescent="0.25">
      <c r="C138" s="147"/>
    </row>
    <row r="139" spans="3:3" x14ac:dyDescent="0.25">
      <c r="C139" s="147"/>
    </row>
    <row r="140" spans="3:3" x14ac:dyDescent="0.25">
      <c r="C140" s="147"/>
    </row>
    <row r="141" spans="3:3" x14ac:dyDescent="0.25">
      <c r="C141" s="147"/>
    </row>
    <row r="142" spans="3:3" x14ac:dyDescent="0.25">
      <c r="C142" s="147"/>
    </row>
    <row r="143" spans="3:3" x14ac:dyDescent="0.25">
      <c r="C143" s="147"/>
    </row>
    <row r="144" spans="3:3" x14ac:dyDescent="0.25">
      <c r="C144" s="147"/>
    </row>
    <row r="145" spans="3:3" x14ac:dyDescent="0.25">
      <c r="C145" s="147"/>
    </row>
    <row r="146" spans="3:3" x14ac:dyDescent="0.25">
      <c r="C146" s="147"/>
    </row>
    <row r="147" spans="3:3" x14ac:dyDescent="0.25">
      <c r="C147" s="147"/>
    </row>
    <row r="148" spans="3:3" x14ac:dyDescent="0.25">
      <c r="C148" s="147"/>
    </row>
    <row r="149" spans="3:3" x14ac:dyDescent="0.25">
      <c r="C149" s="147"/>
    </row>
    <row r="150" spans="3:3" x14ac:dyDescent="0.25">
      <c r="C150" s="147"/>
    </row>
    <row r="151" spans="3:3" x14ac:dyDescent="0.25">
      <c r="C151" s="147"/>
    </row>
    <row r="152" spans="3:3" x14ac:dyDescent="0.25">
      <c r="C152" s="147"/>
    </row>
    <row r="153" spans="3:3" x14ac:dyDescent="0.25">
      <c r="C153" s="147"/>
    </row>
    <row r="154" spans="3:3" x14ac:dyDescent="0.25">
      <c r="C154" s="147"/>
    </row>
    <row r="155" spans="3:3" x14ac:dyDescent="0.25">
      <c r="C155" s="147"/>
    </row>
    <row r="156" spans="3:3" x14ac:dyDescent="0.25">
      <c r="C156" s="147"/>
    </row>
    <row r="157" spans="3:3" x14ac:dyDescent="0.25">
      <c r="C157" s="147"/>
    </row>
    <row r="158" spans="3:3" x14ac:dyDescent="0.25">
      <c r="C158" s="147"/>
    </row>
    <row r="159" spans="3:3" x14ac:dyDescent="0.25">
      <c r="C159" s="147"/>
    </row>
    <row r="160" spans="3:3" x14ac:dyDescent="0.25">
      <c r="C160" s="147"/>
    </row>
    <row r="161" spans="3:3" x14ac:dyDescent="0.25">
      <c r="C161" s="147"/>
    </row>
    <row r="162" spans="3:3" x14ac:dyDescent="0.25">
      <c r="C162" s="147"/>
    </row>
    <row r="163" spans="3:3" x14ac:dyDescent="0.25">
      <c r="C163" s="147"/>
    </row>
    <row r="164" spans="3:3" x14ac:dyDescent="0.25">
      <c r="C164" s="147"/>
    </row>
    <row r="165" spans="3:3" x14ac:dyDescent="0.25">
      <c r="C165" s="147"/>
    </row>
    <row r="166" spans="3:3" x14ac:dyDescent="0.25">
      <c r="C166" s="147"/>
    </row>
    <row r="167" spans="3:3" x14ac:dyDescent="0.25">
      <c r="C167" s="147"/>
    </row>
    <row r="168" spans="3:3" x14ac:dyDescent="0.25">
      <c r="C168" s="147"/>
    </row>
    <row r="169" spans="3:3" x14ac:dyDescent="0.25">
      <c r="C169" s="147"/>
    </row>
    <row r="170" spans="3:3" x14ac:dyDescent="0.25">
      <c r="C170" s="147"/>
    </row>
    <row r="171" spans="3:3" x14ac:dyDescent="0.25">
      <c r="C171" s="147"/>
    </row>
    <row r="172" spans="3:3" x14ac:dyDescent="0.25">
      <c r="C172" s="147"/>
    </row>
    <row r="173" spans="3:3" x14ac:dyDescent="0.25">
      <c r="C173" s="147"/>
    </row>
    <row r="174" spans="3:3" x14ac:dyDescent="0.25">
      <c r="C174" s="147"/>
    </row>
    <row r="175" spans="3:3" x14ac:dyDescent="0.25">
      <c r="C175" s="147"/>
    </row>
    <row r="176" spans="3:3" x14ac:dyDescent="0.25">
      <c r="C176" s="147"/>
    </row>
    <row r="177" spans="3:3" x14ac:dyDescent="0.25">
      <c r="C177" s="147"/>
    </row>
    <row r="178" spans="3:3" x14ac:dyDescent="0.25">
      <c r="C178" s="147"/>
    </row>
    <row r="179" spans="3:3" x14ac:dyDescent="0.25">
      <c r="C179" s="147"/>
    </row>
    <row r="180" spans="3:3" x14ac:dyDescent="0.25">
      <c r="C180" s="147"/>
    </row>
    <row r="181" spans="3:3" x14ac:dyDescent="0.25">
      <c r="C181" s="147"/>
    </row>
    <row r="182" spans="3:3" x14ac:dyDescent="0.25">
      <c r="C182" s="147"/>
    </row>
    <row r="183" spans="3:3" x14ac:dyDescent="0.25">
      <c r="C183" s="147"/>
    </row>
    <row r="184" spans="3:3" x14ac:dyDescent="0.25">
      <c r="C184" s="147"/>
    </row>
    <row r="185" spans="3:3" x14ac:dyDescent="0.25">
      <c r="C185" s="147"/>
    </row>
    <row r="186" spans="3:3" x14ac:dyDescent="0.25">
      <c r="C186" s="147"/>
    </row>
    <row r="187" spans="3:3" x14ac:dyDescent="0.25">
      <c r="C187" s="147"/>
    </row>
    <row r="188" spans="3:3" x14ac:dyDescent="0.25">
      <c r="C188" s="147"/>
    </row>
    <row r="189" spans="3:3" x14ac:dyDescent="0.25">
      <c r="C189" s="147"/>
    </row>
    <row r="190" spans="3:3" x14ac:dyDescent="0.25">
      <c r="C190" s="147"/>
    </row>
    <row r="191" spans="3:3" x14ac:dyDescent="0.25">
      <c r="C191" s="147"/>
    </row>
    <row r="192" spans="3:3" x14ac:dyDescent="0.25">
      <c r="C192" s="147"/>
    </row>
    <row r="193" spans="3:3" x14ac:dyDescent="0.25">
      <c r="C193" s="147"/>
    </row>
    <row r="194" spans="3:3" x14ac:dyDescent="0.25">
      <c r="C194" s="147"/>
    </row>
    <row r="195" spans="3:3" x14ac:dyDescent="0.25">
      <c r="C195" s="147"/>
    </row>
    <row r="196" spans="3:3" x14ac:dyDescent="0.25">
      <c r="C196" s="147"/>
    </row>
    <row r="197" spans="3:3" x14ac:dyDescent="0.25">
      <c r="C197" s="147"/>
    </row>
    <row r="198" spans="3:3" x14ac:dyDescent="0.25">
      <c r="C198" s="147"/>
    </row>
    <row r="199" spans="3:3" x14ac:dyDescent="0.25">
      <c r="C199" s="147"/>
    </row>
    <row r="200" spans="3:3" x14ac:dyDescent="0.25">
      <c r="C200" s="147"/>
    </row>
    <row r="201" spans="3:3" x14ac:dyDescent="0.25">
      <c r="C201" s="147"/>
    </row>
    <row r="202" spans="3:3" x14ac:dyDescent="0.25">
      <c r="C202" s="147"/>
    </row>
    <row r="203" spans="3:3" x14ac:dyDescent="0.25">
      <c r="C203" s="147"/>
    </row>
    <row r="204" spans="3:3" x14ac:dyDescent="0.25">
      <c r="C204" s="147"/>
    </row>
    <row r="205" spans="3:3" x14ac:dyDescent="0.25">
      <c r="C205" s="147"/>
    </row>
    <row r="206" spans="3:3" x14ac:dyDescent="0.25">
      <c r="C206" s="147"/>
    </row>
    <row r="207" spans="3:3" x14ac:dyDescent="0.25">
      <c r="C207" s="147"/>
    </row>
    <row r="208" spans="3:3" x14ac:dyDescent="0.25">
      <c r="C208" s="147"/>
    </row>
    <row r="209" spans="3:3" x14ac:dyDescent="0.25">
      <c r="C209" s="147"/>
    </row>
    <row r="210" spans="3:3" x14ac:dyDescent="0.25">
      <c r="C210" s="147"/>
    </row>
    <row r="211" spans="3:3" x14ac:dyDescent="0.25">
      <c r="C211" s="147"/>
    </row>
    <row r="212" spans="3:3" x14ac:dyDescent="0.25">
      <c r="C212" s="147"/>
    </row>
    <row r="213" spans="3:3" x14ac:dyDescent="0.25">
      <c r="C213" s="147"/>
    </row>
    <row r="214" spans="3:3" x14ac:dyDescent="0.25">
      <c r="C214" s="147"/>
    </row>
    <row r="215" spans="3:3" x14ac:dyDescent="0.25">
      <c r="C215" s="147"/>
    </row>
    <row r="216" spans="3:3" x14ac:dyDescent="0.25">
      <c r="C216" s="147"/>
    </row>
    <row r="217" spans="3:3" x14ac:dyDescent="0.25">
      <c r="C217" s="147"/>
    </row>
    <row r="218" spans="3:3" x14ac:dyDescent="0.25">
      <c r="C218" s="147"/>
    </row>
    <row r="219" spans="3:3" x14ac:dyDescent="0.25">
      <c r="C219" s="147"/>
    </row>
    <row r="220" spans="3:3" x14ac:dyDescent="0.25">
      <c r="C220" s="147"/>
    </row>
    <row r="221" spans="3:3" x14ac:dyDescent="0.25">
      <c r="C221" s="147"/>
    </row>
    <row r="222" spans="3:3" x14ac:dyDescent="0.25">
      <c r="C222" s="147"/>
    </row>
    <row r="223" spans="3:3" x14ac:dyDescent="0.25">
      <c r="C223" s="147"/>
    </row>
    <row r="224" spans="3:3" x14ac:dyDescent="0.25">
      <c r="C224" s="147"/>
    </row>
    <row r="225" spans="3:3" x14ac:dyDescent="0.25">
      <c r="C225" s="147"/>
    </row>
    <row r="226" spans="3:3" x14ac:dyDescent="0.25">
      <c r="C226" s="147"/>
    </row>
    <row r="227" spans="3:3" x14ac:dyDescent="0.25">
      <c r="C227" s="147"/>
    </row>
    <row r="228" spans="3:3" x14ac:dyDescent="0.25">
      <c r="C228" s="147"/>
    </row>
    <row r="229" spans="3:3" x14ac:dyDescent="0.25">
      <c r="C229" s="147"/>
    </row>
    <row r="230" spans="3:3" x14ac:dyDescent="0.25">
      <c r="C230" s="147"/>
    </row>
    <row r="231" spans="3:3" x14ac:dyDescent="0.25">
      <c r="C231" s="147"/>
    </row>
    <row r="232" spans="3:3" x14ac:dyDescent="0.25">
      <c r="C232" s="147"/>
    </row>
    <row r="233" spans="3:3" x14ac:dyDescent="0.25">
      <c r="C233" s="147"/>
    </row>
    <row r="234" spans="3:3" x14ac:dyDescent="0.25">
      <c r="C234" s="147"/>
    </row>
    <row r="235" spans="3:3" x14ac:dyDescent="0.25">
      <c r="C235" s="147"/>
    </row>
    <row r="236" spans="3:3" x14ac:dyDescent="0.25">
      <c r="C236" s="147"/>
    </row>
    <row r="237" spans="3:3" x14ac:dyDescent="0.25">
      <c r="C237" s="147"/>
    </row>
    <row r="238" spans="3:3" x14ac:dyDescent="0.25">
      <c r="C238" s="147"/>
    </row>
    <row r="239" spans="3:3" x14ac:dyDescent="0.25">
      <c r="C239" s="147"/>
    </row>
    <row r="240" spans="3:3" x14ac:dyDescent="0.25">
      <c r="C240" s="147"/>
    </row>
    <row r="241" spans="3:3" x14ac:dyDescent="0.25">
      <c r="C241" s="147"/>
    </row>
    <row r="242" spans="3:3" x14ac:dyDescent="0.25">
      <c r="C242" s="147"/>
    </row>
    <row r="243" spans="3:3" x14ac:dyDescent="0.25">
      <c r="C243" s="147"/>
    </row>
    <row r="244" spans="3:3" x14ac:dyDescent="0.25">
      <c r="C244" s="147"/>
    </row>
    <row r="245" spans="3:3" x14ac:dyDescent="0.25">
      <c r="C245" s="147"/>
    </row>
    <row r="246" spans="3:3" x14ac:dyDescent="0.25">
      <c r="C246" s="147"/>
    </row>
    <row r="247" spans="3:3" x14ac:dyDescent="0.25">
      <c r="C247" s="147"/>
    </row>
    <row r="248" spans="3:3" x14ac:dyDescent="0.25">
      <c r="C248" s="147"/>
    </row>
    <row r="249" spans="3:3" x14ac:dyDescent="0.25">
      <c r="C249" s="147"/>
    </row>
    <row r="250" spans="3:3" x14ac:dyDescent="0.25">
      <c r="C250" s="147"/>
    </row>
    <row r="251" spans="3:3" x14ac:dyDescent="0.25">
      <c r="C251" s="147"/>
    </row>
    <row r="252" spans="3:3" x14ac:dyDescent="0.25">
      <c r="C252" s="147"/>
    </row>
    <row r="253" spans="3:3" x14ac:dyDescent="0.25">
      <c r="C253" s="147"/>
    </row>
    <row r="254" spans="3:3" x14ac:dyDescent="0.25">
      <c r="C254" s="147"/>
    </row>
    <row r="255" spans="3:3" x14ac:dyDescent="0.25">
      <c r="C255" s="147"/>
    </row>
    <row r="256" spans="3:3" x14ac:dyDescent="0.25">
      <c r="C256" s="147"/>
    </row>
    <row r="257" spans="3:3" x14ac:dyDescent="0.25">
      <c r="C257" s="147"/>
    </row>
    <row r="258" spans="3:3" x14ac:dyDescent="0.25">
      <c r="C258" s="147"/>
    </row>
    <row r="259" spans="3:3" x14ac:dyDescent="0.25">
      <c r="C259" s="147"/>
    </row>
    <row r="260" spans="3:3" x14ac:dyDescent="0.25">
      <c r="C260" s="147"/>
    </row>
    <row r="261" spans="3:3" x14ac:dyDescent="0.25">
      <c r="C261" s="147"/>
    </row>
    <row r="262" spans="3:3" x14ac:dyDescent="0.25">
      <c r="C262" s="147"/>
    </row>
    <row r="263" spans="3:3" x14ac:dyDescent="0.25">
      <c r="C263" s="147"/>
    </row>
    <row r="264" spans="3:3" x14ac:dyDescent="0.25">
      <c r="C264" s="147"/>
    </row>
    <row r="265" spans="3:3" x14ac:dyDescent="0.25">
      <c r="C265" s="147"/>
    </row>
    <row r="266" spans="3:3" x14ac:dyDescent="0.25">
      <c r="C266" s="147"/>
    </row>
    <row r="267" spans="3:3" x14ac:dyDescent="0.25">
      <c r="C267" s="147"/>
    </row>
    <row r="268" spans="3:3" x14ac:dyDescent="0.25">
      <c r="C268" s="147"/>
    </row>
    <row r="269" spans="3:3" x14ac:dyDescent="0.25">
      <c r="C269" s="147"/>
    </row>
    <row r="270" spans="3:3" x14ac:dyDescent="0.25">
      <c r="C270" s="147"/>
    </row>
    <row r="271" spans="3:3" x14ac:dyDescent="0.25">
      <c r="C271" s="147"/>
    </row>
    <row r="272" spans="3:3" x14ac:dyDescent="0.25">
      <c r="C272" s="147"/>
    </row>
    <row r="273" spans="3:3" x14ac:dyDescent="0.25">
      <c r="C273" s="147"/>
    </row>
    <row r="274" spans="3:3" x14ac:dyDescent="0.25">
      <c r="C274" s="147"/>
    </row>
    <row r="275" spans="3:3" x14ac:dyDescent="0.25">
      <c r="C275" s="147"/>
    </row>
    <row r="276" spans="3:3" x14ac:dyDescent="0.25">
      <c r="C276" s="147"/>
    </row>
    <row r="277" spans="3:3" x14ac:dyDescent="0.25">
      <c r="C277" s="147"/>
    </row>
    <row r="278" spans="3:3" x14ac:dyDescent="0.25">
      <c r="C278" s="147"/>
    </row>
    <row r="279" spans="3:3" x14ac:dyDescent="0.25">
      <c r="C279" s="147"/>
    </row>
    <row r="280" spans="3:3" x14ac:dyDescent="0.25">
      <c r="C280" s="147"/>
    </row>
    <row r="281" spans="3:3" x14ac:dyDescent="0.25">
      <c r="C281" s="147"/>
    </row>
    <row r="282" spans="3:3" x14ac:dyDescent="0.25">
      <c r="C282" s="147"/>
    </row>
    <row r="283" spans="3:3" x14ac:dyDescent="0.25">
      <c r="C283" s="147"/>
    </row>
    <row r="284" spans="3:3" x14ac:dyDescent="0.25">
      <c r="C284" s="147"/>
    </row>
    <row r="285" spans="3:3" x14ac:dyDescent="0.25">
      <c r="C285" s="147"/>
    </row>
    <row r="286" spans="3:3" x14ac:dyDescent="0.25">
      <c r="C286" s="147"/>
    </row>
    <row r="287" spans="3:3" x14ac:dyDescent="0.25">
      <c r="C287" s="147"/>
    </row>
    <row r="288" spans="3:3" x14ac:dyDescent="0.25">
      <c r="C288" s="147"/>
    </row>
    <row r="289" spans="3:3" x14ac:dyDescent="0.25">
      <c r="C289" s="147"/>
    </row>
    <row r="290" spans="3:3" x14ac:dyDescent="0.25">
      <c r="C290" s="147"/>
    </row>
    <row r="291" spans="3:3" x14ac:dyDescent="0.25">
      <c r="C291" s="147"/>
    </row>
    <row r="292" spans="3:3" x14ac:dyDescent="0.25">
      <c r="C292" s="147"/>
    </row>
    <row r="293" spans="3:3" x14ac:dyDescent="0.25">
      <c r="C293" s="147"/>
    </row>
    <row r="294" spans="3:3" x14ac:dyDescent="0.25">
      <c r="C294" s="147"/>
    </row>
    <row r="295" spans="3:3" x14ac:dyDescent="0.25">
      <c r="C295" s="147"/>
    </row>
    <row r="296" spans="3:3" x14ac:dyDescent="0.25">
      <c r="C296" s="147"/>
    </row>
    <row r="297" spans="3:3" x14ac:dyDescent="0.25">
      <c r="C297" s="147"/>
    </row>
    <row r="298" spans="3:3" x14ac:dyDescent="0.25">
      <c r="C298" s="147"/>
    </row>
    <row r="299" spans="3:3" x14ac:dyDescent="0.25">
      <c r="C299" s="147"/>
    </row>
    <row r="300" spans="3:3" x14ac:dyDescent="0.25">
      <c r="C300" s="147"/>
    </row>
    <row r="301" spans="3:3" x14ac:dyDescent="0.25">
      <c r="C301" s="147"/>
    </row>
    <row r="302" spans="3:3" x14ac:dyDescent="0.25">
      <c r="C302" s="147"/>
    </row>
    <row r="303" spans="3:3" x14ac:dyDescent="0.25">
      <c r="C303" s="147"/>
    </row>
    <row r="304" spans="3:3" x14ac:dyDescent="0.25">
      <c r="C304" s="147"/>
    </row>
    <row r="305" spans="3:3" x14ac:dyDescent="0.25">
      <c r="C305" s="147"/>
    </row>
    <row r="306" spans="3:3" x14ac:dyDescent="0.25">
      <c r="C306" s="147"/>
    </row>
    <row r="307" spans="3:3" x14ac:dyDescent="0.25">
      <c r="C307" s="147"/>
    </row>
    <row r="308" spans="3:3" x14ac:dyDescent="0.25">
      <c r="C308" s="147"/>
    </row>
    <row r="309" spans="3:3" x14ac:dyDescent="0.25">
      <c r="C309" s="147"/>
    </row>
    <row r="310" spans="3:3" x14ac:dyDescent="0.25">
      <c r="C310" s="147"/>
    </row>
    <row r="311" spans="3:3" x14ac:dyDescent="0.25">
      <c r="C311" s="147"/>
    </row>
    <row r="312" spans="3:3" x14ac:dyDescent="0.25">
      <c r="C312" s="147"/>
    </row>
    <row r="313" spans="3:3" x14ac:dyDescent="0.25">
      <c r="C313" s="147"/>
    </row>
    <row r="314" spans="3:3" x14ac:dyDescent="0.25">
      <c r="C314" s="147"/>
    </row>
    <row r="315" spans="3:3" x14ac:dyDescent="0.25">
      <c r="C315" s="147"/>
    </row>
    <row r="316" spans="3:3" x14ac:dyDescent="0.25">
      <c r="C316" s="147"/>
    </row>
    <row r="317" spans="3:3" x14ac:dyDescent="0.25">
      <c r="C317" s="147"/>
    </row>
    <row r="318" spans="3:3" x14ac:dyDescent="0.25">
      <c r="C318" s="147"/>
    </row>
    <row r="319" spans="3:3" x14ac:dyDescent="0.25">
      <c r="C319" s="147"/>
    </row>
    <row r="320" spans="3:3" x14ac:dyDescent="0.25">
      <c r="C320" s="147"/>
    </row>
    <row r="321" spans="3:3" x14ac:dyDescent="0.25">
      <c r="C321" s="147"/>
    </row>
    <row r="322" spans="3:3" x14ac:dyDescent="0.25">
      <c r="C322" s="147"/>
    </row>
    <row r="323" spans="3:3" x14ac:dyDescent="0.25">
      <c r="C323" s="147"/>
    </row>
    <row r="324" spans="3:3" x14ac:dyDescent="0.25">
      <c r="C324" s="147"/>
    </row>
    <row r="325" spans="3:3" x14ac:dyDescent="0.25">
      <c r="C325" s="147"/>
    </row>
    <row r="326" spans="3:3" x14ac:dyDescent="0.25">
      <c r="C326" s="147"/>
    </row>
    <row r="327" spans="3:3" x14ac:dyDescent="0.25">
      <c r="C327" s="147"/>
    </row>
    <row r="328" spans="3:3" x14ac:dyDescent="0.25">
      <c r="C328" s="147"/>
    </row>
    <row r="329" spans="3:3" x14ac:dyDescent="0.25">
      <c r="C329" s="147"/>
    </row>
    <row r="330" spans="3:3" x14ac:dyDescent="0.25">
      <c r="C330" s="147"/>
    </row>
    <row r="331" spans="3:3" x14ac:dyDescent="0.25">
      <c r="C331" s="147"/>
    </row>
    <row r="332" spans="3:3" x14ac:dyDescent="0.25">
      <c r="C332" s="147"/>
    </row>
    <row r="333" spans="3:3" x14ac:dyDescent="0.25">
      <c r="C333" s="147"/>
    </row>
    <row r="334" spans="3:3" x14ac:dyDescent="0.25">
      <c r="C334" s="147"/>
    </row>
    <row r="335" spans="3:3" x14ac:dyDescent="0.25">
      <c r="C335" s="147"/>
    </row>
    <row r="336" spans="3:3" x14ac:dyDescent="0.25">
      <c r="C336" s="147"/>
    </row>
    <row r="337" spans="3:3" x14ac:dyDescent="0.25">
      <c r="C337" s="147"/>
    </row>
    <row r="338" spans="3:3" x14ac:dyDescent="0.25">
      <c r="C338" s="147"/>
    </row>
    <row r="339" spans="3:3" x14ac:dyDescent="0.25">
      <c r="C339" s="147"/>
    </row>
    <row r="340" spans="3:3" x14ac:dyDescent="0.25">
      <c r="C340" s="147"/>
    </row>
    <row r="341" spans="3:3" x14ac:dyDescent="0.25">
      <c r="C341" s="147"/>
    </row>
    <row r="342" spans="3:3" x14ac:dyDescent="0.25">
      <c r="C342" s="147"/>
    </row>
    <row r="343" spans="3:3" x14ac:dyDescent="0.25">
      <c r="C343" s="147"/>
    </row>
    <row r="344" spans="3:3" x14ac:dyDescent="0.25">
      <c r="C344" s="147"/>
    </row>
    <row r="345" spans="3:3" x14ac:dyDescent="0.25">
      <c r="C345" s="147"/>
    </row>
    <row r="346" spans="3:3" x14ac:dyDescent="0.25">
      <c r="C346" s="147"/>
    </row>
    <row r="347" spans="3:3" x14ac:dyDescent="0.25">
      <c r="C347" s="147"/>
    </row>
    <row r="348" spans="3:3" x14ac:dyDescent="0.25">
      <c r="C348" s="147"/>
    </row>
    <row r="349" spans="3:3" x14ac:dyDescent="0.25">
      <c r="C349" s="147"/>
    </row>
    <row r="350" spans="3:3" x14ac:dyDescent="0.25">
      <c r="C350" s="147"/>
    </row>
    <row r="351" spans="3:3" x14ac:dyDescent="0.25">
      <c r="C351" s="147"/>
    </row>
    <row r="352" spans="3:3" x14ac:dyDescent="0.25">
      <c r="C352" s="147"/>
    </row>
    <row r="353" spans="3:3" x14ac:dyDescent="0.25">
      <c r="C353" s="147"/>
    </row>
    <row r="354" spans="3:3" x14ac:dyDescent="0.25">
      <c r="C354" s="147"/>
    </row>
    <row r="355" spans="3:3" x14ac:dyDescent="0.25">
      <c r="C355" s="147"/>
    </row>
    <row r="356" spans="3:3" x14ac:dyDescent="0.25">
      <c r="C356" s="147"/>
    </row>
    <row r="357" spans="3:3" x14ac:dyDescent="0.25">
      <c r="C357" s="147"/>
    </row>
    <row r="358" spans="3:3" x14ac:dyDescent="0.25">
      <c r="C358" s="147"/>
    </row>
    <row r="359" spans="3:3" x14ac:dyDescent="0.25">
      <c r="C359" s="147"/>
    </row>
    <row r="360" spans="3:3" x14ac:dyDescent="0.25">
      <c r="C360" s="147"/>
    </row>
    <row r="361" spans="3:3" x14ac:dyDescent="0.25">
      <c r="C361" s="147"/>
    </row>
    <row r="362" spans="3:3" x14ac:dyDescent="0.25">
      <c r="C362" s="147"/>
    </row>
    <row r="363" spans="3:3" x14ac:dyDescent="0.25">
      <c r="C363" s="147"/>
    </row>
    <row r="364" spans="3:3" x14ac:dyDescent="0.25">
      <c r="C364" s="147"/>
    </row>
    <row r="365" spans="3:3" x14ac:dyDescent="0.25">
      <c r="C365" s="147"/>
    </row>
    <row r="366" spans="3:3" x14ac:dyDescent="0.25">
      <c r="C366" s="147"/>
    </row>
    <row r="367" spans="3:3" x14ac:dyDescent="0.25">
      <c r="C367" s="147"/>
    </row>
    <row r="368" spans="3:3" x14ac:dyDescent="0.25">
      <c r="C368" s="147"/>
    </row>
    <row r="369" spans="3:3" x14ac:dyDescent="0.25">
      <c r="C369" s="147"/>
    </row>
    <row r="370" spans="3:3" x14ac:dyDescent="0.25">
      <c r="C370" s="147"/>
    </row>
    <row r="371" spans="3:3" x14ac:dyDescent="0.25">
      <c r="C371" s="147"/>
    </row>
    <row r="372" spans="3:3" x14ac:dyDescent="0.25">
      <c r="C372" s="147"/>
    </row>
    <row r="373" spans="3:3" x14ac:dyDescent="0.25">
      <c r="C373" s="147"/>
    </row>
    <row r="374" spans="3:3" x14ac:dyDescent="0.25">
      <c r="C374" s="147"/>
    </row>
    <row r="375" spans="3:3" x14ac:dyDescent="0.25">
      <c r="C375" s="147"/>
    </row>
    <row r="376" spans="3:3" x14ac:dyDescent="0.25">
      <c r="C376" s="147"/>
    </row>
    <row r="377" spans="3:3" x14ac:dyDescent="0.25">
      <c r="C377" s="147"/>
    </row>
    <row r="378" spans="3:3" x14ac:dyDescent="0.25">
      <c r="C378" s="147"/>
    </row>
    <row r="379" spans="3:3" x14ac:dyDescent="0.25">
      <c r="C379" s="147"/>
    </row>
    <row r="380" spans="3:3" x14ac:dyDescent="0.25">
      <c r="C380" s="147"/>
    </row>
    <row r="381" spans="3:3" x14ac:dyDescent="0.25">
      <c r="C381" s="147"/>
    </row>
    <row r="382" spans="3:3" x14ac:dyDescent="0.25">
      <c r="C382" s="147"/>
    </row>
    <row r="383" spans="3:3" x14ac:dyDescent="0.25">
      <c r="C383" s="147"/>
    </row>
    <row r="384" spans="3:3" x14ac:dyDescent="0.25">
      <c r="C384" s="147"/>
    </row>
    <row r="385" spans="3:3" x14ac:dyDescent="0.25">
      <c r="C385" s="147"/>
    </row>
    <row r="386" spans="3:3" x14ac:dyDescent="0.25">
      <c r="C386" s="147"/>
    </row>
    <row r="387" spans="3:3" x14ac:dyDescent="0.25">
      <c r="C387" s="147"/>
    </row>
    <row r="388" spans="3:3" x14ac:dyDescent="0.25">
      <c r="C388" s="147"/>
    </row>
    <row r="389" spans="3:3" x14ac:dyDescent="0.25">
      <c r="C389" s="147"/>
    </row>
    <row r="390" spans="3:3" x14ac:dyDescent="0.25">
      <c r="C390" s="147"/>
    </row>
    <row r="391" spans="3:3" x14ac:dyDescent="0.25">
      <c r="C391" s="147"/>
    </row>
    <row r="392" spans="3:3" x14ac:dyDescent="0.25">
      <c r="C392" s="147"/>
    </row>
    <row r="393" spans="3:3" x14ac:dyDescent="0.25">
      <c r="C393" s="147"/>
    </row>
    <row r="394" spans="3:3" x14ac:dyDescent="0.25">
      <c r="C394" s="147"/>
    </row>
    <row r="395" spans="3:3" x14ac:dyDescent="0.25">
      <c r="C395" s="147"/>
    </row>
    <row r="396" spans="3:3" x14ac:dyDescent="0.25">
      <c r="C396" s="147"/>
    </row>
    <row r="397" spans="3:3" x14ac:dyDescent="0.25">
      <c r="C397" s="147"/>
    </row>
    <row r="398" spans="3:3" x14ac:dyDescent="0.25">
      <c r="C398" s="147"/>
    </row>
    <row r="399" spans="3:3" x14ac:dyDescent="0.25">
      <c r="C399" s="147"/>
    </row>
    <row r="400" spans="3:3" x14ac:dyDescent="0.25">
      <c r="C400" s="147"/>
    </row>
    <row r="401" spans="3:3" x14ac:dyDescent="0.25">
      <c r="C401" s="147"/>
    </row>
    <row r="402" spans="3:3" x14ac:dyDescent="0.25">
      <c r="C402" s="147"/>
    </row>
    <row r="403" spans="3:3" x14ac:dyDescent="0.25">
      <c r="C403" s="147"/>
    </row>
    <row r="404" spans="3:3" x14ac:dyDescent="0.25">
      <c r="C404" s="147"/>
    </row>
    <row r="405" spans="3:3" x14ac:dyDescent="0.25">
      <c r="C405" s="147"/>
    </row>
    <row r="406" spans="3:3" x14ac:dyDescent="0.25">
      <c r="C406" s="147"/>
    </row>
    <row r="407" spans="3:3" x14ac:dyDescent="0.25">
      <c r="C407" s="147"/>
    </row>
    <row r="408" spans="3:3" x14ac:dyDescent="0.25">
      <c r="C408" s="147"/>
    </row>
    <row r="409" spans="3:3" x14ac:dyDescent="0.25">
      <c r="C409" s="147"/>
    </row>
    <row r="410" spans="3:3" x14ac:dyDescent="0.25">
      <c r="C410" s="147"/>
    </row>
    <row r="411" spans="3:3" x14ac:dyDescent="0.25">
      <c r="C411" s="147"/>
    </row>
    <row r="412" spans="3:3" x14ac:dyDescent="0.25">
      <c r="C412" s="147"/>
    </row>
    <row r="413" spans="3:3" x14ac:dyDescent="0.25">
      <c r="C413" s="147"/>
    </row>
    <row r="414" spans="3:3" x14ac:dyDescent="0.25">
      <c r="C414" s="147"/>
    </row>
    <row r="415" spans="3:3" x14ac:dyDescent="0.25">
      <c r="C415" s="147"/>
    </row>
    <row r="416" spans="3:3" x14ac:dyDescent="0.25">
      <c r="C416" s="147"/>
    </row>
    <row r="417" spans="3:3" x14ac:dyDescent="0.25">
      <c r="C417" s="147"/>
    </row>
    <row r="418" spans="3:3" x14ac:dyDescent="0.25">
      <c r="C418" s="147"/>
    </row>
    <row r="419" spans="3:3" x14ac:dyDescent="0.25">
      <c r="C419" s="147"/>
    </row>
    <row r="420" spans="3:3" x14ac:dyDescent="0.25">
      <c r="C420" s="147"/>
    </row>
    <row r="421" spans="3:3" x14ac:dyDescent="0.25">
      <c r="C421" s="147"/>
    </row>
    <row r="422" spans="3:3" x14ac:dyDescent="0.25">
      <c r="C422" s="147"/>
    </row>
    <row r="423" spans="3:3" x14ac:dyDescent="0.25">
      <c r="C423" s="147"/>
    </row>
    <row r="424" spans="3:3" x14ac:dyDescent="0.25">
      <c r="C424" s="147"/>
    </row>
    <row r="425" spans="3:3" x14ac:dyDescent="0.25">
      <c r="C425" s="147"/>
    </row>
    <row r="426" spans="3:3" x14ac:dyDescent="0.25">
      <c r="C426" s="147"/>
    </row>
    <row r="427" spans="3:3" x14ac:dyDescent="0.25">
      <c r="C427" s="147"/>
    </row>
    <row r="428" spans="3:3" x14ac:dyDescent="0.25">
      <c r="C428" s="147"/>
    </row>
    <row r="429" spans="3:3" x14ac:dyDescent="0.25">
      <c r="C429" s="147"/>
    </row>
    <row r="430" spans="3:3" x14ac:dyDescent="0.25">
      <c r="C430" s="147"/>
    </row>
    <row r="431" spans="3:3" x14ac:dyDescent="0.25">
      <c r="C431" s="147"/>
    </row>
    <row r="432" spans="3:3" x14ac:dyDescent="0.25">
      <c r="C432" s="147"/>
    </row>
    <row r="433" spans="3:3" x14ac:dyDescent="0.25">
      <c r="C433" s="147"/>
    </row>
    <row r="434" spans="3:3" x14ac:dyDescent="0.25">
      <c r="C434" s="147"/>
    </row>
    <row r="435" spans="3:3" x14ac:dyDescent="0.25">
      <c r="C435" s="147"/>
    </row>
    <row r="436" spans="3:3" x14ac:dyDescent="0.25">
      <c r="C436" s="147"/>
    </row>
    <row r="437" spans="3:3" x14ac:dyDescent="0.25">
      <c r="C437" s="147"/>
    </row>
    <row r="438" spans="3:3" x14ac:dyDescent="0.25">
      <c r="C438" s="147"/>
    </row>
    <row r="439" spans="3:3" x14ac:dyDescent="0.25">
      <c r="C439" s="147"/>
    </row>
    <row r="440" spans="3:3" x14ac:dyDescent="0.25">
      <c r="C440" s="147"/>
    </row>
    <row r="441" spans="3:3" x14ac:dyDescent="0.25">
      <c r="C441" s="147"/>
    </row>
    <row r="442" spans="3:3" x14ac:dyDescent="0.25">
      <c r="C442" s="147"/>
    </row>
    <row r="443" spans="3:3" x14ac:dyDescent="0.25">
      <c r="C443" s="147"/>
    </row>
    <row r="444" spans="3:3" x14ac:dyDescent="0.25">
      <c r="C444" s="147"/>
    </row>
    <row r="445" spans="3:3" x14ac:dyDescent="0.25">
      <c r="C445" s="147"/>
    </row>
    <row r="446" spans="3:3" x14ac:dyDescent="0.25">
      <c r="C446" s="147"/>
    </row>
    <row r="447" spans="3:3" x14ac:dyDescent="0.25">
      <c r="C447" s="147"/>
    </row>
    <row r="448" spans="3:3" x14ac:dyDescent="0.25">
      <c r="C448" s="147"/>
    </row>
    <row r="449" spans="3:3" x14ac:dyDescent="0.25">
      <c r="C449" s="147"/>
    </row>
    <row r="450" spans="3:3" x14ac:dyDescent="0.25">
      <c r="C450" s="147"/>
    </row>
    <row r="451" spans="3:3" x14ac:dyDescent="0.25">
      <c r="C451" s="147"/>
    </row>
    <row r="452" spans="3:3" x14ac:dyDescent="0.25">
      <c r="C452" s="147"/>
    </row>
    <row r="453" spans="3:3" x14ac:dyDescent="0.25">
      <c r="C453" s="147"/>
    </row>
    <row r="454" spans="3:3" x14ac:dyDescent="0.25">
      <c r="C454" s="147"/>
    </row>
    <row r="455" spans="3:3" x14ac:dyDescent="0.25">
      <c r="C455" s="147"/>
    </row>
    <row r="456" spans="3:3" x14ac:dyDescent="0.25">
      <c r="C456" s="147"/>
    </row>
    <row r="457" spans="3:3" x14ac:dyDescent="0.25">
      <c r="C457" s="147"/>
    </row>
    <row r="458" spans="3:3" x14ac:dyDescent="0.25">
      <c r="C458" s="147"/>
    </row>
    <row r="459" spans="3:3" x14ac:dyDescent="0.25">
      <c r="C459" s="147"/>
    </row>
    <row r="460" spans="3:3" x14ac:dyDescent="0.25">
      <c r="C460" s="147"/>
    </row>
    <row r="461" spans="3:3" x14ac:dyDescent="0.25">
      <c r="C461" s="147"/>
    </row>
    <row r="462" spans="3:3" x14ac:dyDescent="0.25">
      <c r="C462" s="147"/>
    </row>
    <row r="463" spans="3:3" x14ac:dyDescent="0.25">
      <c r="C463" s="147"/>
    </row>
    <row r="464" spans="3:3" x14ac:dyDescent="0.25">
      <c r="C464" s="147"/>
    </row>
    <row r="465" spans="3:3" x14ac:dyDescent="0.25">
      <c r="C465" s="147"/>
    </row>
    <row r="466" spans="3:3" x14ac:dyDescent="0.25">
      <c r="C466" s="147"/>
    </row>
    <row r="467" spans="3:3" x14ac:dyDescent="0.25">
      <c r="C467" s="147"/>
    </row>
    <row r="468" spans="3:3" x14ac:dyDescent="0.25">
      <c r="C468" s="147"/>
    </row>
    <row r="469" spans="3:3" x14ac:dyDescent="0.25">
      <c r="C469" s="147"/>
    </row>
    <row r="470" spans="3:3" x14ac:dyDescent="0.25">
      <c r="C470" s="147"/>
    </row>
    <row r="471" spans="3:3" x14ac:dyDescent="0.25">
      <c r="C471" s="147"/>
    </row>
    <row r="472" spans="3:3" x14ac:dyDescent="0.25">
      <c r="C472" s="147"/>
    </row>
    <row r="473" spans="3:3" x14ac:dyDescent="0.25">
      <c r="C473" s="147"/>
    </row>
    <row r="474" spans="3:3" x14ac:dyDescent="0.25">
      <c r="C474" s="147"/>
    </row>
    <row r="475" spans="3:3" x14ac:dyDescent="0.25">
      <c r="C475" s="147"/>
    </row>
    <row r="476" spans="3:3" x14ac:dyDescent="0.25">
      <c r="C476" s="147"/>
    </row>
    <row r="477" spans="3:3" x14ac:dyDescent="0.25">
      <c r="C477" s="147"/>
    </row>
    <row r="478" spans="3:3" x14ac:dyDescent="0.25">
      <c r="C478" s="147"/>
    </row>
    <row r="479" spans="3:3" x14ac:dyDescent="0.25">
      <c r="C479" s="147"/>
    </row>
    <row r="480" spans="3:3" x14ac:dyDescent="0.25">
      <c r="C480" s="147"/>
    </row>
    <row r="481" spans="3:3" x14ac:dyDescent="0.25">
      <c r="C481" s="147"/>
    </row>
    <row r="482" spans="3:3" x14ac:dyDescent="0.25">
      <c r="C482" s="147"/>
    </row>
    <row r="483" spans="3:3" x14ac:dyDescent="0.25">
      <c r="C483" s="147"/>
    </row>
    <row r="484" spans="3:3" x14ac:dyDescent="0.25">
      <c r="C484" s="147"/>
    </row>
    <row r="485" spans="3:3" x14ac:dyDescent="0.25">
      <c r="C485" s="147"/>
    </row>
    <row r="486" spans="3:3" x14ac:dyDescent="0.25">
      <c r="C486" s="147"/>
    </row>
    <row r="487" spans="3:3" x14ac:dyDescent="0.25">
      <c r="C487" s="147"/>
    </row>
    <row r="488" spans="3:3" x14ac:dyDescent="0.25">
      <c r="C488" s="147"/>
    </row>
    <row r="489" spans="3:3" x14ac:dyDescent="0.25">
      <c r="C489" s="147"/>
    </row>
    <row r="490" spans="3:3" x14ac:dyDescent="0.25">
      <c r="C490" s="147"/>
    </row>
    <row r="491" spans="3:3" x14ac:dyDescent="0.25">
      <c r="C491" s="147"/>
    </row>
    <row r="492" spans="3:3" x14ac:dyDescent="0.25">
      <c r="C492" s="147"/>
    </row>
    <row r="493" spans="3:3" x14ac:dyDescent="0.25">
      <c r="C493" s="147"/>
    </row>
    <row r="494" spans="3:3" x14ac:dyDescent="0.25">
      <c r="C494" s="147"/>
    </row>
    <row r="495" spans="3:3" x14ac:dyDescent="0.25">
      <c r="C495" s="147"/>
    </row>
    <row r="496" spans="3:3" x14ac:dyDescent="0.25">
      <c r="C496" s="147"/>
    </row>
    <row r="497" spans="3:3" x14ac:dyDescent="0.25">
      <c r="C497" s="147"/>
    </row>
    <row r="498" spans="3:3" x14ac:dyDescent="0.25">
      <c r="C498" s="147"/>
    </row>
    <row r="499" spans="3:3" x14ac:dyDescent="0.25">
      <c r="C499" s="147"/>
    </row>
    <row r="500" spans="3:3" x14ac:dyDescent="0.25">
      <c r="C500" s="147"/>
    </row>
    <row r="501" spans="3:3" x14ac:dyDescent="0.25">
      <c r="C501" s="147"/>
    </row>
    <row r="502" spans="3:3" x14ac:dyDescent="0.25">
      <c r="C502" s="147"/>
    </row>
    <row r="503" spans="3:3" x14ac:dyDescent="0.25">
      <c r="C503" s="147"/>
    </row>
    <row r="504" spans="3:3" x14ac:dyDescent="0.25">
      <c r="C504" s="147"/>
    </row>
    <row r="505" spans="3:3" x14ac:dyDescent="0.25">
      <c r="C505" s="147"/>
    </row>
    <row r="506" spans="3:3" x14ac:dyDescent="0.25">
      <c r="C506" s="147"/>
    </row>
    <row r="507" spans="3:3" x14ac:dyDescent="0.25">
      <c r="C507" s="147"/>
    </row>
    <row r="508" spans="3:3" x14ac:dyDescent="0.25">
      <c r="C508" s="147"/>
    </row>
    <row r="509" spans="3:3" x14ac:dyDescent="0.25">
      <c r="C509" s="147"/>
    </row>
    <row r="510" spans="3:3" x14ac:dyDescent="0.25">
      <c r="C510" s="147"/>
    </row>
    <row r="511" spans="3:3" x14ac:dyDescent="0.25">
      <c r="C511" s="147"/>
    </row>
    <row r="512" spans="3:3" x14ac:dyDescent="0.25">
      <c r="C512" s="147"/>
    </row>
    <row r="513" spans="3:3" x14ac:dyDescent="0.25">
      <c r="C513" s="147"/>
    </row>
    <row r="514" spans="3:3" x14ac:dyDescent="0.25">
      <c r="C514" s="147"/>
    </row>
    <row r="515" spans="3:3" x14ac:dyDescent="0.25">
      <c r="C515" s="147"/>
    </row>
    <row r="516" spans="3:3" x14ac:dyDescent="0.25">
      <c r="C516" s="147"/>
    </row>
    <row r="517" spans="3:3" x14ac:dyDescent="0.25">
      <c r="C517" s="147"/>
    </row>
    <row r="518" spans="3:3" x14ac:dyDescent="0.25">
      <c r="C518" s="147"/>
    </row>
    <row r="519" spans="3:3" x14ac:dyDescent="0.25">
      <c r="C519" s="147"/>
    </row>
    <row r="520" spans="3:3" x14ac:dyDescent="0.25">
      <c r="C520" s="147"/>
    </row>
    <row r="521" spans="3:3" x14ac:dyDescent="0.25">
      <c r="C521" s="147"/>
    </row>
    <row r="522" spans="3:3" x14ac:dyDescent="0.25">
      <c r="C522" s="147"/>
    </row>
    <row r="523" spans="3:3" x14ac:dyDescent="0.25">
      <c r="C523" s="147"/>
    </row>
    <row r="524" spans="3:3" x14ac:dyDescent="0.25">
      <c r="C524" s="147"/>
    </row>
    <row r="525" spans="3:3" x14ac:dyDescent="0.25">
      <c r="C525" s="147"/>
    </row>
    <row r="526" spans="3:3" x14ac:dyDescent="0.25">
      <c r="C526" s="147"/>
    </row>
    <row r="527" spans="3:3" x14ac:dyDescent="0.25">
      <c r="C527" s="147"/>
    </row>
    <row r="528" spans="3:3" x14ac:dyDescent="0.25">
      <c r="C528" s="147"/>
    </row>
    <row r="529" spans="3:3" x14ac:dyDescent="0.25">
      <c r="C529" s="147"/>
    </row>
    <row r="530" spans="3:3" x14ac:dyDescent="0.25">
      <c r="C530" s="147"/>
    </row>
    <row r="531" spans="3:3" x14ac:dyDescent="0.25">
      <c r="C531" s="147"/>
    </row>
    <row r="532" spans="3:3" x14ac:dyDescent="0.25">
      <c r="C532" s="147"/>
    </row>
    <row r="533" spans="3:3" x14ac:dyDescent="0.25">
      <c r="C533" s="147"/>
    </row>
    <row r="534" spans="3:3" x14ac:dyDescent="0.25">
      <c r="C534" s="147"/>
    </row>
    <row r="535" spans="3:3" x14ac:dyDescent="0.25">
      <c r="C535" s="147"/>
    </row>
    <row r="536" spans="3:3" x14ac:dyDescent="0.25">
      <c r="C536" s="147"/>
    </row>
    <row r="537" spans="3:3" x14ac:dyDescent="0.25">
      <c r="C537" s="147"/>
    </row>
    <row r="538" spans="3:3" x14ac:dyDescent="0.25">
      <c r="C538" s="147"/>
    </row>
    <row r="539" spans="3:3" x14ac:dyDescent="0.25">
      <c r="C539" s="147"/>
    </row>
    <row r="540" spans="3:3" x14ac:dyDescent="0.25">
      <c r="C540" s="147"/>
    </row>
    <row r="541" spans="3:3" x14ac:dyDescent="0.25">
      <c r="C541" s="147"/>
    </row>
    <row r="542" spans="3:3" x14ac:dyDescent="0.25">
      <c r="C542" s="147"/>
    </row>
    <row r="543" spans="3:3" x14ac:dyDescent="0.25">
      <c r="C543" s="147"/>
    </row>
    <row r="544" spans="3:3" x14ac:dyDescent="0.25">
      <c r="C544" s="147"/>
    </row>
    <row r="545" spans="3:3" x14ac:dyDescent="0.25">
      <c r="C545" s="147"/>
    </row>
    <row r="546" spans="3:3" x14ac:dyDescent="0.25">
      <c r="C546" s="147"/>
    </row>
    <row r="547" spans="3:3" x14ac:dyDescent="0.25">
      <c r="C547" s="147"/>
    </row>
    <row r="548" spans="3:3" x14ac:dyDescent="0.25">
      <c r="C548" s="147"/>
    </row>
    <row r="549" spans="3:3" x14ac:dyDescent="0.25">
      <c r="C549" s="147"/>
    </row>
    <row r="550" spans="3:3" x14ac:dyDescent="0.25">
      <c r="C550" s="147"/>
    </row>
    <row r="551" spans="3:3" x14ac:dyDescent="0.25">
      <c r="C551" s="147"/>
    </row>
    <row r="552" spans="3:3" x14ac:dyDescent="0.25">
      <c r="C552" s="147"/>
    </row>
    <row r="553" spans="3:3" x14ac:dyDescent="0.25">
      <c r="C553" s="147"/>
    </row>
    <row r="554" spans="3:3" x14ac:dyDescent="0.25">
      <c r="C554" s="147"/>
    </row>
    <row r="555" spans="3:3" x14ac:dyDescent="0.25">
      <c r="C555" s="147"/>
    </row>
    <row r="556" spans="3:3" x14ac:dyDescent="0.25">
      <c r="C556" s="147"/>
    </row>
    <row r="557" spans="3:3" x14ac:dyDescent="0.25">
      <c r="C557" s="147"/>
    </row>
    <row r="558" spans="3:3" x14ac:dyDescent="0.25">
      <c r="C558" s="147"/>
    </row>
    <row r="559" spans="3:3" x14ac:dyDescent="0.25">
      <c r="C559" s="147"/>
    </row>
    <row r="560" spans="3:3" x14ac:dyDescent="0.25">
      <c r="C560" s="147"/>
    </row>
    <row r="561" spans="3:3" x14ac:dyDescent="0.25">
      <c r="C561" s="147"/>
    </row>
    <row r="562" spans="3:3" x14ac:dyDescent="0.25">
      <c r="C562" s="147"/>
    </row>
    <row r="563" spans="3:3" x14ac:dyDescent="0.25">
      <c r="C563" s="147"/>
    </row>
    <row r="564" spans="3:3" x14ac:dyDescent="0.25">
      <c r="C564" s="147"/>
    </row>
    <row r="565" spans="3:3" x14ac:dyDescent="0.25">
      <c r="C565" s="147"/>
    </row>
    <row r="566" spans="3:3" x14ac:dyDescent="0.25">
      <c r="C566" s="147"/>
    </row>
    <row r="567" spans="3:3" x14ac:dyDescent="0.25">
      <c r="C567" s="147"/>
    </row>
    <row r="568" spans="3:3" x14ac:dyDescent="0.25">
      <c r="C568" s="147"/>
    </row>
    <row r="569" spans="3:3" x14ac:dyDescent="0.25">
      <c r="C569" s="147"/>
    </row>
    <row r="570" spans="3:3" x14ac:dyDescent="0.25">
      <c r="C570" s="147"/>
    </row>
    <row r="571" spans="3:3" x14ac:dyDescent="0.25">
      <c r="C571" s="147"/>
    </row>
    <row r="572" spans="3:3" x14ac:dyDescent="0.25">
      <c r="C572" s="147"/>
    </row>
    <row r="573" spans="3:3" x14ac:dyDescent="0.25">
      <c r="C573" s="147"/>
    </row>
    <row r="574" spans="3:3" x14ac:dyDescent="0.25">
      <c r="C574" s="147"/>
    </row>
    <row r="575" spans="3:3" x14ac:dyDescent="0.25">
      <c r="C575" s="147"/>
    </row>
    <row r="576" spans="3:3" x14ac:dyDescent="0.25">
      <c r="C576" s="147"/>
    </row>
    <row r="577" spans="3:3" x14ac:dyDescent="0.25">
      <c r="C577" s="147"/>
    </row>
    <row r="578" spans="3:3" x14ac:dyDescent="0.25">
      <c r="C578" s="147"/>
    </row>
    <row r="579" spans="3:3" x14ac:dyDescent="0.25">
      <c r="C579" s="147"/>
    </row>
    <row r="580" spans="3:3" x14ac:dyDescent="0.25">
      <c r="C580" s="147"/>
    </row>
    <row r="581" spans="3:3" x14ac:dyDescent="0.25">
      <c r="C581" s="147"/>
    </row>
    <row r="582" spans="3:3" x14ac:dyDescent="0.25">
      <c r="C582" s="147"/>
    </row>
    <row r="583" spans="3:3" x14ac:dyDescent="0.25">
      <c r="C583" s="147"/>
    </row>
    <row r="584" spans="3:3" x14ac:dyDescent="0.25">
      <c r="C584" s="147"/>
    </row>
    <row r="585" spans="3:3" x14ac:dyDescent="0.25">
      <c r="C585" s="147"/>
    </row>
    <row r="586" spans="3:3" x14ac:dyDescent="0.25">
      <c r="C586" s="147"/>
    </row>
    <row r="587" spans="3:3" x14ac:dyDescent="0.25">
      <c r="C587" s="147"/>
    </row>
    <row r="588" spans="3:3" x14ac:dyDescent="0.25">
      <c r="C588" s="147"/>
    </row>
    <row r="589" spans="3:3" x14ac:dyDescent="0.25">
      <c r="C589" s="147"/>
    </row>
    <row r="590" spans="3:3" x14ac:dyDescent="0.25">
      <c r="C590" s="147"/>
    </row>
    <row r="591" spans="3:3" x14ac:dyDescent="0.25">
      <c r="C591" s="147"/>
    </row>
    <row r="592" spans="3:3" x14ac:dyDescent="0.25">
      <c r="C592" s="147"/>
    </row>
    <row r="593" spans="3:3" x14ac:dyDescent="0.25">
      <c r="C593" s="147"/>
    </row>
    <row r="594" spans="3:3" x14ac:dyDescent="0.25">
      <c r="C594" s="147"/>
    </row>
    <row r="595" spans="3:3" x14ac:dyDescent="0.25">
      <c r="C595" s="147"/>
    </row>
    <row r="596" spans="3:3" x14ac:dyDescent="0.25">
      <c r="C596" s="147"/>
    </row>
    <row r="597" spans="3:3" x14ac:dyDescent="0.25">
      <c r="C597" s="147"/>
    </row>
    <row r="598" spans="3:3" x14ac:dyDescent="0.25">
      <c r="C598" s="147"/>
    </row>
    <row r="599" spans="3:3" x14ac:dyDescent="0.25">
      <c r="C599" s="147"/>
    </row>
    <row r="600" spans="3:3" x14ac:dyDescent="0.25">
      <c r="C600" s="147"/>
    </row>
    <row r="601" spans="3:3" x14ac:dyDescent="0.25">
      <c r="C601" s="147"/>
    </row>
    <row r="602" spans="3:3" x14ac:dyDescent="0.25">
      <c r="C602" s="147"/>
    </row>
    <row r="603" spans="3:3" x14ac:dyDescent="0.25">
      <c r="C603" s="147"/>
    </row>
    <row r="604" spans="3:3" x14ac:dyDescent="0.25">
      <c r="C604" s="147"/>
    </row>
    <row r="605" spans="3:3" x14ac:dyDescent="0.25">
      <c r="C605" s="147"/>
    </row>
    <row r="606" spans="3:3" x14ac:dyDescent="0.25">
      <c r="C606" s="147"/>
    </row>
  </sheetData>
  <pageMargins left="0.7" right="0.7" top="0.75" bottom="0.75" header="0.3" footer="0.3"/>
  <pageSetup orientation="portrait" horizont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7184B-8BEB-449B-82F7-DEAFAC8777AA}">
  <sheetPr codeName="Sheet25"/>
  <dimension ref="A1"/>
  <sheetViews>
    <sheetView workbookViewId="0">
      <selection sqref="A1:AC38"/>
    </sheetView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558A-9F24-423E-A42F-8E3B2B491962}">
  <sheetPr codeName="Sheet7"/>
  <dimension ref="A1:G23"/>
  <sheetViews>
    <sheetView workbookViewId="0">
      <selection activeCell="G9" sqref="G9"/>
    </sheetView>
  </sheetViews>
  <sheetFormatPr defaultRowHeight="15" x14ac:dyDescent="0.25"/>
  <cols>
    <col min="1" max="1" width="22.140625" bestFit="1" customWidth="1"/>
    <col min="2" max="2" width="14.85546875" bestFit="1" customWidth="1"/>
  </cols>
  <sheetData>
    <row r="1" spans="1:7" ht="16.5" thickTop="1" thickBot="1" x14ac:dyDescent="0.3">
      <c r="A1" s="267" t="s">
        <v>427</v>
      </c>
      <c r="B1" s="294" t="s">
        <v>1749</v>
      </c>
    </row>
    <row r="2" spans="1:7" ht="16.5" thickTop="1" thickBot="1" x14ac:dyDescent="0.3">
      <c r="A2" s="267" t="s">
        <v>13</v>
      </c>
      <c r="B2" s="294" t="s">
        <v>1750</v>
      </c>
      <c r="C2" s="2"/>
      <c r="D2" s="2"/>
      <c r="E2" s="202"/>
      <c r="G2" s="2"/>
    </row>
    <row r="3" spans="1:7" ht="16.5" thickTop="1" thickBot="1" x14ac:dyDescent="0.3">
      <c r="A3" s="267" t="s">
        <v>73</v>
      </c>
      <c r="B3" s="458"/>
      <c r="C3" s="2"/>
      <c r="D3" s="2"/>
      <c r="E3" s="202"/>
      <c r="G3" s="2"/>
    </row>
    <row r="4" spans="1:7" ht="16.5" thickTop="1" thickBot="1" x14ac:dyDescent="0.3">
      <c r="A4" s="267" t="s">
        <v>2</v>
      </c>
      <c r="B4" s="458">
        <v>44036.407361111109</v>
      </c>
      <c r="C4" s="2"/>
      <c r="D4" s="2"/>
      <c r="E4" s="202"/>
      <c r="G4" s="2"/>
    </row>
    <row r="5" spans="1:7" ht="16.5" thickTop="1" thickBot="1" x14ac:dyDescent="0.3">
      <c r="A5" s="267" t="s">
        <v>337</v>
      </c>
      <c r="B5" s="458"/>
      <c r="C5" s="2"/>
      <c r="D5" s="2"/>
      <c r="E5" s="202"/>
      <c r="G5" s="2"/>
    </row>
    <row r="6" spans="1:7" ht="16.5" thickTop="1" thickBot="1" x14ac:dyDescent="0.3">
      <c r="A6" s="267" t="s">
        <v>428</v>
      </c>
      <c r="B6" s="459">
        <v>0</v>
      </c>
      <c r="C6" s="2"/>
      <c r="D6" s="2"/>
      <c r="E6" s="202"/>
      <c r="G6" s="2"/>
    </row>
    <row r="7" spans="1:7" ht="16.5" thickTop="1" thickBot="1" x14ac:dyDescent="0.3">
      <c r="A7" s="267" t="s">
        <v>266</v>
      </c>
      <c r="B7" s="458" t="s">
        <v>1751</v>
      </c>
      <c r="C7" s="2"/>
      <c r="D7" s="2"/>
      <c r="E7" s="202"/>
      <c r="G7" s="2"/>
    </row>
    <row r="8" spans="1:7" ht="16.5" thickTop="1" thickBot="1" x14ac:dyDescent="0.3">
      <c r="A8" s="267" t="s">
        <v>429</v>
      </c>
      <c r="B8" s="458" t="b">
        <v>1</v>
      </c>
      <c r="C8" s="2"/>
      <c r="D8" s="2"/>
      <c r="E8" s="202"/>
      <c r="G8" s="2"/>
    </row>
    <row r="9" spans="1:7" ht="16.5" thickTop="1" thickBot="1" x14ac:dyDescent="0.3">
      <c r="A9" s="267" t="s">
        <v>430</v>
      </c>
      <c r="B9" s="458">
        <v>44776.734155092592</v>
      </c>
      <c r="C9" s="2"/>
      <c r="D9" s="2"/>
      <c r="E9" s="202"/>
      <c r="G9" s="2"/>
    </row>
    <row r="10" spans="1:7" ht="16.5" thickTop="1" thickBot="1" x14ac:dyDescent="0.3">
      <c r="A10" s="481" t="s">
        <v>1000</v>
      </c>
      <c r="B10" s="199" t="b">
        <v>0</v>
      </c>
      <c r="C10" s="199"/>
      <c r="D10" s="2"/>
      <c r="E10" s="201"/>
      <c r="F10" s="200"/>
      <c r="G10" s="2"/>
    </row>
    <row r="11" spans="1:7" ht="15.75" thickTop="1" x14ac:dyDescent="0.25">
      <c r="A11" s="198"/>
      <c r="B11" s="2"/>
      <c r="C11" s="2"/>
      <c r="D11" s="2"/>
      <c r="E11" s="202"/>
      <c r="G11" s="2"/>
    </row>
    <row r="12" spans="1:7" x14ac:dyDescent="0.25">
      <c r="B12" s="2"/>
      <c r="C12" s="2"/>
      <c r="D12" s="2"/>
      <c r="E12" s="202"/>
      <c r="G12" s="2"/>
    </row>
    <row r="13" spans="1:7" x14ac:dyDescent="0.25">
      <c r="A13" s="198"/>
      <c r="B13" s="199"/>
      <c r="C13" s="199"/>
      <c r="D13" s="2"/>
      <c r="E13" s="201"/>
      <c r="F13" s="200"/>
      <c r="G13" s="2"/>
    </row>
    <row r="14" spans="1:7" x14ac:dyDescent="0.25">
      <c r="A14" s="200"/>
      <c r="B14" s="456"/>
      <c r="C14" s="2"/>
      <c r="D14" s="2"/>
      <c r="E14" s="201"/>
      <c r="F14" s="200"/>
      <c r="G14" s="2"/>
    </row>
    <row r="15" spans="1:7" x14ac:dyDescent="0.25">
      <c r="B15" s="2"/>
      <c r="C15" s="2"/>
      <c r="D15" s="2"/>
      <c r="E15" s="202"/>
      <c r="G15" s="2"/>
    </row>
    <row r="16" spans="1:7" x14ac:dyDescent="0.25">
      <c r="A16" s="198"/>
      <c r="B16" s="199"/>
      <c r="C16" s="199"/>
      <c r="D16" s="2"/>
      <c r="E16" s="201"/>
      <c r="F16" s="200"/>
      <c r="G16" s="2"/>
    </row>
    <row r="17" spans="1:7" x14ac:dyDescent="0.25">
      <c r="A17" s="198"/>
      <c r="B17" s="75"/>
      <c r="C17" s="199"/>
      <c r="D17" s="2"/>
      <c r="E17" s="201"/>
      <c r="F17" s="200"/>
      <c r="G17" s="2"/>
    </row>
    <row r="18" spans="1:7" x14ac:dyDescent="0.25">
      <c r="A18" s="198"/>
      <c r="B18" s="75"/>
      <c r="C18" s="199"/>
      <c r="D18" s="2"/>
      <c r="E18" s="201"/>
      <c r="F18" s="200"/>
      <c r="G18" s="2"/>
    </row>
    <row r="19" spans="1:7" x14ac:dyDescent="0.25">
      <c r="A19" s="198"/>
      <c r="B19" s="75"/>
      <c r="C19" s="199"/>
      <c r="D19" s="2"/>
      <c r="E19" s="201"/>
      <c r="F19" s="200"/>
      <c r="G19" s="2"/>
    </row>
    <row r="20" spans="1:7" x14ac:dyDescent="0.25">
      <c r="A20" s="198"/>
      <c r="B20" s="75"/>
      <c r="C20" s="199"/>
      <c r="D20" s="2"/>
      <c r="E20" s="201"/>
      <c r="F20" s="200"/>
      <c r="G20" s="2"/>
    </row>
    <row r="21" spans="1:7" x14ac:dyDescent="0.25">
      <c r="A21" s="198"/>
      <c r="B21" s="75"/>
      <c r="C21" s="199"/>
      <c r="D21" s="2"/>
      <c r="E21" s="201"/>
      <c r="F21" s="200"/>
      <c r="G21" s="2"/>
    </row>
    <row r="22" spans="1:7" x14ac:dyDescent="0.25">
      <c r="A22" s="198"/>
      <c r="B22" s="75"/>
      <c r="C22" s="199"/>
      <c r="D22" s="2"/>
      <c r="E22" s="201"/>
      <c r="F22" s="200"/>
      <c r="G22" s="2"/>
    </row>
    <row r="23" spans="1:7" x14ac:dyDescent="0.25">
      <c r="A23" s="198"/>
      <c r="B23" s="75"/>
      <c r="C23" s="199"/>
      <c r="D23" s="2"/>
      <c r="E23" s="201"/>
      <c r="F23" s="200"/>
      <c r="G23" s="2"/>
    </row>
  </sheetData>
  <conditionalFormatting sqref="A2:A3">
    <cfRule type="expression" dxfId="17" priority="57">
      <formula>H2=-9999</formula>
    </cfRule>
    <cfRule type="expression" dxfId="16" priority="58">
      <formula>H2=-9999</formula>
    </cfRule>
  </conditionalFormatting>
  <conditionalFormatting sqref="H2:H3 H16:H20 H7:H9 H11:H12">
    <cfRule type="expression" dxfId="15" priority="55">
      <formula>H2=-9999</formula>
    </cfRule>
    <cfRule type="expression" dxfId="14" priority="56">
      <formula>H2=-9999</formula>
    </cfRule>
  </conditionalFormatting>
  <conditionalFormatting sqref="E16:E20">
    <cfRule type="cellIs" dxfId="13" priority="54" stopIfTrue="1" operator="equal">
      <formula>0</formula>
    </cfRule>
  </conditionalFormatting>
  <conditionalFormatting sqref="E16:E20">
    <cfRule type="containsErrors" dxfId="12" priority="51" stopIfTrue="1">
      <formula>ISERROR(E16)</formula>
    </cfRule>
  </conditionalFormatting>
  <conditionalFormatting sqref="E13">
    <cfRule type="cellIs" dxfId="11" priority="44" stopIfTrue="1" operator="equal">
      <formula>0</formula>
    </cfRule>
  </conditionalFormatting>
  <conditionalFormatting sqref="E13">
    <cfRule type="containsErrors" dxfId="10" priority="43" stopIfTrue="1">
      <formula>ISERROR(E13)</formula>
    </cfRule>
  </conditionalFormatting>
  <conditionalFormatting sqref="E23">
    <cfRule type="cellIs" dxfId="9" priority="40" stopIfTrue="1" operator="equal">
      <formula>0</formula>
    </cfRule>
  </conditionalFormatting>
  <conditionalFormatting sqref="E23">
    <cfRule type="containsErrors" dxfId="8" priority="39" stopIfTrue="1">
      <formula>ISERROR(E23)</formula>
    </cfRule>
  </conditionalFormatting>
  <conditionalFormatting sqref="E22">
    <cfRule type="cellIs" dxfId="7" priority="34" stopIfTrue="1" operator="equal">
      <formula>0</formula>
    </cfRule>
  </conditionalFormatting>
  <conditionalFormatting sqref="E22">
    <cfRule type="containsErrors" dxfId="6" priority="33" stopIfTrue="1">
      <formula>ISERROR(E22)</formula>
    </cfRule>
  </conditionalFormatting>
  <conditionalFormatting sqref="E14">
    <cfRule type="cellIs" dxfId="5" priority="30" stopIfTrue="1" operator="equal">
      <formula>0</formula>
    </cfRule>
  </conditionalFormatting>
  <conditionalFormatting sqref="E14">
    <cfRule type="containsErrors" dxfId="4" priority="29" stopIfTrue="1">
      <formula>ISERROR(E14)</formula>
    </cfRule>
  </conditionalFormatting>
  <conditionalFormatting sqref="E21">
    <cfRule type="cellIs" dxfId="3" priority="14" stopIfTrue="1" operator="equal">
      <formula>0</formula>
    </cfRule>
  </conditionalFormatting>
  <conditionalFormatting sqref="E21">
    <cfRule type="containsErrors" dxfId="2" priority="13" stopIfTrue="1">
      <formula>ISERROR(E21)</formula>
    </cfRule>
  </conditionalFormatting>
  <conditionalFormatting sqref="E10">
    <cfRule type="cellIs" dxfId="1" priority="10" stopIfTrue="1" operator="equal">
      <formula>0</formula>
    </cfRule>
  </conditionalFormatting>
  <conditionalFormatting sqref="E10">
    <cfRule type="containsErrors" dxfId="0" priority="9" stopIfTrue="1">
      <formula>ISERROR(E10)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457F72E781F9A40AB9FB91A4B8A5A32" ma:contentTypeVersion="15" ma:contentTypeDescription="Create a new document." ma:contentTypeScope="" ma:versionID="8881025c1146baa925f5921a262d1ac1">
  <xsd:schema xmlns:xsd="http://www.w3.org/2001/XMLSchema" xmlns:xs="http://www.w3.org/2001/XMLSchema" xmlns:p="http://schemas.microsoft.com/office/2006/metadata/properties" xmlns:ns3="0a0d5664-9387-4be7-91bb-696e50bba126" xmlns:ns4="40cff560-adf8-49dd-936f-16b721a62888" targetNamespace="http://schemas.microsoft.com/office/2006/metadata/properties" ma:root="true" ma:fieldsID="7148296130bda980b6348b83b37c1da4" ns3:_="" ns4:_="">
    <xsd:import namespace="0a0d5664-9387-4be7-91bb-696e50bba126"/>
    <xsd:import namespace="40cff560-adf8-49dd-936f-16b721a6288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Time" minOccurs="0"/>
                <xsd:element ref="ns3:LastSharedByUser" minOccurs="0"/>
                <xsd:element ref="ns4:MediaServiceMetadata" minOccurs="0"/>
                <xsd:element ref="ns4:MediaServiceFastMetadata" minOccurs="0"/>
                <xsd:element ref="ns4:MediaServiceEventHashCode" minOccurs="0"/>
                <xsd:element ref="ns4:MediaServiceGenerationTime" minOccurs="0"/>
                <xsd:element ref="ns4:MediaServiceAutoTags" minOccurs="0"/>
                <xsd:element ref="ns4:MediaServiceAutoKeyPoints" minOccurs="0"/>
                <xsd:element ref="ns4:MediaServiceKeyPoints" minOccurs="0"/>
                <xsd:element ref="ns4:MediaServiceOCR" minOccurs="0"/>
                <xsd:element ref="ns4:MediaServiceDateTaken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0d5664-9387-4be7-91bb-696e50bba12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Time" ma:index="11" nillable="true" ma:displayName="Last Shared By Time" ma:internalName="LastSharedByTime" ma:readOnly="true">
      <xsd:simpleType>
        <xsd:restriction base="dms:DateTime"/>
      </xsd:simpleType>
    </xsd:element>
    <xsd:element name="LastSharedByUser" ma:index="12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cff560-adf8-49dd-936f-16b721a628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0C54F25-5B50-4F7B-BFC6-A024D4B12E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5561E6-78F5-42F4-A589-F49A023126CF}">
  <ds:schemaRefs>
    <ds:schemaRef ds:uri="http://schemas.microsoft.com/office/2006/documentManagement/types"/>
    <ds:schemaRef ds:uri="40cff560-adf8-49dd-936f-16b721a62888"/>
    <ds:schemaRef ds:uri="http://purl.org/dc/elements/1.1/"/>
    <ds:schemaRef ds:uri="http://schemas.microsoft.com/office/2006/metadata/properties"/>
    <ds:schemaRef ds:uri="0a0d5664-9387-4be7-91bb-696e50bba126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BD2BB3C-8741-4C8E-83E2-C398E0D060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0d5664-9387-4be7-91bb-696e50bba126"/>
    <ds:schemaRef ds:uri="40cff560-adf8-49dd-936f-16b721a628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21</vt:i4>
      </vt:variant>
    </vt:vector>
  </HeadingPairs>
  <TitlesOfParts>
    <vt:vector size="46" baseType="lpstr">
      <vt:lpstr>BCHTable</vt:lpstr>
      <vt:lpstr>OxiReport</vt:lpstr>
      <vt:lpstr>CSV</vt:lpstr>
      <vt:lpstr>Oxi</vt:lpstr>
      <vt:lpstr>Detable</vt:lpstr>
      <vt:lpstr>COD</vt:lpstr>
      <vt:lpstr>CODReport</vt:lpstr>
      <vt:lpstr>BOD</vt:lpstr>
      <vt:lpstr>BODReport</vt:lpstr>
      <vt:lpstr>BODReportDetail1</vt:lpstr>
      <vt:lpstr>NH3Report</vt:lpstr>
      <vt:lpstr>NH3ReportDetail1</vt:lpstr>
      <vt:lpstr>NH3</vt:lpstr>
      <vt:lpstr>TSS</vt:lpstr>
      <vt:lpstr>TSSReport</vt:lpstr>
      <vt:lpstr>TSSReportDetail1</vt:lpstr>
      <vt:lpstr>TSSReportDetail2</vt:lpstr>
      <vt:lpstr>TS</vt:lpstr>
      <vt:lpstr>TSReport</vt:lpstr>
      <vt:lpstr>TSReportDetail1</vt:lpstr>
      <vt:lpstr>TSReportDetail2</vt:lpstr>
      <vt:lpstr>Backlog</vt:lpstr>
      <vt:lpstr>Trends</vt:lpstr>
      <vt:lpstr>Sheet1</vt:lpstr>
      <vt:lpstr>Main</vt:lpstr>
      <vt:lpstr>BCHTable</vt:lpstr>
      <vt:lpstr>BODReport!Print_Area</vt:lpstr>
      <vt:lpstr>BODReportDetail1!Print_Area</vt:lpstr>
      <vt:lpstr>CODReport!Print_Area</vt:lpstr>
      <vt:lpstr>NH3Report!Print_Area</vt:lpstr>
      <vt:lpstr>OxiReport!Print_Area</vt:lpstr>
      <vt:lpstr>TSReport!Print_Area</vt:lpstr>
      <vt:lpstr>TSReportDetail1!Print_Area</vt:lpstr>
      <vt:lpstr>TSReportDetail2!Print_Area</vt:lpstr>
      <vt:lpstr>TSSReport!Print_Area</vt:lpstr>
      <vt:lpstr>TSSReportDetail1!Print_Area</vt:lpstr>
      <vt:lpstr>TSSReportDetail2!Print_Area</vt:lpstr>
      <vt:lpstr>BODReportDetail1!Print_Titles</vt:lpstr>
      <vt:lpstr>CODReport!Print_Titles</vt:lpstr>
      <vt:lpstr>NH3ReportDetail1!Print_Titles</vt:lpstr>
      <vt:lpstr>TSReport!Print_Titles</vt:lpstr>
      <vt:lpstr>TSReportDetail1!Print_Titles</vt:lpstr>
      <vt:lpstr>TSReportDetail2!Print_Titles</vt:lpstr>
      <vt:lpstr>TSSReport!Print_Titles</vt:lpstr>
      <vt:lpstr>TSSReportDetail1!Print_Titles</vt:lpstr>
      <vt:lpstr>TSSReportDetail2!Print_Titles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Beta</dc:title>
  <dc:creator>Azu</dc:creator>
  <cp:lastModifiedBy>Brett Keys</cp:lastModifiedBy>
  <cp:lastPrinted>2022-01-27T20:49:43Z</cp:lastPrinted>
  <dcterms:created xsi:type="dcterms:W3CDTF">2018-10-13T04:47:16Z</dcterms:created>
  <dcterms:modified xsi:type="dcterms:W3CDTF">2022-08-03T23:39:32Z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ildVersion">
    <vt:r8>18.72</vt:r8>
  </property>
  <property fmtid="{D5CDD505-2E9C-101B-9397-08002B2CF9AE}" pid="3" name="ContentTypeId">
    <vt:lpwstr>0x0101008457F72E781F9A40AB9FB91A4B8A5A32</vt:lpwstr>
  </property>
</Properties>
</file>