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460" yWindow="80" windowWidth="26300" windowHeight="14560" tabRatio="500" activeTab="3"/>
  </bookViews>
  <sheets>
    <sheet name="Sheet1" sheetId="1" r:id="rId1"/>
    <sheet name="Sales New Version" sheetId="2" r:id="rId2"/>
    <sheet name="Sales Cross Company" sheetId="3" r:id="rId3"/>
    <sheet name="quarter aggregation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4" l="1"/>
  <c r="B26" i="4"/>
  <c r="B25" i="4"/>
  <c r="B24" i="4"/>
  <c r="B23" i="4"/>
  <c r="B20" i="4"/>
  <c r="B19" i="4"/>
  <c r="B22" i="4"/>
  <c r="B21" i="4"/>
  <c r="B18" i="4"/>
  <c r="B17" i="4"/>
  <c r="B14" i="4"/>
  <c r="B16" i="4"/>
  <c r="B15" i="4"/>
  <c r="B13" i="4"/>
  <c r="B12" i="4"/>
  <c r="I2" i="4"/>
  <c r="L2" i="4"/>
  <c r="M2" i="4"/>
  <c r="N2" i="4"/>
  <c r="I9" i="4"/>
  <c r="L9" i="4"/>
  <c r="M9" i="4"/>
  <c r="N9" i="4"/>
  <c r="I3" i="4"/>
  <c r="L3" i="4"/>
  <c r="M3" i="4"/>
  <c r="N3" i="4"/>
  <c r="I4" i="4"/>
  <c r="L4" i="4"/>
  <c r="M4" i="4"/>
  <c r="N4" i="4"/>
  <c r="I5" i="4"/>
  <c r="L5" i="4"/>
  <c r="M5" i="4"/>
  <c r="N5" i="4"/>
  <c r="I6" i="4"/>
  <c r="L6" i="4"/>
  <c r="M6" i="4"/>
  <c r="N6" i="4"/>
  <c r="I7" i="4"/>
  <c r="L7" i="4"/>
  <c r="M7" i="4"/>
  <c r="N7" i="4"/>
  <c r="I8" i="4"/>
  <c r="L8" i="4"/>
  <c r="M8" i="4"/>
  <c r="N8" i="4"/>
  <c r="K6" i="4"/>
  <c r="K3" i="4"/>
  <c r="K4" i="4"/>
  <c r="K5" i="4"/>
  <c r="K7" i="4"/>
  <c r="K8" i="4"/>
  <c r="K9" i="4"/>
  <c r="K2" i="4"/>
  <c r="B19" i="3"/>
  <c r="R10" i="3"/>
  <c r="U10" i="3"/>
  <c r="V10" i="3"/>
  <c r="W10" i="3"/>
  <c r="T10" i="3"/>
  <c r="R9" i="3"/>
  <c r="U9" i="3"/>
  <c r="V9" i="3"/>
  <c r="W9" i="3"/>
  <c r="T9" i="3"/>
  <c r="R8" i="3"/>
  <c r="U8" i="3"/>
  <c r="V8" i="3"/>
  <c r="W8" i="3"/>
  <c r="T8" i="3"/>
  <c r="R7" i="3"/>
  <c r="U7" i="3"/>
  <c r="V7" i="3"/>
  <c r="W7" i="3"/>
  <c r="T7" i="3"/>
  <c r="B40" i="1"/>
  <c r="B39" i="1"/>
  <c r="B37" i="1"/>
  <c r="B34" i="1"/>
  <c r="B33" i="1"/>
  <c r="B31" i="1"/>
  <c r="I26" i="1"/>
  <c r="L26" i="1"/>
  <c r="M26" i="1"/>
  <c r="N26" i="1"/>
  <c r="I27" i="1"/>
  <c r="L27" i="1"/>
  <c r="M27" i="1"/>
  <c r="N27" i="1"/>
  <c r="B44" i="1"/>
  <c r="B43" i="1"/>
  <c r="B42" i="1"/>
  <c r="B41" i="1"/>
  <c r="K26" i="1"/>
  <c r="K27" i="1"/>
  <c r="B38" i="1"/>
  <c r="B36" i="1"/>
  <c r="B35" i="1"/>
  <c r="B32" i="1"/>
  <c r="B30" i="1"/>
  <c r="B29" i="1"/>
  <c r="I2" i="1"/>
  <c r="L2" i="1"/>
  <c r="M2" i="1"/>
  <c r="N2" i="1"/>
  <c r="I3" i="1"/>
  <c r="L3" i="1"/>
  <c r="M3" i="1"/>
  <c r="N3" i="1"/>
  <c r="I4" i="1"/>
  <c r="L4" i="1"/>
  <c r="M4" i="1"/>
  <c r="N4" i="1"/>
  <c r="I5" i="1"/>
  <c r="L5" i="1"/>
  <c r="M5" i="1"/>
  <c r="N5" i="1"/>
  <c r="B22" i="1"/>
  <c r="B15" i="1"/>
  <c r="K2" i="1"/>
  <c r="K3" i="1"/>
  <c r="K4" i="1"/>
  <c r="K5" i="1"/>
  <c r="B14" i="1"/>
  <c r="B20" i="1"/>
  <c r="B21" i="1"/>
  <c r="B19" i="1"/>
  <c r="B18" i="1"/>
  <c r="B17" i="1"/>
  <c r="B13" i="1"/>
  <c r="B12" i="1"/>
  <c r="B11" i="1"/>
  <c r="B10" i="1"/>
  <c r="B9" i="1"/>
  <c r="B7" i="1"/>
  <c r="B16" i="1"/>
  <c r="B8" i="1"/>
</calcChain>
</file>

<file path=xl/sharedStrings.xml><?xml version="1.0" encoding="utf-8"?>
<sst xmlns="http://schemas.openxmlformats.org/spreadsheetml/2006/main" count="284" uniqueCount="60">
  <si>
    <t>Vendor Identifier</t>
  </si>
  <si>
    <t>Product Type Identifier</t>
  </si>
  <si>
    <t>Units</t>
  </si>
  <si>
    <t>Royalty Price</t>
  </si>
  <si>
    <t>Download Date (PST)</t>
  </si>
  <si>
    <t>Customer Currency</t>
  </si>
  <si>
    <t>Country Code</t>
  </si>
  <si>
    <t>0268_20140114_SOFA_ENGLISHTEACHER</t>
  </si>
  <si>
    <t>D</t>
  </si>
  <si>
    <t>MXN</t>
  </si>
  <si>
    <t>MX</t>
  </si>
  <si>
    <t>0273_20140114_SOFA_ASSAULTONWALLSTREET</t>
  </si>
  <si>
    <t>0314_20140224_SOFA_QUEDAMORTAL</t>
  </si>
  <si>
    <t>USD</t>
  </si>
  <si>
    <t>BR</t>
  </si>
  <si>
    <t>M</t>
  </si>
  <si>
    <t>AFTER TAX</t>
  </si>
  <si>
    <t>Region</t>
  </si>
  <si>
    <t>Latam</t>
  </si>
  <si>
    <t>World</t>
  </si>
  <si>
    <t>Tax rate</t>
  </si>
  <si>
    <t>KPI</t>
  </si>
  <si>
    <t>TAXES</t>
  </si>
  <si>
    <t>NET REVENUE</t>
  </si>
  <si>
    <t>Individual Tax</t>
  </si>
  <si>
    <t>1 Measure: Units</t>
  </si>
  <si>
    <t>2 Case Multiplication, without groupby, per record</t>
  </si>
  <si>
    <t>3 Case Multiplication, with groupby (Vendor Identifier, Product Type Idenfier,Date)</t>
  </si>
  <si>
    <t>4 Case Multiplication, with groupby (none/Date)</t>
  </si>
  <si>
    <t>5 Case Addition without groupby, per record</t>
  </si>
  <si>
    <t>6 Case Addition with groupby (Vendor Identifier, Product Type Idenfier,Date)</t>
  </si>
  <si>
    <t>7 Case Addition with groupby (Date)</t>
  </si>
  <si>
    <t>8 Case Intertable Multiplication, without groupby, per record</t>
  </si>
  <si>
    <t>9 Case Intertable Multiplication, with groupby (Vendor Identifier, Product Type Idenfier,Date)</t>
  </si>
  <si>
    <t>10 Case Intertable Multiplication, with groupby (Date)</t>
  </si>
  <si>
    <t>11 Case Intertable Addition without groupby, per record</t>
  </si>
  <si>
    <t>12 Case Intertable Addition with groupby (Vendor Identifier, Product Type Idenfier,Date)</t>
  </si>
  <si>
    <t>13 Case Intertable Addition with groupby (Date)</t>
  </si>
  <si>
    <t>15 Chain Calculation Intertable ending with SM2</t>
  </si>
  <si>
    <t>14 Chain Calculation Intertable</t>
  </si>
  <si>
    <t>16 Chain Calculation Intertable with sandwich SM2</t>
  </si>
  <si>
    <t>Rights Holder</t>
  </si>
  <si>
    <t>Comission Rate</t>
  </si>
  <si>
    <t>Tax Rate</t>
  </si>
  <si>
    <t>Studio A</t>
  </si>
  <si>
    <t>0023_20120510_MOBZ_DAYDREAMNATION</t>
  </si>
  <si>
    <t>B Studio</t>
  </si>
  <si>
    <t>AR</t>
  </si>
  <si>
    <t xml:space="preserve"> def test_Units_Total(self):</t>
  </si>
  <si>
    <t xml:space="preserve">        self.assertEqual(315, self.ks_analytics.calculate("Units","6/1/14"))</t>
  </si>
  <si>
    <t xml:space="preserve">    def test_Units_AVG(self):</t>
  </si>
  <si>
    <t xml:space="preserve">        self.assertEqual(157.5, self.ks_analytics.calculateGroupByAVG("sum(Units)",</t>
  </si>
  <si>
    <t xml:space="preserve">                                                                    "company_name",</t>
  </si>
  <si>
    <t xml:space="preserve">                                                                    " DownloadDate='6/1/14' "))</t>
  </si>
  <si>
    <t>COMPANY2</t>
  </si>
  <si>
    <t>COMPANY1</t>
  </si>
  <si>
    <t>Total Units</t>
  </si>
  <si>
    <t>Date Range Quarter 2 = 2014/04/01 : 2014/06/30</t>
  </si>
  <si>
    <t>3 Case Multiplication, with groupby (Vendor Identifier, Product Type Idenfier,date)</t>
  </si>
  <si>
    <t>* Notice that date variable, now refers to the QUARTER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</si>
</sst>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00_);_(* \(#,##0.0000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0" fillId="2" borderId="0" xfId="0" applyFill="1"/>
    <xf numFmtId="0" fontId="0" fillId="3" borderId="0" xfId="0" applyFill="1"/>
    <xf numFmtId="10" fontId="6" fillId="3" borderId="0" xfId="3" applyNumberFormat="1" applyFont="1" applyFill="1"/>
    <xf numFmtId="0" fontId="0" fillId="0" borderId="1" xfId="0" applyFill="1" applyBorder="1"/>
    <xf numFmtId="0" fontId="0" fillId="0" borderId="2" xfId="0" applyFill="1" applyBorder="1"/>
    <xf numFmtId="0" fontId="0" fillId="2" borderId="2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2" borderId="0" xfId="0" applyFill="1" applyBorder="1"/>
    <xf numFmtId="14" fontId="0" fillId="0" borderId="0" xfId="0" applyNumberFormat="1" applyFill="1" applyBorder="1"/>
    <xf numFmtId="0" fontId="0" fillId="3" borderId="0" xfId="0" applyFill="1" applyBorder="1"/>
    <xf numFmtId="10" fontId="6" fillId="3" borderId="0" xfId="3" applyNumberFormat="1" applyFont="1" applyFill="1" applyBorder="1"/>
    <xf numFmtId="0" fontId="0" fillId="3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2" borderId="7" xfId="0" applyFill="1" applyBorder="1"/>
    <xf numFmtId="14" fontId="0" fillId="0" borderId="7" xfId="0" applyNumberFormat="1" applyFill="1" applyBorder="1"/>
    <xf numFmtId="0" fontId="0" fillId="3" borderId="7" xfId="0" applyFill="1" applyBorder="1"/>
    <xf numFmtId="10" fontId="0" fillId="3" borderId="7" xfId="3" applyNumberFormat="1" applyFont="1" applyFill="1" applyBorder="1"/>
    <xf numFmtId="0" fontId="0" fillId="3" borderId="8" xfId="0" applyFill="1" applyBorder="1"/>
    <xf numFmtId="10" fontId="0" fillId="3" borderId="0" xfId="3" applyNumberFormat="1" applyFont="1" applyFill="1" applyBorder="1"/>
    <xf numFmtId="10" fontId="6" fillId="3" borderId="7" xfId="3" applyNumberFormat="1" applyFont="1" applyFill="1" applyBorder="1"/>
    <xf numFmtId="43" fontId="0" fillId="0" borderId="3" xfId="102" applyFont="1" applyFill="1" applyBorder="1"/>
    <xf numFmtId="43" fontId="5" fillId="3" borderId="5" xfId="102" applyFont="1" applyFill="1" applyBorder="1"/>
    <xf numFmtId="43" fontId="0" fillId="0" borderId="5" xfId="102" applyFont="1" applyFill="1" applyBorder="1"/>
    <xf numFmtId="0" fontId="0" fillId="0" borderId="8" xfId="0" applyFill="1" applyBorder="1"/>
    <xf numFmtId="43" fontId="0" fillId="0" borderId="8" xfId="102" applyFont="1" applyFill="1" applyBorder="1"/>
    <xf numFmtId="164" fontId="0" fillId="0" borderId="5" xfId="102" applyNumberFormat="1" applyFont="1" applyFill="1" applyBorder="1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4" borderId="0" xfId="0" applyFill="1" applyBorder="1"/>
    <xf numFmtId="0" fontId="0" fillId="5" borderId="9" xfId="0" applyFill="1" applyBorder="1"/>
    <xf numFmtId="0" fontId="0" fillId="6" borderId="9" xfId="0" applyFill="1" applyBorder="1"/>
    <xf numFmtId="0" fontId="0" fillId="7" borderId="9" xfId="0" applyFill="1" applyBorder="1"/>
    <xf numFmtId="14" fontId="0" fillId="7" borderId="9" xfId="0" applyNumberFormat="1" applyFill="1" applyBorder="1"/>
    <xf numFmtId="10" fontId="6" fillId="7" borderId="9" xfId="3" applyNumberFormat="1" applyFont="1" applyFill="1" applyBorder="1"/>
    <xf numFmtId="14" fontId="0" fillId="5" borderId="9" xfId="0" applyNumberFormat="1" applyFill="1" applyBorder="1"/>
    <xf numFmtId="10" fontId="0" fillId="5" borderId="9" xfId="3" applyNumberFormat="1" applyFont="1" applyFill="1" applyBorder="1"/>
    <xf numFmtId="14" fontId="0" fillId="6" borderId="9" xfId="0" applyNumberFormat="1" applyFill="1" applyBorder="1"/>
    <xf numFmtId="10" fontId="6" fillId="6" borderId="9" xfId="3" applyNumberFormat="1" applyFont="1" applyFill="1" applyBorder="1"/>
    <xf numFmtId="10" fontId="0" fillId="6" borderId="9" xfId="3" applyNumberFormat="1" applyFont="1" applyFill="1" applyBorder="1"/>
    <xf numFmtId="43" fontId="5" fillId="0" borderId="5" xfId="102" applyFont="1" applyFill="1" applyBorder="1"/>
    <xf numFmtId="10" fontId="0" fillId="0" borderId="0" xfId="3" applyNumberFormat="1" applyFont="1" applyFill="1" applyBorder="1"/>
    <xf numFmtId="10" fontId="6" fillId="0" borderId="0" xfId="3" applyNumberFormat="1" applyFont="1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0" borderId="9" xfId="0" applyFill="1" applyBorder="1"/>
    <xf numFmtId="14" fontId="0" fillId="0" borderId="9" xfId="0" applyNumberFormat="1" applyFill="1" applyBorder="1"/>
    <xf numFmtId="10" fontId="0" fillId="0" borderId="9" xfId="3" applyNumberFormat="1" applyFont="1" applyFill="1" applyBorder="1"/>
  </cellXfs>
  <cellStyles count="171">
    <cellStyle name="Comma" xfId="102" builtinId="3"/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Normal" xfId="0" builtinId="0"/>
    <cellStyle name="Percent" xfId="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opLeftCell="B1" workbookViewId="0">
      <selection activeCell="K5" sqref="K5"/>
    </sheetView>
  </sheetViews>
  <sheetFormatPr baseColWidth="10" defaultRowHeight="16" x14ac:dyDescent="0"/>
  <cols>
    <col min="1" max="1" width="68.125" style="1" bestFit="1" customWidth="1"/>
    <col min="2" max="2" width="17.5" style="1" bestFit="1" customWidth="1"/>
    <col min="3" max="3" width="11.875" style="3" bestFit="1" customWidth="1"/>
    <col min="4" max="4" width="10.25" style="3" bestFit="1" customWidth="1"/>
    <col min="5" max="5" width="16.375" style="1" bestFit="1" customWidth="1"/>
    <col min="6" max="6" width="14.875" style="1" bestFit="1" customWidth="1"/>
    <col min="7" max="7" width="10.75" style="1" bestFit="1" customWidth="1"/>
    <col min="8" max="8" width="10.75" style="4" customWidth="1"/>
    <col min="9" max="9" width="10.625" style="4"/>
    <col min="10" max="10" width="6.875" style="4" bestFit="1" customWidth="1"/>
    <col min="11" max="11" width="10.625" style="1"/>
    <col min="12" max="12" width="6.875" style="4" bestFit="1" customWidth="1"/>
    <col min="13" max="13" width="9.125" style="4" bestFit="1" customWidth="1"/>
    <col min="14" max="14" width="10.625" style="4"/>
    <col min="16" max="16384" width="10.625" style="1"/>
  </cols>
  <sheetData>
    <row r="1" spans="1:14">
      <c r="A1" s="6" t="s">
        <v>0</v>
      </c>
      <c r="B1" s="7" t="s">
        <v>1</v>
      </c>
      <c r="C1" s="8" t="s">
        <v>2</v>
      </c>
      <c r="D1" s="8" t="s">
        <v>3</v>
      </c>
      <c r="E1" s="7" t="s">
        <v>4</v>
      </c>
      <c r="F1" s="7" t="s">
        <v>5</v>
      </c>
      <c r="G1" s="7" t="s">
        <v>6</v>
      </c>
      <c r="H1" s="9" t="s">
        <v>17</v>
      </c>
      <c r="I1" s="9" t="s">
        <v>23</v>
      </c>
      <c r="J1" s="9" t="s">
        <v>20</v>
      </c>
      <c r="K1" s="9" t="s">
        <v>24</v>
      </c>
      <c r="L1" s="9" t="s">
        <v>22</v>
      </c>
      <c r="M1" s="9" t="s">
        <v>16</v>
      </c>
      <c r="N1" s="10" t="s">
        <v>21</v>
      </c>
    </row>
    <row r="2" spans="1:14">
      <c r="A2" s="11" t="s">
        <v>7</v>
      </c>
      <c r="B2" s="12" t="s">
        <v>15</v>
      </c>
      <c r="C2" s="13">
        <v>3</v>
      </c>
      <c r="D2" s="13">
        <v>2</v>
      </c>
      <c r="E2" s="14">
        <v>41791</v>
      </c>
      <c r="F2" s="12" t="s">
        <v>13</v>
      </c>
      <c r="G2" s="12" t="s">
        <v>14</v>
      </c>
      <c r="H2" s="15" t="s">
        <v>19</v>
      </c>
      <c r="I2" s="15">
        <f>C2*D2</f>
        <v>6</v>
      </c>
      <c r="J2" s="16">
        <v>4.7999999999999996E-3</v>
      </c>
      <c r="K2" s="15">
        <f>D2*J2</f>
        <v>9.5999999999999992E-3</v>
      </c>
      <c r="L2" s="15">
        <f>J2*I2</f>
        <v>2.8799999999999999E-2</v>
      </c>
      <c r="M2" s="15">
        <f>I2-L2</f>
        <v>5.9711999999999996</v>
      </c>
      <c r="N2" s="17">
        <f>M2/I2</f>
        <v>0.99519999999999997</v>
      </c>
    </row>
    <row r="3" spans="1:14">
      <c r="A3" s="11" t="s">
        <v>7</v>
      </c>
      <c r="B3" s="12" t="s">
        <v>15</v>
      </c>
      <c r="C3" s="13">
        <v>3</v>
      </c>
      <c r="D3" s="13">
        <v>2</v>
      </c>
      <c r="E3" s="14">
        <v>41791</v>
      </c>
      <c r="F3" s="12" t="s">
        <v>9</v>
      </c>
      <c r="G3" s="12" t="s">
        <v>10</v>
      </c>
      <c r="H3" s="15" t="s">
        <v>18</v>
      </c>
      <c r="I3" s="15">
        <f>C3*D3</f>
        <v>6</v>
      </c>
      <c r="J3" s="25">
        <v>0.1</v>
      </c>
      <c r="K3" s="15">
        <f t="shared" ref="K3:K5" si="0">D3*J3</f>
        <v>0.2</v>
      </c>
      <c r="L3" s="15">
        <f>J3*I3</f>
        <v>0.60000000000000009</v>
      </c>
      <c r="M3" s="15">
        <f>I3-L3</f>
        <v>5.4</v>
      </c>
      <c r="N3" s="17">
        <f>M3/I3</f>
        <v>0.9</v>
      </c>
    </row>
    <row r="4" spans="1:14">
      <c r="A4" s="11" t="s">
        <v>11</v>
      </c>
      <c r="B4" s="12" t="s">
        <v>15</v>
      </c>
      <c r="C4" s="13">
        <v>3</v>
      </c>
      <c r="D4" s="13">
        <v>2</v>
      </c>
      <c r="E4" s="14">
        <v>41791</v>
      </c>
      <c r="F4" s="12" t="s">
        <v>9</v>
      </c>
      <c r="G4" s="12" t="s">
        <v>10</v>
      </c>
      <c r="H4" s="15" t="s">
        <v>18</v>
      </c>
      <c r="I4" s="15">
        <f>C4*D4</f>
        <v>6</v>
      </c>
      <c r="J4" s="25">
        <v>0.2</v>
      </c>
      <c r="K4" s="15">
        <f t="shared" si="0"/>
        <v>0.4</v>
      </c>
      <c r="L4" s="15">
        <f>J4*I4</f>
        <v>1.2000000000000002</v>
      </c>
      <c r="M4" s="15">
        <f>I4-L4</f>
        <v>4.8</v>
      </c>
      <c r="N4" s="17">
        <f>M4/I4</f>
        <v>0.79999999999999993</v>
      </c>
    </row>
    <row r="5" spans="1:14">
      <c r="A5" s="18" t="s">
        <v>12</v>
      </c>
      <c r="B5" s="19" t="s">
        <v>8</v>
      </c>
      <c r="C5" s="20">
        <v>3</v>
      </c>
      <c r="D5" s="20">
        <v>2</v>
      </c>
      <c r="E5" s="21">
        <v>41791</v>
      </c>
      <c r="F5" s="19" t="s">
        <v>13</v>
      </c>
      <c r="G5" s="19" t="s">
        <v>14</v>
      </c>
      <c r="H5" s="22" t="s">
        <v>19</v>
      </c>
      <c r="I5" s="22">
        <f>C5*D5</f>
        <v>6</v>
      </c>
      <c r="J5" s="26">
        <v>4.7999999999999996E-3</v>
      </c>
      <c r="K5" s="22">
        <f t="shared" si="0"/>
        <v>9.5999999999999992E-3</v>
      </c>
      <c r="L5" s="22">
        <f>J5*I5</f>
        <v>2.8799999999999999E-2</v>
      </c>
      <c r="M5" s="22">
        <f>I5-L5</f>
        <v>5.9711999999999996</v>
      </c>
      <c r="N5" s="24">
        <f>M5/I5</f>
        <v>0.99519999999999997</v>
      </c>
    </row>
    <row r="6" spans="1:14">
      <c r="E6" s="2"/>
      <c r="J6" s="5"/>
      <c r="K6" s="4"/>
    </row>
    <row r="7" spans="1:14">
      <c r="A7" s="6" t="s">
        <v>25</v>
      </c>
      <c r="B7" s="27">
        <f>SUM(C2:C5)</f>
        <v>12</v>
      </c>
    </row>
    <row r="8" spans="1:14">
      <c r="A8" s="11" t="s">
        <v>26</v>
      </c>
      <c r="B8" s="28">
        <f>SUM(I2:I5)</f>
        <v>24</v>
      </c>
    </row>
    <row r="9" spans="1:14">
      <c r="A9" s="11" t="s">
        <v>27</v>
      </c>
      <c r="B9" s="29">
        <f>(SUM(C2:C3)*SUM(D2:D3))+(C4*D4)+ (C5*D5)</f>
        <v>36</v>
      </c>
    </row>
    <row r="10" spans="1:14">
      <c r="A10" s="11" t="s">
        <v>28</v>
      </c>
      <c r="B10" s="29">
        <f>SUM(C2:C5)*SUM(D2:D5)</f>
        <v>96</v>
      </c>
    </row>
    <row r="11" spans="1:14">
      <c r="A11" s="11" t="s">
        <v>29</v>
      </c>
      <c r="B11" s="29">
        <f>(SUM(C2:D2)+SUM(C3:D3)+SUM(C4:D4)+SUM(C5:D5))</f>
        <v>20</v>
      </c>
    </row>
    <row r="12" spans="1:14">
      <c r="A12" s="11" t="s">
        <v>30</v>
      </c>
      <c r="B12" s="29">
        <f>(SUM(C2:C3)+SUM(D2:D3))+SUM(C4:D4)+SUM(C5:D5)</f>
        <v>20</v>
      </c>
    </row>
    <row r="13" spans="1:14">
      <c r="A13" s="11" t="s">
        <v>31</v>
      </c>
      <c r="B13" s="29">
        <f>SUM(C2:C5)+SUM(D2:D5)</f>
        <v>20</v>
      </c>
    </row>
    <row r="14" spans="1:14">
      <c r="A14" s="11" t="s">
        <v>32</v>
      </c>
      <c r="B14" s="29">
        <f>SUM(K2:K5)</f>
        <v>0.61920000000000008</v>
      </c>
    </row>
    <row r="15" spans="1:14">
      <c r="A15" s="11" t="s">
        <v>33</v>
      </c>
      <c r="B15" s="29">
        <f>SUM(D2:D3)*SUM(J2:J3)+(D4*J4)+(D5+J5)</f>
        <v>2.8239999999999998</v>
      </c>
    </row>
    <row r="16" spans="1:14">
      <c r="A16" s="11" t="s">
        <v>34</v>
      </c>
      <c r="B16" s="29">
        <f>SUM(D2:D5)*SUM(K2:K5)</f>
        <v>4.9536000000000007</v>
      </c>
    </row>
    <row r="17" spans="1:14">
      <c r="A17" s="11" t="s">
        <v>35</v>
      </c>
      <c r="B17" s="29">
        <f>(D2+J2)+(D3+J3)+(D4+J4)+(D5+J5)</f>
        <v>8.3095999999999997</v>
      </c>
    </row>
    <row r="18" spans="1:14">
      <c r="A18" s="11" t="s">
        <v>36</v>
      </c>
      <c r="B18" s="29">
        <f>SUM(D2:D3)+SUM(J2:J3)+D4+J4+D5+J5</f>
        <v>8.3095999999999997</v>
      </c>
    </row>
    <row r="19" spans="1:14">
      <c r="A19" s="11" t="s">
        <v>37</v>
      </c>
      <c r="B19" s="29">
        <f>SUM(D2:D5)+SUM(J2:J5)</f>
        <v>8.3095999999999997</v>
      </c>
    </row>
    <row r="20" spans="1:14">
      <c r="A20" s="11" t="s">
        <v>39</v>
      </c>
      <c r="B20" s="32">
        <f>SUM(M2:M5)</f>
        <v>22.142399999999999</v>
      </c>
    </row>
    <row r="21" spans="1:14">
      <c r="A21" s="11" t="s">
        <v>38</v>
      </c>
      <c r="B21" s="32">
        <f>SUM(M2:M5)/SUM(I2:I5)</f>
        <v>0.92259999999999998</v>
      </c>
    </row>
    <row r="22" spans="1:14">
      <c r="A22" s="18" t="s">
        <v>40</v>
      </c>
      <c r="B22" s="30">
        <f>SUM(D2:D5)*SUM(N2:N5)</f>
        <v>29.523199999999999</v>
      </c>
    </row>
    <row r="25" spans="1:14">
      <c r="A25" s="6" t="s">
        <v>0</v>
      </c>
      <c r="B25" s="7" t="s">
        <v>1</v>
      </c>
      <c r="C25" s="8" t="s">
        <v>2</v>
      </c>
      <c r="D25" s="8" t="s">
        <v>3</v>
      </c>
      <c r="E25" s="7" t="s">
        <v>4</v>
      </c>
      <c r="F25" s="7" t="s">
        <v>5</v>
      </c>
      <c r="G25" s="7" t="s">
        <v>6</v>
      </c>
      <c r="H25" s="9" t="s">
        <v>17</v>
      </c>
      <c r="I25" s="9" t="s">
        <v>23</v>
      </c>
      <c r="J25" s="9" t="s">
        <v>20</v>
      </c>
      <c r="K25" s="9" t="s">
        <v>24</v>
      </c>
      <c r="L25" s="9" t="s">
        <v>22</v>
      </c>
      <c r="M25" s="9" t="s">
        <v>16</v>
      </c>
      <c r="N25" s="10" t="s">
        <v>21</v>
      </c>
    </row>
    <row r="26" spans="1:14">
      <c r="A26" s="11" t="s">
        <v>7</v>
      </c>
      <c r="B26" s="12" t="s">
        <v>15</v>
      </c>
      <c r="C26" s="13">
        <v>3</v>
      </c>
      <c r="D26" s="13">
        <v>2</v>
      </c>
      <c r="E26" s="14">
        <v>41791</v>
      </c>
      <c r="F26" s="12" t="s">
        <v>13</v>
      </c>
      <c r="G26" s="12" t="s">
        <v>14</v>
      </c>
      <c r="H26" s="15" t="s">
        <v>19</v>
      </c>
      <c r="I26" s="15">
        <f>C26*D26</f>
        <v>6</v>
      </c>
      <c r="J26" s="16">
        <v>4.7999999999999996E-3</v>
      </c>
      <c r="K26" s="15">
        <f>D26*J26</f>
        <v>9.5999999999999992E-3</v>
      </c>
      <c r="L26" s="15">
        <f>J26*I26</f>
        <v>2.8799999999999999E-2</v>
      </c>
      <c r="M26" s="15">
        <f>I26-L26</f>
        <v>5.9711999999999996</v>
      </c>
      <c r="N26" s="17">
        <f>M26/I26</f>
        <v>0.99519999999999997</v>
      </c>
    </row>
    <row r="27" spans="1:14">
      <c r="A27" s="18" t="s">
        <v>7</v>
      </c>
      <c r="B27" s="19" t="s">
        <v>15</v>
      </c>
      <c r="C27" s="20">
        <v>3</v>
      </c>
      <c r="D27" s="20">
        <v>2</v>
      </c>
      <c r="E27" s="21">
        <v>41791</v>
      </c>
      <c r="F27" s="19" t="s">
        <v>9</v>
      </c>
      <c r="G27" s="19" t="s">
        <v>10</v>
      </c>
      <c r="H27" s="22" t="s">
        <v>18</v>
      </c>
      <c r="I27" s="22">
        <f>C27*D27</f>
        <v>6</v>
      </c>
      <c r="J27" s="23">
        <v>0.1</v>
      </c>
      <c r="K27" s="22">
        <f t="shared" ref="K27" si="1">D27*J27</f>
        <v>0.2</v>
      </c>
      <c r="L27" s="22">
        <f>J27*I27</f>
        <v>0.60000000000000009</v>
      </c>
      <c r="M27" s="22">
        <f>I27-L27</f>
        <v>5.4</v>
      </c>
      <c r="N27" s="24">
        <f>M27/I27</f>
        <v>0.9</v>
      </c>
    </row>
    <row r="28" spans="1:14">
      <c r="E28" s="2"/>
      <c r="J28" s="5"/>
      <c r="K28" s="4"/>
    </row>
    <row r="29" spans="1:14">
      <c r="A29" s="6" t="s">
        <v>25</v>
      </c>
      <c r="B29" s="27">
        <f>SUM(C26:C27)</f>
        <v>6</v>
      </c>
    </row>
    <row r="30" spans="1:14">
      <c r="A30" s="11" t="s">
        <v>26</v>
      </c>
      <c r="B30" s="28">
        <f>SUM(I26:I27)</f>
        <v>12</v>
      </c>
    </row>
    <row r="31" spans="1:14">
      <c r="A31" s="11" t="s">
        <v>27</v>
      </c>
      <c r="B31" s="29">
        <f>(SUM(C26:C27)*SUM(D26:D27))</f>
        <v>24</v>
      </c>
    </row>
    <row r="32" spans="1:14">
      <c r="A32" s="11" t="s">
        <v>28</v>
      </c>
      <c r="B32" s="29">
        <f>SUM(C26:C27)*SUM(D26:D27)</f>
        <v>24</v>
      </c>
    </row>
    <row r="33" spans="1:2">
      <c r="A33" s="11" t="s">
        <v>29</v>
      </c>
      <c r="B33" s="29">
        <f>(SUM(C26:D26)+SUM(C27:D27))</f>
        <v>10</v>
      </c>
    </row>
    <row r="34" spans="1:2">
      <c r="A34" s="11" t="s">
        <v>30</v>
      </c>
      <c r="B34" s="29">
        <f>(SUM(C26:C27)+SUM(D26:D27))</f>
        <v>10</v>
      </c>
    </row>
    <row r="35" spans="1:2">
      <c r="A35" s="11" t="s">
        <v>31</v>
      </c>
      <c r="B35" s="29">
        <f>SUM(C26:C27)+SUM(D26:D27)</f>
        <v>10</v>
      </c>
    </row>
    <row r="36" spans="1:2">
      <c r="A36" s="11" t="s">
        <v>32</v>
      </c>
      <c r="B36" s="29">
        <f>SUM(K26:K27)</f>
        <v>0.20960000000000001</v>
      </c>
    </row>
    <row r="37" spans="1:2">
      <c r="A37" s="11" t="s">
        <v>33</v>
      </c>
      <c r="B37" s="29">
        <f>SUM(D26:D27)*SUM(J26:J27)</f>
        <v>0.41920000000000002</v>
      </c>
    </row>
    <row r="38" spans="1:2">
      <c r="A38" s="11" t="s">
        <v>34</v>
      </c>
      <c r="B38" s="29">
        <f>SUM(D26:D27)*SUM(K26:K27)</f>
        <v>0.83840000000000003</v>
      </c>
    </row>
    <row r="39" spans="1:2">
      <c r="A39" s="11" t="s">
        <v>35</v>
      </c>
      <c r="B39" s="29">
        <f>(D26+J26)+(D27+J27)</f>
        <v>4.1048</v>
      </c>
    </row>
    <row r="40" spans="1:2">
      <c r="A40" s="11" t="s">
        <v>36</v>
      </c>
      <c r="B40" s="29">
        <f>SUM(D26:D27)+SUM(J26:J27)</f>
        <v>4.1048</v>
      </c>
    </row>
    <row r="41" spans="1:2">
      <c r="A41" s="11" t="s">
        <v>37</v>
      </c>
      <c r="B41" s="29">
        <f>SUM(D26:D27)+SUM(J26:J27)</f>
        <v>4.1048</v>
      </c>
    </row>
    <row r="42" spans="1:2">
      <c r="A42" s="11" t="s">
        <v>39</v>
      </c>
      <c r="B42" s="29">
        <f>SUM(M26:M27)</f>
        <v>11.3712</v>
      </c>
    </row>
    <row r="43" spans="1:2">
      <c r="A43" s="11" t="s">
        <v>38</v>
      </c>
      <c r="B43" s="29">
        <f>SUM(M26:M27)/SUM(I26:I27)</f>
        <v>0.9476</v>
      </c>
    </row>
    <row r="44" spans="1:2">
      <c r="A44" s="18" t="s">
        <v>40</v>
      </c>
      <c r="B44" s="31">
        <f>SUM(D26:D27)*SUM(N26:N27)</f>
        <v>7.5808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baseColWidth="10" defaultRowHeight="16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15</v>
      </c>
      <c r="C2">
        <v>30</v>
      </c>
      <c r="D2">
        <v>20</v>
      </c>
      <c r="E2" s="33">
        <v>41791</v>
      </c>
      <c r="F2" t="s">
        <v>13</v>
      </c>
      <c r="G2" t="s">
        <v>14</v>
      </c>
    </row>
    <row r="3" spans="1:7">
      <c r="A3" t="s">
        <v>7</v>
      </c>
      <c r="B3" t="s">
        <v>15</v>
      </c>
      <c r="C3">
        <v>30</v>
      </c>
      <c r="D3">
        <v>20</v>
      </c>
      <c r="E3" s="33">
        <v>41791</v>
      </c>
      <c r="F3" t="s">
        <v>9</v>
      </c>
      <c r="G3" t="s">
        <v>10</v>
      </c>
    </row>
    <row r="4" spans="1:7">
      <c r="A4" t="s">
        <v>11</v>
      </c>
      <c r="B4" t="s">
        <v>15</v>
      </c>
      <c r="C4">
        <v>30</v>
      </c>
      <c r="D4">
        <v>20</v>
      </c>
      <c r="E4" s="33">
        <v>41791</v>
      </c>
      <c r="F4" t="s">
        <v>9</v>
      </c>
      <c r="G4" t="s">
        <v>10</v>
      </c>
    </row>
    <row r="5" spans="1:7">
      <c r="A5" t="s">
        <v>12</v>
      </c>
      <c r="B5" t="s">
        <v>8</v>
      </c>
      <c r="C5">
        <v>30</v>
      </c>
      <c r="D5">
        <v>20</v>
      </c>
      <c r="E5" s="33">
        <v>41791</v>
      </c>
      <c r="F5" t="s">
        <v>13</v>
      </c>
      <c r="G5" t="s">
        <v>14</v>
      </c>
    </row>
    <row r="6" spans="1:7">
      <c r="A6" t="s">
        <v>7</v>
      </c>
      <c r="B6" t="s">
        <v>15</v>
      </c>
      <c r="C6">
        <v>40</v>
      </c>
      <c r="D6">
        <v>30</v>
      </c>
      <c r="E6" s="33">
        <v>41792</v>
      </c>
      <c r="F6" t="s">
        <v>9</v>
      </c>
      <c r="G6" t="s">
        <v>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selection activeCell="B20" sqref="B20"/>
    </sheetView>
  </sheetViews>
  <sheetFormatPr baseColWidth="10" defaultRowHeight="16" x14ac:dyDescent="0"/>
  <cols>
    <col min="10" max="10" width="32.625" bestFit="1" customWidth="1"/>
  </cols>
  <sheetData>
    <row r="1" spans="1:23">
      <c r="A1" t="s">
        <v>0</v>
      </c>
      <c r="B1" t="s">
        <v>17</v>
      </c>
      <c r="C1" t="s">
        <v>41</v>
      </c>
      <c r="D1" t="s">
        <v>42</v>
      </c>
      <c r="E1" t="s">
        <v>43</v>
      </c>
      <c r="G1" t="s">
        <v>6</v>
      </c>
      <c r="H1" t="s">
        <v>17</v>
      </c>
      <c r="J1" t="s">
        <v>54</v>
      </c>
    </row>
    <row r="2" spans="1:23">
      <c r="A2" t="s">
        <v>7</v>
      </c>
      <c r="B2" t="s">
        <v>18</v>
      </c>
      <c r="C2" t="s">
        <v>44</v>
      </c>
      <c r="D2" s="34">
        <v>0.01</v>
      </c>
      <c r="E2" s="35">
        <v>0.7</v>
      </c>
      <c r="G2" t="s">
        <v>10</v>
      </c>
      <c r="H2" t="s">
        <v>18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</row>
    <row r="3" spans="1:23">
      <c r="A3" t="s">
        <v>11</v>
      </c>
      <c r="B3" t="s">
        <v>18</v>
      </c>
      <c r="C3" t="s">
        <v>44</v>
      </c>
      <c r="D3" s="34">
        <v>0.01</v>
      </c>
      <c r="E3" s="35">
        <v>0.7</v>
      </c>
      <c r="G3" t="s">
        <v>14</v>
      </c>
      <c r="H3" t="s">
        <v>19</v>
      </c>
      <c r="J3" t="s">
        <v>7</v>
      </c>
      <c r="K3" t="s">
        <v>15</v>
      </c>
      <c r="L3">
        <v>300</v>
      </c>
      <c r="M3">
        <v>200</v>
      </c>
      <c r="N3" s="33">
        <v>41791</v>
      </c>
      <c r="O3" t="s">
        <v>13</v>
      </c>
      <c r="P3" t="s">
        <v>14</v>
      </c>
    </row>
    <row r="4" spans="1:23">
      <c r="A4" t="s">
        <v>12</v>
      </c>
      <c r="B4" t="s">
        <v>18</v>
      </c>
      <c r="C4" t="s">
        <v>44</v>
      </c>
      <c r="D4" s="34">
        <v>0.01</v>
      </c>
      <c r="E4" s="35">
        <v>0.7</v>
      </c>
      <c r="G4" t="s">
        <v>47</v>
      </c>
      <c r="H4" t="s">
        <v>18</v>
      </c>
      <c r="J4" t="s">
        <v>12</v>
      </c>
      <c r="K4" t="s">
        <v>15</v>
      </c>
      <c r="L4">
        <v>400</v>
      </c>
      <c r="M4">
        <v>300</v>
      </c>
      <c r="N4" s="33">
        <v>41792</v>
      </c>
      <c r="O4" t="s">
        <v>9</v>
      </c>
      <c r="P4" t="s">
        <v>10</v>
      </c>
    </row>
    <row r="5" spans="1:23">
      <c r="A5" t="s">
        <v>45</v>
      </c>
      <c r="B5" t="s">
        <v>18</v>
      </c>
      <c r="C5" t="s">
        <v>44</v>
      </c>
      <c r="D5" s="34">
        <v>0.01</v>
      </c>
      <c r="E5" s="35">
        <v>0.7</v>
      </c>
      <c r="J5" t="s">
        <v>55</v>
      </c>
    </row>
    <row r="6" spans="1:23">
      <c r="A6" t="s">
        <v>7</v>
      </c>
      <c r="B6" t="s">
        <v>19</v>
      </c>
      <c r="C6" t="s">
        <v>46</v>
      </c>
      <c r="D6" s="34">
        <v>0.01</v>
      </c>
      <c r="E6" s="35">
        <v>0.7</v>
      </c>
      <c r="J6" s="6" t="s">
        <v>0</v>
      </c>
      <c r="K6" s="7" t="s">
        <v>1</v>
      </c>
      <c r="L6" s="8" t="s">
        <v>2</v>
      </c>
      <c r="M6" s="8" t="s">
        <v>3</v>
      </c>
      <c r="N6" s="7" t="s">
        <v>4</v>
      </c>
      <c r="O6" s="7" t="s">
        <v>5</v>
      </c>
      <c r="P6" s="7" t="s">
        <v>6</v>
      </c>
      <c r="Q6" s="9" t="s">
        <v>17</v>
      </c>
      <c r="R6" s="9" t="s">
        <v>23</v>
      </c>
      <c r="S6" s="9" t="s">
        <v>20</v>
      </c>
      <c r="T6" s="9" t="s">
        <v>24</v>
      </c>
      <c r="U6" s="9" t="s">
        <v>22</v>
      </c>
      <c r="V6" s="9" t="s">
        <v>16</v>
      </c>
      <c r="W6" s="10" t="s">
        <v>21</v>
      </c>
    </row>
    <row r="7" spans="1:23">
      <c r="A7" t="s">
        <v>11</v>
      </c>
      <c r="B7" t="s">
        <v>19</v>
      </c>
      <c r="C7" t="s">
        <v>46</v>
      </c>
      <c r="D7" s="34">
        <v>0.01</v>
      </c>
      <c r="E7" s="35">
        <v>0.7</v>
      </c>
      <c r="J7" s="11" t="s">
        <v>7</v>
      </c>
      <c r="K7" s="12" t="s">
        <v>15</v>
      </c>
      <c r="L7" s="13">
        <v>3</v>
      </c>
      <c r="M7" s="13">
        <v>2</v>
      </c>
      <c r="N7" s="14">
        <v>41791</v>
      </c>
      <c r="O7" s="12" t="s">
        <v>13</v>
      </c>
      <c r="P7" s="12" t="s">
        <v>14</v>
      </c>
      <c r="Q7" s="15" t="s">
        <v>19</v>
      </c>
      <c r="R7" s="15">
        <f>L7*M7</f>
        <v>6</v>
      </c>
      <c r="S7" s="16">
        <v>4.7999999999999996E-3</v>
      </c>
      <c r="T7" s="15">
        <f>M7*S7</f>
        <v>9.5999999999999992E-3</v>
      </c>
      <c r="U7" s="15">
        <f>S7*R7</f>
        <v>2.8799999999999999E-2</v>
      </c>
      <c r="V7" s="15">
        <f>R7-U7</f>
        <v>5.9711999999999996</v>
      </c>
      <c r="W7" s="17">
        <f>V7/R7</f>
        <v>0.99519999999999997</v>
      </c>
    </row>
    <row r="8" spans="1:23">
      <c r="A8" t="s">
        <v>12</v>
      </c>
      <c r="B8" t="s">
        <v>19</v>
      </c>
      <c r="C8" t="s">
        <v>46</v>
      </c>
      <c r="D8" s="34">
        <v>0.01</v>
      </c>
      <c r="E8" s="35">
        <v>0.7</v>
      </c>
      <c r="J8" s="11" t="s">
        <v>7</v>
      </c>
      <c r="K8" s="12" t="s">
        <v>15</v>
      </c>
      <c r="L8" s="13">
        <v>3</v>
      </c>
      <c r="M8" s="13">
        <v>2</v>
      </c>
      <c r="N8" s="14">
        <v>41791</v>
      </c>
      <c r="O8" s="12" t="s">
        <v>9</v>
      </c>
      <c r="P8" s="12" t="s">
        <v>10</v>
      </c>
      <c r="Q8" s="15" t="s">
        <v>18</v>
      </c>
      <c r="R8" s="15">
        <f>L8*M8</f>
        <v>6</v>
      </c>
      <c r="S8" s="25">
        <v>0.1</v>
      </c>
      <c r="T8" s="15">
        <f t="shared" ref="T8:T10" si="0">M8*S8</f>
        <v>0.2</v>
      </c>
      <c r="U8" s="15">
        <f>S8*R8</f>
        <v>0.60000000000000009</v>
      </c>
      <c r="V8" s="15">
        <f>R8-U8</f>
        <v>5.4</v>
      </c>
      <c r="W8" s="17">
        <f>V8/R8</f>
        <v>0.9</v>
      </c>
    </row>
    <row r="9" spans="1:23">
      <c r="A9" t="s">
        <v>45</v>
      </c>
      <c r="B9" t="s">
        <v>19</v>
      </c>
      <c r="C9" t="s">
        <v>46</v>
      </c>
      <c r="D9" s="34">
        <v>0.01</v>
      </c>
      <c r="E9" s="35">
        <v>0.7</v>
      </c>
      <c r="J9" s="11" t="s">
        <v>11</v>
      </c>
      <c r="K9" s="12" t="s">
        <v>15</v>
      </c>
      <c r="L9" s="13">
        <v>3</v>
      </c>
      <c r="M9" s="13">
        <v>2</v>
      </c>
      <c r="N9" s="14">
        <v>41791</v>
      </c>
      <c r="O9" s="12" t="s">
        <v>9</v>
      </c>
      <c r="P9" s="12" t="s">
        <v>10</v>
      </c>
      <c r="Q9" s="15" t="s">
        <v>18</v>
      </c>
      <c r="R9" s="15">
        <f>L9*M9</f>
        <v>6</v>
      </c>
      <c r="S9" s="25">
        <v>0.2</v>
      </c>
      <c r="T9" s="15">
        <f t="shared" si="0"/>
        <v>0.4</v>
      </c>
      <c r="U9" s="15">
        <f>S9*R9</f>
        <v>1.2000000000000002</v>
      </c>
      <c r="V9" s="15">
        <f>R9-U9</f>
        <v>4.8</v>
      </c>
      <c r="W9" s="17">
        <f>V9/R9</f>
        <v>0.79999999999999993</v>
      </c>
    </row>
    <row r="10" spans="1:23">
      <c r="J10" s="18" t="s">
        <v>12</v>
      </c>
      <c r="K10" s="19" t="s">
        <v>8</v>
      </c>
      <c r="L10" s="20">
        <v>3</v>
      </c>
      <c r="M10" s="20">
        <v>2</v>
      </c>
      <c r="N10" s="21">
        <v>41791</v>
      </c>
      <c r="O10" s="19" t="s">
        <v>13</v>
      </c>
      <c r="P10" s="19" t="s">
        <v>14</v>
      </c>
      <c r="Q10" s="22" t="s">
        <v>19</v>
      </c>
      <c r="R10" s="22">
        <f>L10*M10</f>
        <v>6</v>
      </c>
      <c r="S10" s="26">
        <v>4.7999999999999996E-3</v>
      </c>
      <c r="T10" s="22">
        <f t="shared" si="0"/>
        <v>9.5999999999999992E-3</v>
      </c>
      <c r="U10" s="22">
        <f>S10*R10</f>
        <v>2.8799999999999999E-2</v>
      </c>
      <c r="V10" s="22">
        <f>R10-U10</f>
        <v>5.9711999999999996</v>
      </c>
      <c r="W10" s="24">
        <f>V10/R10</f>
        <v>0.99519999999999997</v>
      </c>
    </row>
    <row r="19" spans="1:2">
      <c r="A19" t="s">
        <v>56</v>
      </c>
      <c r="B19">
        <f>L3+L7+L8+L9+L10</f>
        <v>312</v>
      </c>
    </row>
    <row r="24" spans="1:2">
      <c r="A24" t="s">
        <v>48</v>
      </c>
    </row>
    <row r="25" spans="1:2">
      <c r="A25" t="s">
        <v>49</v>
      </c>
    </row>
    <row r="27" spans="1:2">
      <c r="A27" t="s">
        <v>50</v>
      </c>
    </row>
    <row r="28" spans="1:2">
      <c r="A28" t="s">
        <v>51</v>
      </c>
    </row>
    <row r="29" spans="1:2">
      <c r="A29" t="s">
        <v>52</v>
      </c>
    </row>
    <row r="30" spans="1:2">
      <c r="A30" t="s">
        <v>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workbookViewId="0">
      <selection activeCell="A5" sqref="A5"/>
    </sheetView>
  </sheetViews>
  <sheetFormatPr baseColWidth="10" defaultRowHeight="16" x14ac:dyDescent="0"/>
  <cols>
    <col min="1" max="1" width="68.125" style="1" bestFit="1" customWidth="1"/>
    <col min="2" max="2" width="17.5" style="1" bestFit="1" customWidth="1"/>
    <col min="3" max="3" width="11.875" style="3" bestFit="1" customWidth="1"/>
    <col min="4" max="4" width="10.25" style="3" bestFit="1" customWidth="1"/>
    <col min="5" max="5" width="16.375" style="1" bestFit="1" customWidth="1"/>
    <col min="6" max="6" width="14.875" style="1" bestFit="1" customWidth="1"/>
    <col min="7" max="7" width="10.75" style="1" bestFit="1" customWidth="1"/>
    <col min="8" max="8" width="10.75" style="4" customWidth="1"/>
    <col min="9" max="9" width="10.625" style="4"/>
    <col min="10" max="10" width="7.25" style="4" bestFit="1" customWidth="1"/>
    <col min="11" max="11" width="10.625" style="1"/>
    <col min="12" max="12" width="6.875" style="4" bestFit="1" customWidth="1"/>
    <col min="13" max="13" width="9.125" style="4" bestFit="1" customWidth="1"/>
    <col min="14" max="14" width="10.625" style="4"/>
    <col min="16" max="16384" width="10.625" style="1"/>
  </cols>
  <sheetData>
    <row r="1" spans="1:15" s="12" customFormat="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17</v>
      </c>
      <c r="I1" s="53" t="s">
        <v>23</v>
      </c>
      <c r="J1" s="53" t="s">
        <v>20</v>
      </c>
      <c r="K1" s="53" t="s">
        <v>24</v>
      </c>
      <c r="L1" s="53" t="s">
        <v>22</v>
      </c>
      <c r="M1" s="53" t="s">
        <v>16</v>
      </c>
      <c r="N1" s="53" t="s">
        <v>21</v>
      </c>
    </row>
    <row r="2" spans="1:15" s="50" customFormat="1">
      <c r="A2" s="37" t="s">
        <v>11</v>
      </c>
      <c r="B2" s="37" t="s">
        <v>15</v>
      </c>
      <c r="C2" s="37">
        <v>3</v>
      </c>
      <c r="D2" s="37">
        <v>2</v>
      </c>
      <c r="E2" s="42">
        <v>41730</v>
      </c>
      <c r="F2" s="37" t="s">
        <v>9</v>
      </c>
      <c r="G2" s="37" t="s">
        <v>10</v>
      </c>
      <c r="H2" s="37" t="s">
        <v>18</v>
      </c>
      <c r="I2" s="37">
        <f>C2*D2</f>
        <v>6</v>
      </c>
      <c r="J2" s="43">
        <v>0.2</v>
      </c>
      <c r="K2" s="37">
        <f>D2*J2</f>
        <v>0.4</v>
      </c>
      <c r="L2" s="37">
        <f>J2*I2</f>
        <v>1.2000000000000002</v>
      </c>
      <c r="M2" s="37">
        <f>I2-L2</f>
        <v>4.8</v>
      </c>
      <c r="N2" s="37">
        <f>M2/I2</f>
        <v>0.79999999999999993</v>
      </c>
    </row>
    <row r="3" spans="1:15" s="51" customFormat="1">
      <c r="A3" s="38" t="s">
        <v>7</v>
      </c>
      <c r="B3" s="38" t="s">
        <v>15</v>
      </c>
      <c r="C3" s="38">
        <v>3</v>
      </c>
      <c r="D3" s="38">
        <v>2</v>
      </c>
      <c r="E3" s="44">
        <v>41791</v>
      </c>
      <c r="F3" s="38" t="s">
        <v>13</v>
      </c>
      <c r="G3" s="38" t="s">
        <v>14</v>
      </c>
      <c r="H3" s="38" t="s">
        <v>19</v>
      </c>
      <c r="I3" s="38">
        <f t="shared" ref="I3:I9" si="0">C3*D3</f>
        <v>6</v>
      </c>
      <c r="J3" s="45">
        <v>4.7999999999999996E-3</v>
      </c>
      <c r="K3" s="38">
        <f>D3*J3</f>
        <v>9.5999999999999992E-3</v>
      </c>
      <c r="L3" s="38">
        <f>J3*I3</f>
        <v>2.8799999999999999E-2</v>
      </c>
      <c r="M3" s="38">
        <f t="shared" ref="M3:M9" si="1">I3-L3</f>
        <v>5.9711999999999996</v>
      </c>
      <c r="N3" s="38">
        <f t="shared" ref="N3:N8" si="2">M3/I3</f>
        <v>0.99519999999999997</v>
      </c>
    </row>
    <row r="4" spans="1:15" s="51" customFormat="1">
      <c r="A4" s="38" t="s">
        <v>7</v>
      </c>
      <c r="B4" s="38" t="s">
        <v>15</v>
      </c>
      <c r="C4" s="38">
        <v>3</v>
      </c>
      <c r="D4" s="38">
        <v>2</v>
      </c>
      <c r="E4" s="44">
        <v>41791</v>
      </c>
      <c r="F4" s="38" t="s">
        <v>9</v>
      </c>
      <c r="G4" s="38" t="s">
        <v>10</v>
      </c>
      <c r="H4" s="38" t="s">
        <v>18</v>
      </c>
      <c r="I4" s="38">
        <f t="shared" si="0"/>
        <v>6</v>
      </c>
      <c r="J4" s="46">
        <v>0.1</v>
      </c>
      <c r="K4" s="38">
        <f t="shared" ref="K4:K9" si="3">D4*J4</f>
        <v>0.2</v>
      </c>
      <c r="L4" s="38">
        <f>J4*I4</f>
        <v>0.60000000000000009</v>
      </c>
      <c r="M4" s="38">
        <f t="shared" si="1"/>
        <v>5.4</v>
      </c>
      <c r="N4" s="38">
        <f t="shared" si="2"/>
        <v>0.9</v>
      </c>
    </row>
    <row r="5" spans="1:15" s="50" customFormat="1">
      <c r="A5" s="37" t="s">
        <v>11</v>
      </c>
      <c r="B5" s="37" t="s">
        <v>15</v>
      </c>
      <c r="C5" s="37">
        <v>3</v>
      </c>
      <c r="D5" s="37">
        <v>2</v>
      </c>
      <c r="E5" s="42">
        <v>41791</v>
      </c>
      <c r="F5" s="37" t="s">
        <v>9</v>
      </c>
      <c r="G5" s="37" t="s">
        <v>10</v>
      </c>
      <c r="H5" s="37" t="s">
        <v>18</v>
      </c>
      <c r="I5" s="37">
        <f t="shared" si="0"/>
        <v>6</v>
      </c>
      <c r="J5" s="43">
        <v>0.2</v>
      </c>
      <c r="K5" s="37">
        <f t="shared" si="3"/>
        <v>0.4</v>
      </c>
      <c r="L5" s="37">
        <f>J5*I5</f>
        <v>1.2000000000000002</v>
      </c>
      <c r="M5" s="37">
        <f t="shared" si="1"/>
        <v>4.8</v>
      </c>
      <c r="N5" s="37">
        <f t="shared" si="2"/>
        <v>0.79999999999999993</v>
      </c>
    </row>
    <row r="6" spans="1:15" s="52" customFormat="1">
      <c r="A6" s="39" t="s">
        <v>12</v>
      </c>
      <c r="B6" s="39" t="s">
        <v>8</v>
      </c>
      <c r="C6" s="39">
        <v>3</v>
      </c>
      <c r="D6" s="39">
        <v>2</v>
      </c>
      <c r="E6" s="40">
        <v>41791</v>
      </c>
      <c r="F6" s="39" t="s">
        <v>13</v>
      </c>
      <c r="G6" s="39" t="s">
        <v>14</v>
      </c>
      <c r="H6" s="39" t="s">
        <v>19</v>
      </c>
      <c r="I6" s="39">
        <f t="shared" si="0"/>
        <v>6</v>
      </c>
      <c r="J6" s="41">
        <v>4.7999999999999996E-3</v>
      </c>
      <c r="K6" s="39">
        <f>D6*J6</f>
        <v>9.5999999999999992E-3</v>
      </c>
      <c r="L6" s="39">
        <f>J6*I6</f>
        <v>2.8799999999999999E-2</v>
      </c>
      <c r="M6" s="39">
        <f t="shared" si="1"/>
        <v>5.9711999999999996</v>
      </c>
      <c r="N6" s="39">
        <f t="shared" si="2"/>
        <v>0.99519999999999997</v>
      </c>
    </row>
    <row r="7" spans="1:15" s="51" customFormat="1">
      <c r="A7" s="38" t="s">
        <v>7</v>
      </c>
      <c r="B7" s="38" t="s">
        <v>15</v>
      </c>
      <c r="C7" s="38">
        <v>4</v>
      </c>
      <c r="D7" s="38">
        <v>3</v>
      </c>
      <c r="E7" s="44">
        <v>41792</v>
      </c>
      <c r="F7" s="38" t="s">
        <v>9</v>
      </c>
      <c r="G7" s="38" t="s">
        <v>10</v>
      </c>
      <c r="H7" s="38" t="s">
        <v>18</v>
      </c>
      <c r="I7" s="38">
        <f>C7*D7</f>
        <v>12</v>
      </c>
      <c r="J7" s="46">
        <v>0.1</v>
      </c>
      <c r="K7" s="38">
        <f t="shared" si="3"/>
        <v>0.30000000000000004</v>
      </c>
      <c r="L7" s="38">
        <f t="shared" ref="L7:L9" si="4">J7*I7</f>
        <v>1.2000000000000002</v>
      </c>
      <c r="M7" s="38">
        <f t="shared" si="1"/>
        <v>10.8</v>
      </c>
      <c r="N7" s="38">
        <f t="shared" si="2"/>
        <v>0.9</v>
      </c>
    </row>
    <row r="8" spans="1:15" s="12" customFormat="1">
      <c r="A8" s="53" t="s">
        <v>7</v>
      </c>
      <c r="B8" s="53" t="s">
        <v>15</v>
      </c>
      <c r="C8" s="53">
        <v>4</v>
      </c>
      <c r="D8" s="53">
        <v>3</v>
      </c>
      <c r="E8" s="54">
        <v>41883</v>
      </c>
      <c r="F8" s="53" t="s">
        <v>9</v>
      </c>
      <c r="G8" s="53" t="s">
        <v>10</v>
      </c>
      <c r="H8" s="53" t="s">
        <v>18</v>
      </c>
      <c r="I8" s="53">
        <f t="shared" si="0"/>
        <v>12</v>
      </c>
      <c r="J8" s="55">
        <v>0.1</v>
      </c>
      <c r="K8" s="53">
        <f t="shared" si="3"/>
        <v>0.30000000000000004</v>
      </c>
      <c r="L8" s="53">
        <f t="shared" si="4"/>
        <v>1.2000000000000002</v>
      </c>
      <c r="M8" s="53">
        <f t="shared" si="1"/>
        <v>10.8</v>
      </c>
      <c r="N8" s="53">
        <f t="shared" si="2"/>
        <v>0.9</v>
      </c>
    </row>
    <row r="9" spans="1:15" s="12" customFormat="1">
      <c r="A9" s="53" t="s">
        <v>7</v>
      </c>
      <c r="B9" s="53" t="s">
        <v>15</v>
      </c>
      <c r="C9" s="53">
        <v>4</v>
      </c>
      <c r="D9" s="53">
        <v>3</v>
      </c>
      <c r="E9" s="54">
        <v>41977</v>
      </c>
      <c r="F9" s="53" t="s">
        <v>9</v>
      </c>
      <c r="G9" s="53" t="s">
        <v>10</v>
      </c>
      <c r="H9" s="53" t="s">
        <v>18</v>
      </c>
      <c r="I9" s="53">
        <f t="shared" si="0"/>
        <v>12</v>
      </c>
      <c r="J9" s="55">
        <v>0.1</v>
      </c>
      <c r="K9" s="53">
        <f t="shared" si="3"/>
        <v>0.30000000000000004</v>
      </c>
      <c r="L9" s="53">
        <f t="shared" si="4"/>
        <v>1.2000000000000002</v>
      </c>
      <c r="M9" s="53">
        <f t="shared" si="1"/>
        <v>10.8</v>
      </c>
      <c r="N9" s="53">
        <f>M9/I9</f>
        <v>0.9</v>
      </c>
    </row>
    <row r="10" spans="1:15">
      <c r="C10" s="1"/>
      <c r="D10" s="1"/>
      <c r="E10" s="2"/>
      <c r="H10" s="12"/>
      <c r="I10" s="12"/>
      <c r="J10" s="48"/>
      <c r="K10" s="12"/>
      <c r="L10" s="12"/>
      <c r="M10" s="12"/>
      <c r="N10" s="12"/>
      <c r="O10" s="1"/>
    </row>
    <row r="11" spans="1:15">
      <c r="A11" s="36" t="s">
        <v>57</v>
      </c>
      <c r="B11" s="12" t="s">
        <v>59</v>
      </c>
      <c r="C11" s="12"/>
      <c r="D11" s="12"/>
      <c r="E11" s="14"/>
      <c r="F11" s="12"/>
      <c r="G11" s="12"/>
      <c r="H11" s="12"/>
      <c r="I11" s="12"/>
      <c r="J11" s="49"/>
      <c r="K11" s="12"/>
      <c r="L11" s="12"/>
      <c r="M11" s="12"/>
      <c r="N11" s="12"/>
      <c r="O11" s="1"/>
    </row>
    <row r="12" spans="1:15">
      <c r="A12" s="6" t="s">
        <v>25</v>
      </c>
      <c r="B12" s="27">
        <f>SUM(C2:C7)</f>
        <v>19</v>
      </c>
      <c r="C12" s="1"/>
      <c r="D12" s="1"/>
      <c r="H12" s="1"/>
      <c r="I12" s="1"/>
      <c r="J12" s="1"/>
      <c r="L12" s="1"/>
      <c r="M12" s="1"/>
      <c r="N12" s="1"/>
      <c r="O12" s="1"/>
    </row>
    <row r="13" spans="1:15">
      <c r="A13" s="11" t="s">
        <v>26</v>
      </c>
      <c r="B13" s="47">
        <f>SUM(I2:I7)</f>
        <v>42</v>
      </c>
      <c r="C13" s="1"/>
      <c r="D13" s="1"/>
      <c r="H13" s="1"/>
      <c r="I13" s="1"/>
      <c r="J13" s="1"/>
      <c r="L13" s="1"/>
      <c r="M13" s="1"/>
      <c r="N13" s="1"/>
      <c r="O13" s="1"/>
    </row>
    <row r="14" spans="1:15">
      <c r="A14" s="11" t="s">
        <v>58</v>
      </c>
      <c r="B14" s="29">
        <f>((C2+C5)*(D2+D5))+((C3+C4+C7)*(D3+D4+D7))+(C6*D6)</f>
        <v>100</v>
      </c>
      <c r="C14" s="1"/>
      <c r="D14" s="1"/>
      <c r="H14" s="1"/>
      <c r="I14" s="1"/>
      <c r="J14" s="1"/>
      <c r="L14" s="1"/>
      <c r="M14" s="1"/>
      <c r="N14" s="1"/>
      <c r="O14" s="1"/>
    </row>
    <row r="15" spans="1:15">
      <c r="A15" s="11" t="s">
        <v>28</v>
      </c>
      <c r="B15" s="29">
        <f>SUM(C2:C7)*SUM(D2:D7)</f>
        <v>247</v>
      </c>
      <c r="C15" s="1"/>
      <c r="D15" s="1"/>
      <c r="H15" s="1"/>
      <c r="I15" s="1"/>
      <c r="J15" s="1"/>
      <c r="L15" s="1"/>
      <c r="M15" s="1"/>
      <c r="N15" s="1"/>
      <c r="O15" s="1"/>
    </row>
    <row r="16" spans="1:15">
      <c r="A16" s="11" t="s">
        <v>29</v>
      </c>
      <c r="B16" s="29">
        <f>(SUM(C2:D2)+SUM(C3:D3)+SUM(C4:D4)+SUM(C5:D5)+SUM(C6:D6)+SUM(C7:D7))</f>
        <v>32</v>
      </c>
      <c r="C16" s="1"/>
      <c r="D16" s="1"/>
      <c r="H16" s="1"/>
      <c r="I16" s="1"/>
      <c r="J16" s="1"/>
      <c r="L16" s="1"/>
      <c r="M16" s="1"/>
      <c r="N16" s="1"/>
      <c r="O16" s="1"/>
    </row>
    <row r="17" spans="1:15">
      <c r="A17" s="11" t="s">
        <v>30</v>
      </c>
      <c r="B17" s="29">
        <f>((C2+C5)+(D2+D5))+((C3+C4+C7)+(D3+D4+D7))+(C6+D6)</f>
        <v>32</v>
      </c>
      <c r="C17" s="1"/>
      <c r="D17" s="1"/>
      <c r="H17" s="1"/>
      <c r="I17" s="1"/>
      <c r="J17" s="1"/>
      <c r="L17" s="1"/>
      <c r="M17" s="1"/>
      <c r="N17" s="1"/>
      <c r="O17" s="1"/>
    </row>
    <row r="18" spans="1:15">
      <c r="A18" s="11" t="s">
        <v>31</v>
      </c>
      <c r="B18" s="29">
        <f>SUM(C2:C7)+SUM(D2:D7)</f>
        <v>32</v>
      </c>
      <c r="C18" s="1"/>
      <c r="D18" s="1"/>
      <c r="H18" s="1"/>
      <c r="I18" s="1"/>
      <c r="J18" s="1"/>
      <c r="L18" s="1"/>
      <c r="M18" s="1"/>
      <c r="N18" s="1"/>
      <c r="O18" s="1"/>
    </row>
    <row r="19" spans="1:15">
      <c r="A19" s="11" t="s">
        <v>32</v>
      </c>
      <c r="B19" s="29">
        <f>SUM(K2:K7)</f>
        <v>1.3192000000000002</v>
      </c>
      <c r="C19" s="1"/>
      <c r="D19" s="1"/>
      <c r="H19" s="1"/>
      <c r="I19" s="1"/>
      <c r="J19" s="1"/>
      <c r="L19" s="1"/>
      <c r="M19" s="1"/>
      <c r="N19" s="1"/>
      <c r="O19" s="1"/>
    </row>
    <row r="20" spans="1:15">
      <c r="A20" s="11" t="s">
        <v>33</v>
      </c>
      <c r="B20" s="29">
        <f>((D2+D5)*(J2+J5))+((D3+D4+D7)*(J3+J4+J7))+(D6*J6)</f>
        <v>3.0431999999999997</v>
      </c>
      <c r="C20" s="1"/>
      <c r="D20" s="1"/>
      <c r="H20" s="1"/>
      <c r="I20" s="1"/>
      <c r="J20" s="1"/>
      <c r="L20" s="1"/>
      <c r="M20" s="1"/>
      <c r="N20" s="1"/>
      <c r="O20" s="1"/>
    </row>
    <row r="21" spans="1:15">
      <c r="A21" s="11" t="s">
        <v>34</v>
      </c>
      <c r="B21" s="29">
        <f>SUM(D2:D7)*SUM(K2:K7)</f>
        <v>17.149600000000003</v>
      </c>
      <c r="C21" s="1"/>
      <c r="D21" s="1"/>
      <c r="H21" s="1"/>
      <c r="I21" s="1"/>
      <c r="J21" s="1"/>
      <c r="L21" s="1"/>
      <c r="M21" s="1"/>
      <c r="N21" s="1"/>
      <c r="O21" s="1"/>
    </row>
    <row r="22" spans="1:15">
      <c r="A22" s="11" t="s">
        <v>35</v>
      </c>
      <c r="B22" s="29">
        <f>(D2+J2)+(D3+J3)+(D4+J4)+(D5+J5)+D6+J6+D7+J7</f>
        <v>13.609599999999999</v>
      </c>
      <c r="C22" s="1"/>
      <c r="D22" s="1"/>
      <c r="H22" s="1"/>
      <c r="I22" s="1"/>
      <c r="J22" s="1"/>
      <c r="L22" s="1"/>
      <c r="M22" s="1"/>
      <c r="N22" s="1"/>
      <c r="O22" s="1"/>
    </row>
    <row r="23" spans="1:15">
      <c r="A23" s="11" t="s">
        <v>36</v>
      </c>
      <c r="B23" s="29">
        <f>((D2+D5)+(J2+J5))+((D3+D4+D7)+(J3+J4+J7))+(D6+J6)</f>
        <v>13.6096</v>
      </c>
      <c r="C23" s="1"/>
      <c r="D23" s="1"/>
      <c r="H23" s="1"/>
      <c r="I23" s="1"/>
      <c r="J23" s="1"/>
      <c r="L23" s="1"/>
      <c r="M23" s="1"/>
      <c r="N23" s="1"/>
      <c r="O23" s="1"/>
    </row>
    <row r="24" spans="1:15">
      <c r="A24" s="11" t="s">
        <v>37</v>
      </c>
      <c r="B24" s="29">
        <f>SUM(D2:D7)+SUM(J2:J7)</f>
        <v>13.6096</v>
      </c>
      <c r="C24" s="1"/>
      <c r="D24" s="1"/>
      <c r="H24" s="1"/>
      <c r="I24" s="1"/>
      <c r="J24" s="1"/>
      <c r="L24" s="1"/>
      <c r="M24" s="1"/>
      <c r="N24" s="1"/>
      <c r="O24" s="1"/>
    </row>
    <row r="25" spans="1:15">
      <c r="A25" s="11" t="s">
        <v>39</v>
      </c>
      <c r="B25" s="32">
        <f>SUM(M2:M7)</f>
        <v>37.742400000000004</v>
      </c>
      <c r="C25" s="1"/>
      <c r="D25" s="1"/>
      <c r="H25" s="1"/>
      <c r="I25" s="1"/>
      <c r="J25" s="1"/>
      <c r="L25" s="1"/>
      <c r="M25" s="1"/>
      <c r="N25" s="1"/>
      <c r="O25" s="1"/>
    </row>
    <row r="26" spans="1:15">
      <c r="A26" s="11" t="s">
        <v>38</v>
      </c>
      <c r="B26" s="32">
        <f>SUM(M2:M7)/SUM(I2:I7)</f>
        <v>0.89862857142857155</v>
      </c>
      <c r="C26" s="1"/>
      <c r="D26" s="1"/>
      <c r="H26" s="1"/>
      <c r="I26" s="1"/>
      <c r="J26" s="1"/>
      <c r="L26" s="1"/>
      <c r="M26" s="1"/>
      <c r="N26" s="1"/>
      <c r="O26" s="1"/>
    </row>
    <row r="27" spans="1:15">
      <c r="A27" s="18" t="s">
        <v>40</v>
      </c>
      <c r="B27" s="30">
        <f>SUM(D2:D7)*SUM(N2:N7)</f>
        <v>70.075199999999995</v>
      </c>
      <c r="C27" s="1"/>
      <c r="D27" s="1"/>
      <c r="H27" s="1"/>
      <c r="I27" s="1"/>
      <c r="J27" s="1"/>
      <c r="L27" s="1"/>
      <c r="M27" s="1"/>
      <c r="N27" s="1"/>
      <c r="O27" s="1"/>
    </row>
    <row r="28" spans="1:15">
      <c r="C28" s="1"/>
      <c r="D28" s="1"/>
      <c r="H28" s="1"/>
      <c r="I28" s="1"/>
      <c r="J28" s="1"/>
      <c r="L28" s="1"/>
      <c r="M28" s="1"/>
      <c r="N28" s="1"/>
      <c r="O28" s="1"/>
    </row>
    <row r="29" spans="1:15">
      <c r="C29" s="1"/>
      <c r="D29" s="1"/>
      <c r="H29" s="1"/>
      <c r="I29" s="1"/>
      <c r="J29" s="1"/>
      <c r="L29" s="1"/>
      <c r="M29" s="1"/>
      <c r="N29" s="1"/>
      <c r="O29" s="1"/>
    </row>
    <row r="30" spans="1:15">
      <c r="C30" s="1"/>
      <c r="D30" s="1"/>
      <c r="H30" s="1"/>
      <c r="I30" s="1"/>
      <c r="J30" s="1"/>
      <c r="L30" s="1"/>
      <c r="M30" s="1"/>
      <c r="N30" s="1"/>
      <c r="O30" s="1"/>
    </row>
    <row r="31" spans="1:15">
      <c r="C31" s="1"/>
      <c r="D31" s="1"/>
      <c r="H31" s="1"/>
      <c r="I31" s="1"/>
      <c r="J31" s="1"/>
      <c r="L31" s="1"/>
      <c r="M31" s="1"/>
      <c r="N31" s="1"/>
      <c r="O31" s="1"/>
    </row>
    <row r="32" spans="1:15">
      <c r="C32" s="1"/>
      <c r="D32" s="1"/>
      <c r="H32" s="1"/>
      <c r="I32" s="1"/>
      <c r="J32" s="1"/>
      <c r="L32" s="1"/>
      <c r="M32" s="1"/>
      <c r="N32" s="1"/>
      <c r="O32" s="1"/>
    </row>
    <row r="33" spans="3:15">
      <c r="C33" s="1"/>
      <c r="D33" s="1"/>
      <c r="H33" s="1"/>
      <c r="I33" s="1"/>
      <c r="J33" s="1"/>
      <c r="L33" s="1"/>
      <c r="M33" s="1"/>
      <c r="N33" s="1"/>
      <c r="O33" s="1"/>
    </row>
    <row r="34" spans="3:15">
      <c r="C34" s="1"/>
      <c r="D34" s="1"/>
      <c r="H34" s="1"/>
      <c r="I34" s="1"/>
      <c r="J34" s="1"/>
      <c r="L34" s="1"/>
      <c r="M34" s="1"/>
      <c r="N34" s="1"/>
      <c r="O34" s="1"/>
    </row>
    <row r="35" spans="3:15">
      <c r="C35" s="1"/>
      <c r="D35" s="1"/>
      <c r="H35" s="1"/>
      <c r="I35" s="1"/>
      <c r="J35" s="1"/>
      <c r="L35" s="1"/>
      <c r="M35" s="1"/>
      <c r="N35" s="1"/>
      <c r="O35" s="1"/>
    </row>
    <row r="36" spans="3:15">
      <c r="C36" s="1"/>
      <c r="D36" s="1"/>
      <c r="H36" s="1"/>
      <c r="I36" s="1"/>
      <c r="J36" s="1"/>
      <c r="L36" s="1"/>
      <c r="M36" s="1"/>
      <c r="N36" s="1"/>
      <c r="O36" s="1"/>
    </row>
    <row r="37" spans="3:15">
      <c r="C37" s="1"/>
      <c r="D37" s="1"/>
      <c r="H37" s="1"/>
      <c r="I37" s="1"/>
      <c r="J37" s="1"/>
      <c r="L37" s="1"/>
      <c r="M37" s="1"/>
      <c r="N37" s="1"/>
      <c r="O37" s="1"/>
    </row>
    <row r="38" spans="3:15">
      <c r="C38" s="1"/>
      <c r="D38" s="1"/>
      <c r="H38" s="1"/>
      <c r="I38" s="1"/>
      <c r="J38" s="1"/>
      <c r="L38" s="1"/>
      <c r="M38" s="1"/>
      <c r="N38" s="1"/>
      <c r="O38" s="1"/>
    </row>
    <row r="39" spans="3:15">
      <c r="C39" s="1"/>
      <c r="D39" s="1"/>
      <c r="H39" s="1"/>
      <c r="I39" s="1"/>
      <c r="J39" s="1"/>
      <c r="L39" s="1"/>
      <c r="M39" s="1"/>
      <c r="N39" s="1"/>
      <c r="O39" s="1"/>
    </row>
    <row r="40" spans="3:15">
      <c r="C40" s="1"/>
      <c r="D40" s="1"/>
      <c r="H40" s="1"/>
      <c r="I40" s="1"/>
      <c r="J40" s="1"/>
      <c r="L40" s="1"/>
      <c r="M40" s="1"/>
      <c r="N40" s="1"/>
      <c r="O40" s="1"/>
    </row>
    <row r="41" spans="3:15">
      <c r="C41" s="1"/>
      <c r="D41" s="1"/>
      <c r="H41" s="1"/>
      <c r="I41" s="1"/>
      <c r="J41" s="1"/>
      <c r="L41" s="1"/>
      <c r="M41" s="1"/>
      <c r="N41" s="1"/>
      <c r="O41" s="1"/>
    </row>
    <row r="42" spans="3:15">
      <c r="C42" s="1"/>
      <c r="D42" s="1"/>
      <c r="H42" s="1"/>
      <c r="I42" s="1"/>
      <c r="J42" s="1"/>
      <c r="L42" s="1"/>
      <c r="M42" s="1"/>
      <c r="N42" s="1"/>
      <c r="O42" s="1"/>
    </row>
    <row r="43" spans="3:15">
      <c r="C43" s="1"/>
      <c r="D43" s="1"/>
      <c r="H43" s="1"/>
      <c r="I43" s="1"/>
      <c r="J43" s="1"/>
      <c r="L43" s="1"/>
      <c r="M43" s="1"/>
      <c r="N43" s="1"/>
      <c r="O43" s="1"/>
    </row>
    <row r="44" spans="3:15">
      <c r="C44" s="1"/>
      <c r="D44" s="1"/>
      <c r="H44" s="1"/>
      <c r="I44" s="1"/>
      <c r="J44" s="1"/>
      <c r="L44" s="1"/>
      <c r="M44" s="1"/>
      <c r="N44" s="1"/>
      <c r="O44" s="1"/>
    </row>
    <row r="45" spans="3:15">
      <c r="C45" s="1"/>
      <c r="D45" s="1"/>
      <c r="H45" s="1"/>
      <c r="I45" s="1"/>
      <c r="J45" s="1"/>
      <c r="L45" s="1"/>
      <c r="M45" s="1"/>
      <c r="N45" s="1"/>
      <c r="O45" s="1"/>
    </row>
    <row r="46" spans="3:15">
      <c r="C46" s="1"/>
      <c r="D46" s="1"/>
      <c r="H46" s="1"/>
      <c r="I46" s="1"/>
      <c r="J46" s="1"/>
      <c r="L46" s="1"/>
      <c r="M46" s="1"/>
      <c r="N46" s="1"/>
      <c r="O46" s="1"/>
    </row>
    <row r="47" spans="3:15">
      <c r="C47" s="1"/>
      <c r="D47" s="1"/>
      <c r="H47" s="1"/>
      <c r="I47" s="1"/>
      <c r="J47" s="1"/>
      <c r="L47" s="1"/>
      <c r="M47" s="1"/>
      <c r="N47" s="1"/>
      <c r="O47" s="1"/>
    </row>
    <row r="48" spans="3:15">
      <c r="C48" s="1"/>
      <c r="D48" s="1"/>
      <c r="H48" s="1"/>
      <c r="I48" s="1"/>
      <c r="J48" s="1"/>
      <c r="L48" s="1"/>
      <c r="M48" s="1"/>
      <c r="N48" s="1"/>
      <c r="O48" s="1"/>
    </row>
    <row r="49" spans="3:15">
      <c r="C49" s="1"/>
      <c r="D49" s="1"/>
      <c r="H49" s="1"/>
      <c r="I49" s="1"/>
      <c r="J49" s="1"/>
      <c r="L49" s="1"/>
      <c r="M49" s="1"/>
      <c r="N49" s="1"/>
      <c r="O49" s="1"/>
    </row>
    <row r="50" spans="3:15">
      <c r="C50" s="1"/>
      <c r="D50" s="1"/>
      <c r="H50" s="1"/>
      <c r="I50" s="1"/>
      <c r="J50" s="1"/>
      <c r="L50" s="1"/>
      <c r="M50" s="1"/>
      <c r="N50" s="1"/>
      <c r="O50" s="1"/>
    </row>
    <row r="51" spans="3:15">
      <c r="C51" s="1"/>
      <c r="D51" s="1"/>
      <c r="H51" s="1"/>
      <c r="I51" s="1"/>
      <c r="J51" s="1"/>
      <c r="L51" s="1"/>
      <c r="M51" s="1"/>
      <c r="N51" s="1"/>
      <c r="O51" s="1"/>
    </row>
    <row r="52" spans="3:15">
      <c r="C52" s="1"/>
      <c r="D52" s="1"/>
      <c r="H52" s="1"/>
      <c r="I52" s="1"/>
      <c r="J52" s="1"/>
      <c r="L52" s="1"/>
      <c r="M52" s="1"/>
      <c r="N52" s="1"/>
      <c r="O52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Sales New Version</vt:lpstr>
      <vt:lpstr>Sales Cross Company</vt:lpstr>
      <vt:lpstr>quarter aggregation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LPG</dc:creator>
  <cp:lastModifiedBy>LPG</cp:lastModifiedBy>
  <dcterms:created xsi:type="dcterms:W3CDTF">2014-07-09T16:15:32Z</dcterms:created>
  <dcterms:modified xsi:type="dcterms:W3CDTF">2014-11-06T16:55:00Z</dcterms:modified>
</cp:coreProperties>
</file>