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240" yWindow="240" windowWidth="25360" windowHeight="14740" tabRatio="500" activeTab="5"/>
  </bookViews>
  <sheets>
    <sheet name="Sales" sheetId="1" r:id="rId1"/>
    <sheet name="Encoding" sheetId="2" r:id="rId2"/>
    <sheet name="Region" sheetId="3" r:id="rId3"/>
    <sheet name="Currency" sheetId="4" r:id="rId4"/>
    <sheet name="RESULT ACCRUAL" sheetId="5" r:id="rId5"/>
    <sheet name="RESULT BALANCE" sheetId="6" r:id="rId6"/>
  </sheets>
  <definedNames>
    <definedName name="_xlnm._FilterDatabase" localSheetId="1" hidden="1">Encoding!$A$1:$R$330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2" i="6"/>
  <c r="I5" i="5"/>
  <c r="K5" i="5"/>
  <c r="J5" i="5"/>
  <c r="L5" i="5"/>
  <c r="M5" i="5"/>
  <c r="N5" i="5"/>
  <c r="O5" i="5"/>
  <c r="E5" i="6"/>
  <c r="F5" i="6"/>
  <c r="I6" i="5"/>
  <c r="K6" i="5"/>
  <c r="J6" i="5"/>
  <c r="L6" i="5"/>
  <c r="M6" i="5"/>
  <c r="N6" i="5"/>
  <c r="O6" i="5"/>
  <c r="E6" i="6"/>
  <c r="F6" i="6"/>
  <c r="I7" i="5"/>
  <c r="K7" i="5"/>
  <c r="J7" i="5"/>
  <c r="L7" i="5"/>
  <c r="M7" i="5"/>
  <c r="N7" i="5"/>
  <c r="O7" i="5"/>
  <c r="E7" i="6"/>
  <c r="F7" i="6"/>
  <c r="I2" i="5"/>
  <c r="K2" i="5"/>
  <c r="J2" i="5"/>
  <c r="L2" i="5"/>
  <c r="M2" i="5"/>
  <c r="N2" i="5"/>
  <c r="O2" i="5"/>
  <c r="E2" i="6"/>
  <c r="F2" i="6"/>
  <c r="I3" i="5"/>
  <c r="K3" i="5"/>
  <c r="J3" i="5"/>
  <c r="L3" i="5"/>
  <c r="M3" i="5"/>
  <c r="N3" i="5"/>
  <c r="O3" i="5"/>
  <c r="E3" i="6"/>
  <c r="F3" i="6"/>
  <c r="I4" i="5"/>
  <c r="K4" i="5"/>
  <c r="J4" i="5"/>
  <c r="L4" i="5"/>
  <c r="M4" i="5"/>
  <c r="N4" i="5"/>
  <c r="O4" i="5"/>
  <c r="E4" i="6"/>
  <c r="F4" i="6"/>
  <c r="H7" i="6"/>
  <c r="I7" i="6"/>
  <c r="H6" i="6"/>
  <c r="I6" i="6"/>
  <c r="J7" i="6"/>
  <c r="H5" i="6"/>
  <c r="I5" i="6"/>
  <c r="J6" i="6"/>
  <c r="J5" i="6"/>
  <c r="H3" i="6"/>
  <c r="I3" i="6"/>
  <c r="H2" i="6"/>
  <c r="I2" i="6"/>
  <c r="J3" i="6"/>
  <c r="H4" i="6"/>
  <c r="I4" i="6"/>
  <c r="J4" i="6"/>
  <c r="J2" i="6"/>
  <c r="AF2" i="1"/>
  <c r="AF5" i="1"/>
  <c r="AF6" i="1"/>
  <c r="AF7" i="1"/>
  <c r="AF3" i="1"/>
  <c r="AF4" i="1"/>
  <c r="F124" i="2"/>
  <c r="F123" i="2"/>
  <c r="F122" i="2"/>
  <c r="F121" i="2"/>
  <c r="F120" i="2"/>
  <c r="F119" i="2"/>
  <c r="F118" i="2"/>
  <c r="F117" i="2"/>
  <c r="F116" i="2"/>
  <c r="F115" i="2"/>
  <c r="F114" i="2"/>
  <c r="F113" i="2"/>
  <c r="F109" i="2"/>
  <c r="F108" i="2"/>
  <c r="F107" i="2"/>
  <c r="F106" i="2"/>
  <c r="F105" i="2"/>
  <c r="F104" i="2"/>
  <c r="F103" i="2"/>
  <c r="F102" i="2"/>
  <c r="E100" i="2"/>
  <c r="F100" i="2"/>
  <c r="F98" i="2"/>
  <c r="F94" i="2"/>
  <c r="F93" i="2"/>
  <c r="F92" i="2"/>
  <c r="F91" i="2"/>
  <c r="F90" i="2"/>
  <c r="F88" i="2"/>
  <c r="F87" i="2"/>
  <c r="F86" i="2"/>
  <c r="F82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1" i="2"/>
  <c r="F60" i="2"/>
  <c r="F56" i="2"/>
  <c r="F55" i="2"/>
  <c r="F47" i="2"/>
  <c r="F46" i="2"/>
  <c r="F45" i="2"/>
  <c r="F44" i="2"/>
  <c r="F42" i="2"/>
  <c r="F39" i="2"/>
  <c r="E32" i="2"/>
  <c r="F32" i="2"/>
  <c r="F31" i="2"/>
  <c r="E30" i="2"/>
  <c r="F30" i="2"/>
  <c r="E29" i="2"/>
  <c r="F29" i="2"/>
  <c r="E28" i="2"/>
  <c r="F28" i="2"/>
  <c r="E27" i="2"/>
  <c r="F27" i="2"/>
  <c r="E26" i="2"/>
  <c r="F26" i="2"/>
  <c r="E25" i="2"/>
  <c r="F25" i="2"/>
  <c r="E24" i="2"/>
  <c r="F24" i="2"/>
  <c r="E23" i="2"/>
  <c r="F23" i="2"/>
  <c r="E22" i="2"/>
  <c r="F22" i="2"/>
  <c r="E21" i="2"/>
  <c r="F21" i="2"/>
  <c r="E20" i="2"/>
  <c r="F20" i="2"/>
  <c r="E19" i="2"/>
  <c r="F19" i="2"/>
  <c r="E18" i="2"/>
  <c r="F18" i="2"/>
  <c r="E17" i="2"/>
  <c r="F17" i="2"/>
  <c r="E16" i="2"/>
  <c r="F16" i="2"/>
  <c r="E15" i="2"/>
  <c r="F15" i="2"/>
  <c r="E14" i="2"/>
  <c r="F14" i="2"/>
  <c r="E13" i="2"/>
  <c r="F13" i="2"/>
  <c r="E12" i="2"/>
  <c r="F12" i="2"/>
  <c r="E11" i="2"/>
  <c r="F11" i="2"/>
  <c r="E10" i="2"/>
  <c r="F10" i="2"/>
  <c r="E9" i="2"/>
  <c r="F9" i="2"/>
  <c r="E8" i="2"/>
  <c r="F8" i="2"/>
  <c r="E7" i="2"/>
  <c r="F7" i="2"/>
  <c r="E6" i="2"/>
  <c r="F6" i="2"/>
  <c r="E5" i="2"/>
  <c r="F5" i="2"/>
  <c r="E4" i="2"/>
  <c r="F4" i="2"/>
  <c r="E3" i="2"/>
  <c r="F3" i="2"/>
  <c r="E2" i="2"/>
  <c r="F2" i="2"/>
</calcChain>
</file>

<file path=xl/comments1.xml><?xml version="1.0" encoding="utf-8"?>
<comments xmlns="http://schemas.openxmlformats.org/spreadsheetml/2006/main">
  <authors>
    <author/>
  </authors>
  <commentList>
    <comment ref="F57" authorId="0">
      <text>
        <r>
          <rPr>
            <sz val="10"/>
            <rFont val="Arial"/>
          </rPr>
          <t>Fabio Lima:
dividido com Cineplex para LATAM</t>
        </r>
      </text>
    </comment>
    <comment ref="F63" authorId="0">
      <text>
        <r>
          <rPr>
            <sz val="10"/>
            <rFont val="Arial"/>
          </rPr>
          <t>Fabio Lima:
dividido com Cineplex para LATAM</t>
        </r>
      </text>
    </comment>
  </commentList>
</comments>
</file>

<file path=xl/sharedStrings.xml><?xml version="1.0" encoding="utf-8"?>
<sst xmlns="http://schemas.openxmlformats.org/spreadsheetml/2006/main" count="3708" uniqueCount="3667">
  <si>
    <t>Provider</t>
  </si>
  <si>
    <t>Provider Country</t>
  </si>
  <si>
    <t>Vendor Identifier</t>
  </si>
  <si>
    <t>UPC</t>
  </si>
  <si>
    <t>ISRC</t>
  </si>
  <si>
    <t>Artist / Show</t>
  </si>
  <si>
    <t>Title</t>
  </si>
  <si>
    <t>Label/Studio/Network</t>
  </si>
  <si>
    <t>Product Type Identifier</t>
  </si>
  <si>
    <t>Units</t>
  </si>
  <si>
    <t>Royalty Price</t>
  </si>
  <si>
    <t>Download Date (PST)</t>
  </si>
  <si>
    <t>Order Id</t>
  </si>
  <si>
    <t>Postal Code</t>
  </si>
  <si>
    <t>Customer Identifier</t>
  </si>
  <si>
    <t>Report Date (Local)</t>
  </si>
  <si>
    <t>Sale/Return</t>
  </si>
  <si>
    <t>Customer Currency</t>
  </si>
  <si>
    <t>Country Code</t>
  </si>
  <si>
    <t>Royalty Currency</t>
  </si>
  <si>
    <t>PreOrder</t>
  </si>
  <si>
    <t>ISAN</t>
  </si>
  <si>
    <t>Customer Price</t>
  </si>
  <si>
    <t>Apple Identifier</t>
  </si>
  <si>
    <t>CMA</t>
  </si>
  <si>
    <t>Asset/Content Flavor</t>
  </si>
  <si>
    <t>Vendor Offer Code</t>
  </si>
  <si>
    <t>Grid</t>
  </si>
  <si>
    <t>Promo Code</t>
  </si>
  <si>
    <t>Parent Identifier</t>
  </si>
  <si>
    <t>Parent Type Id</t>
  </si>
  <si>
    <t>REGION JOIN</t>
  </si>
  <si>
    <t>APPLE</t>
  </si>
  <si>
    <t>US</t>
  </si>
  <si>
    <t>0257_20131115_SOFA_ELPASEO</t>
  </si>
  <si>
    <t/>
  </si>
  <si>
    <t/>
  </si>
  <si>
    <t>Miguel Canal,MarÃ­a Margarita Giraldo,Luis Fernando MÃºnera,Carolina Gomez,Antonio Sanint,Adelaida LÃ³pez</t>
  </si>
  <si>
    <t>El Paseo</t>
  </si>
  <si>
    <t>Dago Producciones</t>
  </si>
  <si>
    <t>M</t>
  </si>
  <si>
    <t>S</t>
  </si>
  <si>
    <t>USD</t>
  </si>
  <si>
    <t>CL</t>
  </si>
  <si>
    <t>MXN</t>
  </si>
  <si>
    <t/>
  </si>
  <si>
    <t/>
  </si>
  <si>
    <t/>
  </si>
  <si>
    <t>HD</t>
  </si>
  <si>
    <t>0257_20131115_SOFA_ELPASEO</t>
  </si>
  <si>
    <t/>
  </si>
  <si>
    <t/>
  </si>
  <si>
    <t/>
  </si>
  <si>
    <t>APPLE</t>
  </si>
  <si>
    <t>US</t>
  </si>
  <si>
    <t>0257_20131115_SOFA_ELPASEO</t>
  </si>
  <si>
    <t/>
  </si>
  <si>
    <t/>
  </si>
  <si>
    <t>Miguel Canal,MarÃ­a Margarita Giraldo,Luis Fernando MÃºnera,Carolina Gomez,Antonio Sanint,Adelaida LÃ³pez</t>
  </si>
  <si>
    <t>El Paseo</t>
  </si>
  <si>
    <t>Dago Producciones</t>
  </si>
  <si>
    <t>M</t>
  </si>
  <si>
    <t>S</t>
  </si>
  <si>
    <t>GBP</t>
  </si>
  <si>
    <t>CO</t>
  </si>
  <si>
    <t>MXN</t>
  </si>
  <si>
    <t/>
  </si>
  <si>
    <t/>
  </si>
  <si>
    <t/>
  </si>
  <si>
    <t>HD</t>
  </si>
  <si>
    <t>0257_20131115_SOFA_ELPASEO</t>
  </si>
  <si>
    <t/>
  </si>
  <si>
    <t/>
  </si>
  <si>
    <t/>
  </si>
  <si>
    <t>APPLE</t>
  </si>
  <si>
    <t>US</t>
  </si>
  <si>
    <t>0257_20131115_SOFA_ELPASEO</t>
  </si>
  <si>
    <t/>
  </si>
  <si>
    <t/>
  </si>
  <si>
    <t>Miguel Canal,MarÃ­a Margarita Giraldo,Luis Fernando MÃºnera,Carolina Gomez,Antonio Sanint,Adelaida LÃ³pez</t>
  </si>
  <si>
    <t>El Paseo</t>
  </si>
  <si>
    <t>Dago Producciones</t>
  </si>
  <si>
    <t>M</t>
  </si>
  <si>
    <t>S</t>
  </si>
  <si>
    <t>MXN</t>
  </si>
  <si>
    <t>BR</t>
  </si>
  <si>
    <t>MXN</t>
  </si>
  <si>
    <t/>
  </si>
  <si>
    <t/>
  </si>
  <si>
    <t/>
  </si>
  <si>
    <t>HD</t>
  </si>
  <si>
    <t>0257_20131115_SOFA_ELPASEO</t>
  </si>
  <si>
    <t/>
  </si>
  <si>
    <t/>
  </si>
  <si>
    <t/>
  </si>
  <si>
    <t>APPLE</t>
  </si>
  <si>
    <t>US</t>
  </si>
  <si>
    <t>0144_20121109_MOBZ_HEADHUNTERS</t>
  </si>
  <si>
    <t/>
  </si>
  <si>
    <t/>
  </si>
  <si>
    <t>Miguel Canal,MarÃ­a Margarita Giraldo,Luis Fernando MÃºnera,Carolina Gomez,Antonio Sanint,Adelaida LÃ³pez</t>
  </si>
  <si>
    <t>El Paseo</t>
  </si>
  <si>
    <t>Dago Producciones</t>
  </si>
  <si>
    <t>M</t>
  </si>
  <si>
    <t>S</t>
  </si>
  <si>
    <t>USD</t>
  </si>
  <si>
    <t>AR</t>
  </si>
  <si>
    <t>MXN</t>
  </si>
  <si>
    <t/>
  </si>
  <si>
    <t/>
  </si>
  <si>
    <t/>
  </si>
  <si>
    <t>HD</t>
  </si>
  <si>
    <t>0257_20131115_SOFA_ELPASEO</t>
  </si>
  <si>
    <t/>
  </si>
  <si>
    <t/>
  </si>
  <si>
    <t/>
  </si>
  <si>
    <t>APPLE</t>
  </si>
  <si>
    <t>US</t>
  </si>
  <si>
    <t>0144_20121109_MOBZ_HEADHUNTERS</t>
  </si>
  <si>
    <t/>
  </si>
  <si>
    <t/>
  </si>
  <si>
    <t>Miguel Canal,MarÃ­a Margarita Giraldo,Luis Fernando MÃºnera,Carolina Gomez,Antonio Sanint,Adelaida LÃ³pez</t>
  </si>
  <si>
    <t>El Paseo</t>
  </si>
  <si>
    <t>Dago Producciones</t>
  </si>
  <si>
    <t>M</t>
  </si>
  <si>
    <t>S</t>
  </si>
  <si>
    <t>GBP</t>
  </si>
  <si>
    <t>CL</t>
  </si>
  <si>
    <t>MXN</t>
  </si>
  <si>
    <t/>
  </si>
  <si>
    <t/>
  </si>
  <si>
    <t/>
  </si>
  <si>
    <t>HD</t>
  </si>
  <si>
    <t>0257_20131115_SOFA_ELPASEO</t>
  </si>
  <si>
    <t/>
  </si>
  <si>
    <t/>
  </si>
  <si>
    <t/>
  </si>
  <si>
    <t>APPLE</t>
  </si>
  <si>
    <t>US</t>
  </si>
  <si>
    <t>0144_20121109_MOBZ_HEADHUNTERS</t>
  </si>
  <si>
    <t/>
  </si>
  <si>
    <t/>
  </si>
  <si>
    <t>Miguel Canal,MarÃ­a Margarita Giraldo,Luis Fernando MÃºnera,Carolina Gomez,Antonio Sanint,Adelaida LÃ³pez</t>
  </si>
  <si>
    <t>El Paseo</t>
  </si>
  <si>
    <t>Dago Producciones</t>
  </si>
  <si>
    <t>M</t>
  </si>
  <si>
    <t>S</t>
  </si>
  <si>
    <t>MXN</t>
  </si>
  <si>
    <t>CO</t>
  </si>
  <si>
    <t>MXN</t>
  </si>
  <si>
    <t/>
  </si>
  <si>
    <t/>
  </si>
  <si>
    <t/>
  </si>
  <si>
    <t>HD</t>
  </si>
  <si>
    <t>0257_20131115_SOFA_ELPASEO</t>
  </si>
  <si>
    <t/>
  </si>
  <si>
    <t/>
  </si>
  <si>
    <t/>
  </si>
  <si>
    <t>Vendor Identifier</t>
  </si>
  <si>
    <t>Region</t>
  </si>
  <si>
    <t>Rights Holder</t>
  </si>
  <si>
    <t>Comissão</t>
  </si>
  <si>
    <t>Encoding R$</t>
  </si>
  <si>
    <t>Encoding U$</t>
  </si>
  <si>
    <t>Media</t>
  </si>
  <si>
    <t>Mês Início Fiscal</t>
  </si>
  <si>
    <t>Release</t>
  </si>
  <si>
    <t>Titles</t>
  </si>
  <si>
    <t>Genre</t>
  </si>
  <si>
    <t>Type</t>
  </si>
  <si>
    <t>Origin</t>
  </si>
  <si>
    <t>Awards</t>
  </si>
  <si>
    <t>Theatrical</t>
  </si>
  <si>
    <t>Currency</t>
  </si>
  <si>
    <t>Tax Witholding</t>
  </si>
  <si>
    <t>NOW Tax</t>
  </si>
  <si>
    <t>0260_20131108_AZULEACORMAISQUENTE</t>
  </si>
  <si>
    <t>Brazil</t>
  </si>
  <si>
    <t>Tag Cultural</t>
  </si>
  <si>
    <t>La vie D`Adele</t>
  </si>
  <si>
    <t>Drama</t>
  </si>
  <si>
    <t>New Release</t>
  </si>
  <si>
    <t>France</t>
  </si>
  <si>
    <t>y</t>
  </si>
  <si>
    <t>y</t>
  </si>
  <si>
    <t>0245_20131021_SOFA_AGRANDEBELEZA</t>
  </si>
  <si>
    <t>Brazil</t>
  </si>
  <si>
    <t>Mares Filmes</t>
  </si>
  <si>
    <t>A Grande Bellezza</t>
  </si>
  <si>
    <t>Comedy / Drama</t>
  </si>
  <si>
    <t>New Release</t>
  </si>
  <si>
    <t>Italy</t>
  </si>
  <si>
    <t>y</t>
  </si>
  <si>
    <t>y</t>
  </si>
  <si>
    <t>0303_20140130_SOFA_GLORIA</t>
  </si>
  <si>
    <t>Brazil</t>
  </si>
  <si>
    <t>Tag Cultural</t>
  </si>
  <si>
    <t>Gloria</t>
  </si>
  <si>
    <t>Comedy</t>
  </si>
  <si>
    <t>New Release</t>
  </si>
  <si>
    <t>Chile</t>
  </si>
  <si>
    <t>None</t>
  </si>
  <si>
    <t>None</t>
  </si>
  <si>
    <t>0242_20131021_SOFA_LORE</t>
  </si>
  <si>
    <t>Brazil</t>
  </si>
  <si>
    <t>Mares Filmes</t>
  </si>
  <si>
    <t>Lore</t>
  </si>
  <si>
    <t>Drama</t>
  </si>
  <si>
    <t>New Release</t>
  </si>
  <si>
    <t>Germany</t>
  </si>
  <si>
    <t>y</t>
  </si>
  <si>
    <t>y</t>
  </si>
  <si>
    <t>0244_20131021_SOFA_PIONEER</t>
  </si>
  <si>
    <t>Brazil</t>
  </si>
  <si>
    <t>Mares Filmes</t>
  </si>
  <si>
    <t>Pionner</t>
  </si>
  <si>
    <t>Thriller</t>
  </si>
  <si>
    <t>New Release</t>
  </si>
  <si>
    <t>Norway</t>
  </si>
  <si>
    <t>None</t>
  </si>
  <si>
    <t>None</t>
  </si>
  <si>
    <t>0327_20140423_SOFA_OPALACIOFRANCES</t>
  </si>
  <si>
    <t>Brazil</t>
  </si>
  <si>
    <t>Tag Cultural</t>
  </si>
  <si>
    <t>Quai d´Orsay</t>
  </si>
  <si>
    <t>Comedy</t>
  </si>
  <si>
    <t>New Release</t>
  </si>
  <si>
    <t>France</t>
  </si>
  <si>
    <t>None</t>
  </si>
  <si>
    <t>None</t>
  </si>
  <si>
    <t>0313_20140224_SOFA_RAGNAROK</t>
  </si>
  <si>
    <t>Brazil</t>
  </si>
  <si>
    <t>Mares Filmes</t>
  </si>
  <si>
    <t>Ragnarok</t>
  </si>
  <si>
    <t>Action</t>
  </si>
  <si>
    <t>New Release</t>
  </si>
  <si>
    <t>Norway</t>
  </si>
  <si>
    <t>None</t>
  </si>
  <si>
    <t>None</t>
  </si>
  <si>
    <t>0323_20140422_SOFA_AGRANDEVOLTA</t>
  </si>
  <si>
    <t>Brazil</t>
  </si>
  <si>
    <t>Mares Filmes</t>
  </si>
  <si>
    <t>Le Grand Boucle</t>
  </si>
  <si>
    <t>Comedy</t>
  </si>
  <si>
    <t>New Release</t>
  </si>
  <si>
    <t>France</t>
  </si>
  <si>
    <t>None</t>
  </si>
  <si>
    <t>None</t>
  </si>
  <si>
    <t>0325_20140422_SOFA_GRANDESGAROTOS</t>
  </si>
  <si>
    <t>Brazil</t>
  </si>
  <si>
    <t>Mares Filmes</t>
  </si>
  <si>
    <t>Les gamins</t>
  </si>
  <si>
    <t>Comedy</t>
  </si>
  <si>
    <t>New Release</t>
  </si>
  <si>
    <t>France</t>
  </si>
  <si>
    <t>None</t>
  </si>
  <si>
    <t>None</t>
  </si>
  <si>
    <t>0320_20140422_SOFA_JOGOSDOAPOCALIPSE</t>
  </si>
  <si>
    <t>Brazil</t>
  </si>
  <si>
    <t>Mares Filmes</t>
  </si>
  <si>
    <t>The Philosophers</t>
  </si>
  <si>
    <t>Drama</t>
  </si>
  <si>
    <t>New Release</t>
  </si>
  <si>
    <t>United States</t>
  </si>
  <si>
    <t>None</t>
  </si>
  <si>
    <t>None</t>
  </si>
  <si>
    <t>0321_20140422_SOFA_CODIGODAMAFIA</t>
  </si>
  <si>
    <t>Brazil</t>
  </si>
  <si>
    <t>Mares Filmes</t>
  </si>
  <si>
    <t>513 Degress</t>
  </si>
  <si>
    <t>Action</t>
  </si>
  <si>
    <t>New Release</t>
  </si>
  <si>
    <t>United States</t>
  </si>
  <si>
    <t>None</t>
  </si>
  <si>
    <t>None</t>
  </si>
  <si>
    <t>0355_SOFA_JACKIE</t>
  </si>
  <si>
    <t>Brazil</t>
  </si>
  <si>
    <t>Cafco Filmes</t>
  </si>
  <si>
    <t>Jackie</t>
  </si>
  <si>
    <t>Drama</t>
  </si>
  <si>
    <t>New Release</t>
  </si>
  <si>
    <t>Netherlands</t>
  </si>
  <si>
    <t>None</t>
  </si>
  <si>
    <t>None</t>
  </si>
  <si>
    <t>0241_20131021_SOFA_ASSASSINATOEMQUATROATOS</t>
  </si>
  <si>
    <t>Brazil</t>
  </si>
  <si>
    <t>Mares Filmes</t>
  </si>
  <si>
    <t>Assassinato em 4 atos</t>
  </si>
  <si>
    <t>Thriller</t>
  </si>
  <si>
    <t>New Release</t>
  </si>
  <si>
    <t>France</t>
  </si>
  <si>
    <t>None</t>
  </si>
  <si>
    <t>None</t>
  </si>
  <si>
    <t>0243_20131021_SOFA_JOVEMEBELA</t>
  </si>
  <si>
    <t>Brazil</t>
  </si>
  <si>
    <t>Mares Filmes</t>
  </si>
  <si>
    <t>Jeune et Jolie</t>
  </si>
  <si>
    <t>Drama</t>
  </si>
  <si>
    <t>New Release</t>
  </si>
  <si>
    <t>France</t>
  </si>
  <si>
    <t>None</t>
  </si>
  <si>
    <t>None</t>
  </si>
  <si>
    <t>0298_20140129_SOFA_ALABAMAMONROE</t>
  </si>
  <si>
    <t>Brazil</t>
  </si>
  <si>
    <t>Tag Cultural</t>
  </si>
  <si>
    <t>The Broken Circle Breakdown</t>
  </si>
  <si>
    <t>Drama</t>
  </si>
  <si>
    <t>New Release</t>
  </si>
  <si>
    <t>Belgium</t>
  </si>
  <si>
    <t>None</t>
  </si>
  <si>
    <t>None</t>
  </si>
  <si>
    <t>0315_20140227_SOFA_MERCEDESSOSA</t>
  </si>
  <si>
    <t>Brazil</t>
  </si>
  <si>
    <t>Nossa</t>
  </si>
  <si>
    <t>Mercedes Sosa - La Voz de Latino America</t>
  </si>
  <si>
    <t>Documentary</t>
  </si>
  <si>
    <t>New Release</t>
  </si>
  <si>
    <t>Argentina</t>
  </si>
  <si>
    <t>None</t>
  </si>
  <si>
    <t>None</t>
  </si>
  <si>
    <t>0299_20140130_SOFA_UMCASTELONAITALIA</t>
  </si>
  <si>
    <t>Brazil</t>
  </si>
  <si>
    <t>Tag Cultural</t>
  </si>
  <si>
    <t>Un Château en Italie</t>
  </si>
  <si>
    <t>Comedy</t>
  </si>
  <si>
    <t>New Release</t>
  </si>
  <si>
    <t>France</t>
  </si>
  <si>
    <t>None</t>
  </si>
  <si>
    <t>None</t>
  </si>
  <si>
    <t>0246_20131021_SOFA_AGAIOLADOURADA</t>
  </si>
  <si>
    <t>Brazil</t>
  </si>
  <si>
    <t>Mares Filmes</t>
  </si>
  <si>
    <t>La Cage Doree</t>
  </si>
  <si>
    <t>Comedy</t>
  </si>
  <si>
    <t>New Release</t>
  </si>
  <si>
    <t>France</t>
  </si>
  <si>
    <t>None</t>
  </si>
  <si>
    <t>None</t>
  </si>
  <si>
    <t>0314_20140224_SOFA_QUEDAMORTAL</t>
  </si>
  <si>
    <t>Brazil</t>
  </si>
  <si>
    <t>Mares Filmes</t>
  </si>
  <si>
    <t>Drop Dead</t>
  </si>
  <si>
    <t>Action</t>
  </si>
  <si>
    <t>New Release</t>
  </si>
  <si>
    <t>United States</t>
  </si>
  <si>
    <t>None</t>
  </si>
  <si>
    <t>None</t>
  </si>
  <si>
    <t>0302_20140130_SOFA_UMESTRANHONOLAGO</t>
  </si>
  <si>
    <t>Brazil</t>
  </si>
  <si>
    <t>Tag Cultural</t>
  </si>
  <si>
    <t>A Strange in the lake</t>
  </si>
  <si>
    <t>Drama</t>
  </si>
  <si>
    <t>New Release</t>
  </si>
  <si>
    <t>France</t>
  </si>
  <si>
    <t>Cannes</t>
  </si>
  <si>
    <t>None</t>
  </si>
  <si>
    <t>0324_20140422_SOFA_EUMAMAEEOSMENINOS</t>
  </si>
  <si>
    <t>Brazil</t>
  </si>
  <si>
    <t>Mares Filmes</t>
  </si>
  <si>
    <t>Les Garçons et Guillaume, à table </t>
  </si>
  <si>
    <t>Comedy</t>
  </si>
  <si>
    <t>New Release</t>
  </si>
  <si>
    <t>France</t>
  </si>
  <si>
    <t>Cannes</t>
  </si>
  <si>
    <t>y</t>
  </si>
  <si>
    <t>0202_20130705_SOFA_OSSABORESDOPALACIO</t>
  </si>
  <si>
    <t>Brazil</t>
  </si>
  <si>
    <t>Mares Filmes</t>
  </si>
  <si>
    <t>Os sabores do Palacio</t>
  </si>
  <si>
    <t>Comedy</t>
  </si>
  <si>
    <t>New Release</t>
  </si>
  <si>
    <t>France</t>
  </si>
  <si>
    <t>None</t>
  </si>
  <si>
    <t>y</t>
  </si>
  <si>
    <t>0329_20140423_SOFA_AGRANDENOITE</t>
  </si>
  <si>
    <t>Brazil</t>
  </si>
  <si>
    <t>Tag Cultural</t>
  </si>
  <si>
    <t>Le Grand Soir</t>
  </si>
  <si>
    <t>Comedy</t>
  </si>
  <si>
    <t>New Release</t>
  </si>
  <si>
    <t>France</t>
  </si>
  <si>
    <t>Cannes</t>
  </si>
  <si>
    <t>None</t>
  </si>
  <si>
    <t>0300_20140130_SOFA_OSBELOSDIAS</t>
  </si>
  <si>
    <t>Brazil</t>
  </si>
  <si>
    <t>Tag Cultural</t>
  </si>
  <si>
    <t>Les Beaux Jours</t>
  </si>
  <si>
    <t>Comedy</t>
  </si>
  <si>
    <t>New Release</t>
  </si>
  <si>
    <t>France</t>
  </si>
  <si>
    <t>None</t>
  </si>
  <si>
    <t>None</t>
  </si>
  <si>
    <t>0318_20140401_SOFA_ESPUMADOSDIAS</t>
  </si>
  <si>
    <t>Brazil</t>
  </si>
  <si>
    <t>Nossa</t>
  </si>
  <si>
    <t>L'ecume des jours</t>
  </si>
  <si>
    <t>Drama</t>
  </si>
  <si>
    <t>New Release</t>
  </si>
  <si>
    <t>France</t>
  </si>
  <si>
    <t>None</t>
  </si>
  <si>
    <t>None</t>
  </si>
  <si>
    <t>0326_20140423_SOFA_LUNCHBOX</t>
  </si>
  <si>
    <t>Brazil</t>
  </si>
  <si>
    <t>Tag Cultural</t>
  </si>
  <si>
    <t>Dabba</t>
  </si>
  <si>
    <t>Drama</t>
  </si>
  <si>
    <t>New Release</t>
  </si>
  <si>
    <t>India</t>
  </si>
  <si>
    <t>Cannes</t>
  </si>
  <si>
    <t>y</t>
  </si>
  <si>
    <t>0312_20140218_SOFA_RODENCIAEODENTEDAPRINCESA</t>
  </si>
  <si>
    <t>Brazil</t>
  </si>
  <si>
    <t>H2O INT</t>
  </si>
  <si>
    <t>Rodencia Y El Diente de la Princesa</t>
  </si>
  <si>
    <t>Animation</t>
  </si>
  <si>
    <t>New Release</t>
  </si>
  <si>
    <t>Peru</t>
  </si>
  <si>
    <t>None</t>
  </si>
  <si>
    <t>None</t>
  </si>
  <si>
    <t>0301_20140130_SOFA_TATUAGEM</t>
  </si>
  <si>
    <t>Brazil</t>
  </si>
  <si>
    <t>Reserva Nacional</t>
  </si>
  <si>
    <t>Tatuagem</t>
  </si>
  <si>
    <t>Drama</t>
  </si>
  <si>
    <t>New Release</t>
  </si>
  <si>
    <t>Brazil</t>
  </si>
  <si>
    <t>Gramado e Rio</t>
  </si>
  <si>
    <t>None</t>
  </si>
  <si>
    <t>0330_20140423_SOFA_PAISEFILHOS</t>
  </si>
  <si>
    <t>Brazil</t>
  </si>
  <si>
    <t>Tag Cultural</t>
  </si>
  <si>
    <t>Like father, like son</t>
  </si>
  <si>
    <t>Drama</t>
  </si>
  <si>
    <t>New Release</t>
  </si>
  <si>
    <t>Japan</t>
  </si>
  <si>
    <t>Cannes</t>
  </si>
  <si>
    <t>None</t>
  </si>
  <si>
    <t>0229_20132208_SOFA_ERADOSCAMPEOES</t>
  </si>
  <si>
    <t>Brazil</t>
  </si>
  <si>
    <t>Nossa</t>
  </si>
  <si>
    <t>A Era do Campeoes</t>
  </si>
  <si>
    <t>Documentary</t>
  </si>
  <si>
    <t>DTV</t>
  </si>
  <si>
    <t>Brazil</t>
  </si>
  <si>
    <t>None</t>
  </si>
  <si>
    <t>None</t>
  </si>
  <si>
    <t>0265_20140113_SOFA_PREENCHENDOOVAZIO</t>
  </si>
  <si>
    <t>Brazil</t>
  </si>
  <si>
    <t>Cafco Filmes</t>
  </si>
  <si>
    <t>Fill the void</t>
  </si>
  <si>
    <t>Drama</t>
  </si>
  <si>
    <t>New Release</t>
  </si>
  <si>
    <t>Israel</t>
  </si>
  <si>
    <t>None</t>
  </si>
  <si>
    <t>None</t>
  </si>
  <si>
    <t>0204_20130705_SOFA_DEPOISDEMAIO</t>
  </si>
  <si>
    <t>Brazil</t>
  </si>
  <si>
    <t>Tag Cultural</t>
  </si>
  <si>
    <t>Depois de Maio</t>
  </si>
  <si>
    <t>Drama</t>
  </si>
  <si>
    <t>New Release</t>
  </si>
  <si>
    <t>France</t>
  </si>
  <si>
    <t>None</t>
  </si>
  <si>
    <t>Y</t>
  </si>
  <si>
    <t>0192_20130705_SOFA_UMALGUEMAPAIXONADO</t>
  </si>
  <si>
    <t>Brazil</t>
  </si>
  <si>
    <t>Tag Cultural</t>
  </si>
  <si>
    <t>Um alguém apaixonado</t>
  </si>
  <si>
    <t>Drama</t>
  </si>
  <si>
    <t>New Release</t>
  </si>
  <si>
    <t>Japan</t>
  </si>
  <si>
    <t>None</t>
  </si>
  <si>
    <t>None</t>
  </si>
  <si>
    <t>0189_20130705_SOFA_APARTEDOSANJOS</t>
  </si>
  <si>
    <t>Brazil</t>
  </si>
  <si>
    <t>Tag Cultural</t>
  </si>
  <si>
    <t>Angel's share</t>
  </si>
  <si>
    <t>Comedy</t>
  </si>
  <si>
    <t>New Release</t>
  </si>
  <si>
    <t>UK</t>
  </si>
  <si>
    <t>Cannes</t>
  </si>
  <si>
    <t>Y</t>
  </si>
  <si>
    <t>0101_20120913_MOBZ_533FILHOS</t>
  </si>
  <si>
    <t>Brazil</t>
  </si>
  <si>
    <t>Mares Filmes</t>
  </si>
  <si>
    <t>Meus 533 filhos</t>
  </si>
  <si>
    <t>Comedy</t>
  </si>
  <si>
    <t>New Release</t>
  </si>
  <si>
    <t>Canada</t>
  </si>
  <si>
    <t>None</t>
  </si>
  <si>
    <t>None</t>
  </si>
  <si>
    <t>0212_20132108_SOFA_FOXFIRE</t>
  </si>
  <si>
    <t>Brazil</t>
  </si>
  <si>
    <t>Tag Cultural</t>
  </si>
  <si>
    <t>FOXFIRE</t>
  </si>
  <si>
    <t>Drama</t>
  </si>
  <si>
    <t>Day and Date</t>
  </si>
  <si>
    <t>American</t>
  </si>
  <si>
    <t>None</t>
  </si>
  <si>
    <t>y</t>
  </si>
  <si>
    <t>0045_20120702_MOBZ_OQUEEUMAISDESEJO</t>
  </si>
  <si>
    <t>Brazil</t>
  </si>
  <si>
    <t>Tag Cultural</t>
  </si>
  <si>
    <t>O Que Eu Mais Desejo</t>
  </si>
  <si>
    <t>Drama</t>
  </si>
  <si>
    <t>Catalog</t>
  </si>
  <si>
    <t>Japan</t>
  </si>
  <si>
    <t>None</t>
  </si>
  <si>
    <t>Y</t>
  </si>
  <si>
    <t>0224_20132108_SOFA_SIMPLESMENTEUMAMULHER</t>
  </si>
  <si>
    <t>Brazil</t>
  </si>
  <si>
    <t>Tag Cultural</t>
  </si>
  <si>
    <t>Simplesmente uma Mulher</t>
  </si>
  <si>
    <t>Drama</t>
  </si>
  <si>
    <t>New Release</t>
  </si>
  <si>
    <t>UK</t>
  </si>
  <si>
    <t>None</t>
  </si>
  <si>
    <t>y</t>
  </si>
  <si>
    <t>0044_20120702_MOBZ_AMOREDOR</t>
  </si>
  <si>
    <t>Brazil</t>
  </si>
  <si>
    <t>Tag Cultural</t>
  </si>
  <si>
    <t>Amor e Dor</t>
  </si>
  <si>
    <t>Drama</t>
  </si>
  <si>
    <t>Catalog</t>
  </si>
  <si>
    <t>France</t>
  </si>
  <si>
    <t>None</t>
  </si>
  <si>
    <t>Y</t>
  </si>
  <si>
    <t>0055_20120702_MOBZ_INCENDIOS</t>
  </si>
  <si>
    <t>Brazil</t>
  </si>
  <si>
    <t>Tag Cultural</t>
  </si>
  <si>
    <t>Incêndios</t>
  </si>
  <si>
    <t>Drama</t>
  </si>
  <si>
    <t>Catalog</t>
  </si>
  <si>
    <t>Canada</t>
  </si>
  <si>
    <t>Cannes</t>
  </si>
  <si>
    <t>Y</t>
  </si>
  <si>
    <t>0222_20132108_SOFA_EUANNA</t>
  </si>
  <si>
    <t>Brazil</t>
  </si>
  <si>
    <t>Tag Cultural</t>
  </si>
  <si>
    <t>Eu, Anna</t>
  </si>
  <si>
    <t>Thriller</t>
  </si>
  <si>
    <t>New Release</t>
  </si>
  <si>
    <t>UK</t>
  </si>
  <si>
    <t>None</t>
  </si>
  <si>
    <t>y</t>
  </si>
  <si>
    <t>0214_20132108_SOFA_BRANCADENEVE</t>
  </si>
  <si>
    <t>Brazil</t>
  </si>
  <si>
    <t>Tag Cultural</t>
  </si>
  <si>
    <t>Branca de Neve</t>
  </si>
  <si>
    <t>Drama</t>
  </si>
  <si>
    <t>New Release</t>
  </si>
  <si>
    <t>Spain</t>
  </si>
  <si>
    <t>San Sebastian</t>
  </si>
  <si>
    <t>y</t>
  </si>
  <si>
    <t>0223_20132108_SOFA_AUGUSTINE</t>
  </si>
  <si>
    <t>Brazil</t>
  </si>
  <si>
    <t>Tag Cultural</t>
  </si>
  <si>
    <t>Augustine</t>
  </si>
  <si>
    <t>Drama</t>
  </si>
  <si>
    <t>New Release</t>
  </si>
  <si>
    <t>France</t>
  </si>
  <si>
    <t>None</t>
  </si>
  <si>
    <t>None</t>
  </si>
  <si>
    <t>0218_20132108_SOFA_WRONG</t>
  </si>
  <si>
    <t>Brazil</t>
  </si>
  <si>
    <t>Tag Cultural</t>
  </si>
  <si>
    <t>Wrong</t>
  </si>
  <si>
    <t>Comedy</t>
  </si>
  <si>
    <t>New Release</t>
  </si>
  <si>
    <t>USA</t>
  </si>
  <si>
    <t>None</t>
  </si>
  <si>
    <t>y</t>
  </si>
  <si>
    <t>0236_20130930_SOFA_NOAPTOPARANINOS</t>
  </si>
  <si>
    <t>Brazil</t>
  </si>
  <si>
    <t>Leda Filmes</t>
  </si>
  <si>
    <t>Not suitable for children</t>
  </si>
  <si>
    <t>Comedy</t>
  </si>
  <si>
    <t>New Release</t>
  </si>
  <si>
    <t>Australia</t>
  </si>
  <si>
    <t>None</t>
  </si>
  <si>
    <t>None</t>
  </si>
  <si>
    <t>0420_SOFA_PELOMALO</t>
  </si>
  <si>
    <t>Brazil</t>
  </si>
  <si>
    <t>Esfera</t>
  </si>
  <si>
    <t>Pelo Malo</t>
  </si>
  <si>
    <t>Drama</t>
  </si>
  <si>
    <t>New Release</t>
  </si>
  <si>
    <t>Venezuela</t>
  </si>
  <si>
    <t>Cannes</t>
  </si>
  <si>
    <t>None</t>
  </si>
  <si>
    <t>0195_20130705_SOFA_HOJE</t>
  </si>
  <si>
    <t>Brazil</t>
  </si>
  <si>
    <t>H2O NAC</t>
  </si>
  <si>
    <t>Hoje</t>
  </si>
  <si>
    <t>Drama</t>
  </si>
  <si>
    <t>New Release</t>
  </si>
  <si>
    <t>Brazil</t>
  </si>
  <si>
    <t>None</t>
  </si>
  <si>
    <t>y</t>
  </si>
  <si>
    <t>0234_20130903_SOFA_MUITOBARULHOPORNADA</t>
  </si>
  <si>
    <t>Brazil</t>
  </si>
  <si>
    <t>H2O INT</t>
  </si>
  <si>
    <t>Muito Barulho por Nada</t>
  </si>
  <si>
    <t>Comedy</t>
  </si>
  <si>
    <t>New Release</t>
  </si>
  <si>
    <t>English</t>
  </si>
  <si>
    <t>None</t>
  </si>
  <si>
    <t>y</t>
  </si>
  <si>
    <t>0209_20130717_SOFA_AMORETUDOQUEVOCEPRECISA</t>
  </si>
  <si>
    <t>Brazil</t>
  </si>
  <si>
    <t>H2O INT</t>
  </si>
  <si>
    <t>Love is all you need</t>
  </si>
  <si>
    <t>Romantic Comedy</t>
  </si>
  <si>
    <t>New Release</t>
  </si>
  <si>
    <t>Denmark</t>
  </si>
  <si>
    <t>None</t>
  </si>
  <si>
    <t>None</t>
  </si>
  <si>
    <t>0153_20130110_MOBZ_AMOUR</t>
  </si>
  <si>
    <t>Brazil</t>
  </si>
  <si>
    <t>Tag Cultural</t>
  </si>
  <si>
    <t>Amour</t>
  </si>
  <si>
    <t>Drama</t>
  </si>
  <si>
    <t>New Release</t>
  </si>
  <si>
    <t>France</t>
  </si>
  <si>
    <t>Oscar</t>
  </si>
  <si>
    <t>Y</t>
  </si>
  <si>
    <t>0334_20140425_SOFA_FRANKENSTEIN</t>
  </si>
  <si>
    <t>Mexico</t>
  </si>
  <si>
    <t>Zima</t>
  </si>
  <si>
    <t>I, Frankestein</t>
  </si>
  <si>
    <t>Action</t>
  </si>
  <si>
    <t>New Release</t>
  </si>
  <si>
    <t>United States</t>
  </si>
  <si>
    <t>None</t>
  </si>
  <si>
    <t>None</t>
  </si>
  <si>
    <t>0198_20130705_SOFA_REALITY</t>
  </si>
  <si>
    <t>Brazil</t>
  </si>
  <si>
    <t>Mares Filmes</t>
  </si>
  <si>
    <t>Reality</t>
  </si>
  <si>
    <t>Drama</t>
  </si>
  <si>
    <t>New Release</t>
  </si>
  <si>
    <t>Italy</t>
  </si>
  <si>
    <t>Berlin</t>
  </si>
  <si>
    <t>Y</t>
  </si>
  <si>
    <t>0215_20132108_SOFA_ADEUSMINHARAINHA</t>
  </si>
  <si>
    <t>Brazil</t>
  </si>
  <si>
    <t>Mares Filmes</t>
  </si>
  <si>
    <t>Adeus Minha Rainha</t>
  </si>
  <si>
    <t>Drama</t>
  </si>
  <si>
    <t>New Release</t>
  </si>
  <si>
    <t>France</t>
  </si>
  <si>
    <t>None</t>
  </si>
  <si>
    <t>y</t>
  </si>
  <si>
    <t>0230_20132608_SOFA_RENOIR</t>
  </si>
  <si>
    <t>Brazil</t>
  </si>
  <si>
    <t>Mares Filmes</t>
  </si>
  <si>
    <t>Renoir</t>
  </si>
  <si>
    <t>Drama</t>
  </si>
  <si>
    <t>New Release</t>
  </si>
  <si>
    <t>France</t>
  </si>
  <si>
    <t>None</t>
  </si>
  <si>
    <t>y</t>
  </si>
  <si>
    <t>0231_20132608_SOFA_PODERDEALGUNS</t>
  </si>
  <si>
    <t>Brazil</t>
  </si>
  <si>
    <t>Mares Filmes</t>
  </si>
  <si>
    <t>O Poder de Alguns</t>
  </si>
  <si>
    <t>Action</t>
  </si>
  <si>
    <t>New Release</t>
  </si>
  <si>
    <t>USA</t>
  </si>
  <si>
    <t>None</t>
  </si>
  <si>
    <t>y</t>
  </si>
  <si>
    <t>0164_20130705_SOFA_ADEUSBERTHEOENTERRODAVOVO</t>
  </si>
  <si>
    <t>Brazil</t>
  </si>
  <si>
    <t>Mares Filmes</t>
  </si>
  <si>
    <t>Adeus Berthe</t>
  </si>
  <si>
    <t>Comedy</t>
  </si>
  <si>
    <t>New Release</t>
  </si>
  <si>
    <t>France</t>
  </si>
  <si>
    <t>None</t>
  </si>
  <si>
    <t>None</t>
  </si>
  <si>
    <t>0197_20130705_SOFA_LOUCOSPORDINHEIRO</t>
  </si>
  <si>
    <t>Brazil</t>
  </si>
  <si>
    <t>Mares Filmes</t>
  </si>
  <si>
    <t>Loucos por Dinheiro</t>
  </si>
  <si>
    <t>Comedy</t>
  </si>
  <si>
    <t>DTV</t>
  </si>
  <si>
    <t>USA</t>
  </si>
  <si>
    <t>None</t>
  </si>
  <si>
    <t>None</t>
  </si>
  <si>
    <t>0201_20130705_SOFA_MARTELODOSDEUSES</t>
  </si>
  <si>
    <t>Brazil</t>
  </si>
  <si>
    <t>Mares Filmes</t>
  </si>
  <si>
    <t>Martelo dos Deuses</t>
  </si>
  <si>
    <t>Action</t>
  </si>
  <si>
    <t>DTV</t>
  </si>
  <si>
    <t>USA</t>
  </si>
  <si>
    <t>None</t>
  </si>
  <si>
    <t>None</t>
  </si>
  <si>
    <t>0240_20131021_SOFA_ANOSINCRIVEIS</t>
  </si>
  <si>
    <t>Brazil</t>
  </si>
  <si>
    <t>Mares Filmes</t>
  </si>
  <si>
    <t>Anos incriveis</t>
  </si>
  <si>
    <t>Drama</t>
  </si>
  <si>
    <t>New Release</t>
  </si>
  <si>
    <t>France</t>
  </si>
  <si>
    <t>None</t>
  </si>
  <si>
    <t>y</t>
  </si>
  <si>
    <t>0239_20131021_SOFA_TERRENOPROIBIDO</t>
  </si>
  <si>
    <t>Brazil</t>
  </si>
  <si>
    <t>Mares Filmes</t>
  </si>
  <si>
    <t>Terreno Proibido</t>
  </si>
  <si>
    <t>Action</t>
  </si>
  <si>
    <t>DTV</t>
  </si>
  <si>
    <t>USA</t>
  </si>
  <si>
    <t>None</t>
  </si>
  <si>
    <t>None</t>
  </si>
  <si>
    <t>0163_20130110_MOBZ_CESARDEVEMORRER</t>
  </si>
  <si>
    <t>Brazil</t>
  </si>
  <si>
    <t>Mares Filmes</t>
  </si>
  <si>
    <t>Cesare deve morire</t>
  </si>
  <si>
    <t>Drama</t>
  </si>
  <si>
    <t>New Release</t>
  </si>
  <si>
    <t>Italy</t>
  </si>
  <si>
    <t>Berlin</t>
  </si>
  <si>
    <t>Y</t>
  </si>
  <si>
    <t>0183_20130110_MOBZ_OAMANTEDARAINHA</t>
  </si>
  <si>
    <t>Brazil</t>
  </si>
  <si>
    <t>Mares Filmes</t>
  </si>
  <si>
    <t>The Royal Affair</t>
  </si>
  <si>
    <t>Drama</t>
  </si>
  <si>
    <t>New Release</t>
  </si>
  <si>
    <t>Denmark</t>
  </si>
  <si>
    <t>Berlin</t>
  </si>
  <si>
    <t>Y</t>
  </si>
  <si>
    <t>0317_20140312_SOFA_HOJEEUQUEROVOLTARSOZINHO</t>
  </si>
  <si>
    <t>Brazil</t>
  </si>
  <si>
    <t>Vitrine</t>
  </si>
  <si>
    <t>Hoje eu quero voltar sozinho</t>
  </si>
  <si>
    <t>Drama</t>
  </si>
  <si>
    <t>New Release</t>
  </si>
  <si>
    <t>Brazil</t>
  </si>
  <si>
    <t>Berlin</t>
  </si>
  <si>
    <t>None</t>
  </si>
  <si>
    <t>0267_20140114_SOFA_ZAMBEZIA</t>
  </si>
  <si>
    <t>Brazil</t>
  </si>
  <si>
    <t>Leda Filmes</t>
  </si>
  <si>
    <t>Zambezia</t>
  </si>
  <si>
    <t>Animation</t>
  </si>
  <si>
    <t>New Release</t>
  </si>
  <si>
    <t>South Africa</t>
  </si>
  <si>
    <t>None</t>
  </si>
  <si>
    <t>y</t>
  </si>
  <si>
    <t>0268_20140114_SOFA_ENGLISHTEACHER</t>
  </si>
  <si>
    <t>Brazil</t>
  </si>
  <si>
    <t>Leda Filmes</t>
  </si>
  <si>
    <t>English Teacher</t>
  </si>
  <si>
    <t>Comedy</t>
  </si>
  <si>
    <t>New Release</t>
  </si>
  <si>
    <t>United States</t>
  </si>
  <si>
    <t>None</t>
  </si>
  <si>
    <t>None</t>
  </si>
  <si>
    <t>0269_20140114_SOFA_ERASED</t>
  </si>
  <si>
    <t>Brazil</t>
  </si>
  <si>
    <t>Leda Filmes</t>
  </si>
  <si>
    <t>Erased</t>
  </si>
  <si>
    <t>Thriller</t>
  </si>
  <si>
    <t>New Release</t>
  </si>
  <si>
    <t>United States</t>
  </si>
  <si>
    <t>None</t>
  </si>
  <si>
    <t>None</t>
  </si>
  <si>
    <t>0270_20140114_SOFA_INESCAPABLE</t>
  </si>
  <si>
    <t>Brazil</t>
  </si>
  <si>
    <t>Leda Filmes</t>
  </si>
  <si>
    <t>Inescapable</t>
  </si>
  <si>
    <t>Thriller</t>
  </si>
  <si>
    <t>New Release</t>
  </si>
  <si>
    <t>Canada</t>
  </si>
  <si>
    <t>None</t>
  </si>
  <si>
    <t>None</t>
  </si>
  <si>
    <t>0272_20140114_SOFA_THECOLONY</t>
  </si>
  <si>
    <t>Brazil</t>
  </si>
  <si>
    <t>Leda Filmes</t>
  </si>
  <si>
    <t>The Colony</t>
  </si>
  <si>
    <t>Thriller</t>
  </si>
  <si>
    <t>New Release</t>
  </si>
  <si>
    <t>Canada</t>
  </si>
  <si>
    <t>None</t>
  </si>
  <si>
    <t>None</t>
  </si>
  <si>
    <t>0252_20131024_SOFA_OHOMEMQUERI</t>
  </si>
  <si>
    <t>Brazil</t>
  </si>
  <si>
    <t>Leda Filmes</t>
  </si>
  <si>
    <t>The man who laughs</t>
  </si>
  <si>
    <t>Drama</t>
  </si>
  <si>
    <t>New Release</t>
  </si>
  <si>
    <t>France</t>
  </si>
  <si>
    <t>None</t>
  </si>
  <si>
    <t>None</t>
  </si>
  <si>
    <t>0271_20140114_SOFA_CHINESEZODIAC</t>
  </si>
  <si>
    <t>Brazil</t>
  </si>
  <si>
    <t>Leda Filmes</t>
  </si>
  <si>
    <t>Chinese Zodiac</t>
  </si>
  <si>
    <t>Action</t>
  </si>
  <si>
    <t>New Release</t>
  </si>
  <si>
    <t>China</t>
  </si>
  <si>
    <t>None</t>
  </si>
  <si>
    <t>None</t>
  </si>
  <si>
    <t>0273_20140114_SOFA_ASSAULTONWALLSTREET</t>
  </si>
  <si>
    <t>Brazil</t>
  </si>
  <si>
    <t>Leda Filmes</t>
  </si>
  <si>
    <t>Assaut on Wall Street</t>
  </si>
  <si>
    <t>Action</t>
  </si>
  <si>
    <t>New Release</t>
  </si>
  <si>
    <t>Canada</t>
  </si>
  <si>
    <t>None</t>
  </si>
  <si>
    <t>None</t>
  </si>
  <si>
    <t>0274_20140114_SOFA_INTHEBLOOD</t>
  </si>
  <si>
    <t>Brazil</t>
  </si>
  <si>
    <t>Leda Filmes</t>
  </si>
  <si>
    <t>In the blood</t>
  </si>
  <si>
    <t>Thriller</t>
  </si>
  <si>
    <t>New Release</t>
  </si>
  <si>
    <t>United Kingdom </t>
  </si>
  <si>
    <t>None</t>
  </si>
  <si>
    <t>None</t>
  </si>
  <si>
    <t>0276_20140114_SOFA_ADULTWORLD</t>
  </si>
  <si>
    <t>Brazil</t>
  </si>
  <si>
    <t>Leda Filmes</t>
  </si>
  <si>
    <t>Adult World</t>
  </si>
  <si>
    <t>Comedy</t>
  </si>
  <si>
    <t>New Release</t>
  </si>
  <si>
    <t>United States</t>
  </si>
  <si>
    <t>None</t>
  </si>
  <si>
    <t>None</t>
  </si>
  <si>
    <t>0277_20140114_SOFA_DARKHORSE</t>
  </si>
  <si>
    <t>Brazil</t>
  </si>
  <si>
    <t>Leda Filmes</t>
  </si>
  <si>
    <t>Dark Horse</t>
  </si>
  <si>
    <t>Drama</t>
  </si>
  <si>
    <t>New Release</t>
  </si>
  <si>
    <t>United States</t>
  </si>
  <si>
    <t>None</t>
  </si>
  <si>
    <t>None</t>
  </si>
  <si>
    <t>0278_20140114_SOFA_RELUCTANTFUNDAMENTALIST</t>
  </si>
  <si>
    <t>Brazil</t>
  </si>
  <si>
    <t>Leda Filmes</t>
  </si>
  <si>
    <t>Reluctant Fundamentalist</t>
  </si>
  <si>
    <t>Thriller</t>
  </si>
  <si>
    <t>New Release</t>
  </si>
  <si>
    <t>United States</t>
  </si>
  <si>
    <t>None</t>
  </si>
  <si>
    <t>None</t>
  </si>
  <si>
    <t>0279_20140114_SOFA_BLINDSIDE</t>
  </si>
  <si>
    <t>Brazil</t>
  </si>
  <si>
    <t>Leda Filmes</t>
  </si>
  <si>
    <t>Blindside</t>
  </si>
  <si>
    <t>Thriller</t>
  </si>
  <si>
    <t>New Release</t>
  </si>
  <si>
    <t>United States</t>
  </si>
  <si>
    <t>None</t>
  </si>
  <si>
    <t>None</t>
  </si>
  <si>
    <t>0285_20140114_SOFA_AFEWBESTMEN</t>
  </si>
  <si>
    <t>Brazil</t>
  </si>
  <si>
    <t>Leda Filmes</t>
  </si>
  <si>
    <t>A Few Best Man</t>
  </si>
  <si>
    <t>Comedy</t>
  </si>
  <si>
    <t>New Release</t>
  </si>
  <si>
    <t>Australia</t>
  </si>
  <si>
    <t>None</t>
  </si>
  <si>
    <t>None</t>
  </si>
  <si>
    <t>0290_20140114_SOFA_THEFAMILY</t>
  </si>
  <si>
    <t>Brazil</t>
  </si>
  <si>
    <t>Leda Filmes</t>
  </si>
  <si>
    <t>The Family</t>
  </si>
  <si>
    <t>Comedy</t>
  </si>
  <si>
    <t>New Release</t>
  </si>
  <si>
    <t>United States</t>
  </si>
  <si>
    <t>None</t>
  </si>
  <si>
    <t>None</t>
  </si>
  <si>
    <t>0316_20140228_SOFA_STREETALLSTAR</t>
  </si>
  <si>
    <t>Brazil</t>
  </si>
  <si>
    <t>Leda Filmes</t>
  </si>
  <si>
    <t>Streetdance All Stars</t>
  </si>
  <si>
    <t>Comedy</t>
  </si>
  <si>
    <t>New Release</t>
  </si>
  <si>
    <t>United Kingdom </t>
  </si>
  <si>
    <t>None</t>
  </si>
  <si>
    <t>None</t>
  </si>
  <si>
    <t>0275_20140114_SOFA_ROBTHEMOB</t>
  </si>
  <si>
    <t>Mexico</t>
  </si>
  <si>
    <t>Leda Filmes</t>
  </si>
  <si>
    <t>Rob the mob</t>
  </si>
  <si>
    <t>Action</t>
  </si>
  <si>
    <t>New Release</t>
  </si>
  <si>
    <t>United States</t>
  </si>
  <si>
    <t>None</t>
  </si>
  <si>
    <t>None</t>
  </si>
  <si>
    <t>0217_20132108_SOFA_DISPAROS</t>
  </si>
  <si>
    <t>Brazil</t>
  </si>
  <si>
    <t>Nossa</t>
  </si>
  <si>
    <t>Disparos</t>
  </si>
  <si>
    <t>Thriller</t>
  </si>
  <si>
    <t>New Release</t>
  </si>
  <si>
    <t>Brazil</t>
  </si>
  <si>
    <t>None</t>
  </si>
  <si>
    <t>y</t>
  </si>
  <si>
    <t>0328_20140423_SOFA_DEROLLING2</t>
  </si>
  <si>
    <t>Latam</t>
  </si>
  <si>
    <t>Cineplex</t>
  </si>
  <si>
    <t>De Rolling 2: Por el sueno mundialista</t>
  </si>
  <si>
    <t>Comedy</t>
  </si>
  <si>
    <t>New Release</t>
  </si>
  <si>
    <t>Colombia</t>
  </si>
  <si>
    <t>None</t>
  </si>
  <si>
    <t>None</t>
  </si>
  <si>
    <t>0165_20130110_MOBZ_PARISMANHATTAN</t>
  </si>
  <si>
    <t>Brazil</t>
  </si>
  <si>
    <t>Mares Filmes</t>
  </si>
  <si>
    <t>Paris-Manhattan</t>
  </si>
  <si>
    <t>Romantic Comedy</t>
  </si>
  <si>
    <t>New Release</t>
  </si>
  <si>
    <t>France</t>
  </si>
  <si>
    <t>None</t>
  </si>
  <si>
    <t>Y</t>
  </si>
  <si>
    <t>0152_20120109_MOBZ_BRUTAAVENTURAEMVERSOS</t>
  </si>
  <si>
    <t>Brazil</t>
  </si>
  <si>
    <t>Nossa</t>
  </si>
  <si>
    <t>Bruta Aventura em Versos</t>
  </si>
  <si>
    <t>Documentary</t>
  </si>
  <si>
    <t>Catalog</t>
  </si>
  <si>
    <t>Brazil</t>
  </si>
  <si>
    <t>None</t>
  </si>
  <si>
    <t>None</t>
  </si>
  <si>
    <t>0225_20132108_SOFA_MAISQUEMEL</t>
  </si>
  <si>
    <t>Brazil</t>
  </si>
  <si>
    <t>Tag Cultural</t>
  </si>
  <si>
    <t>More Than Honey</t>
  </si>
  <si>
    <t>Documentary</t>
  </si>
  <si>
    <t>New Release</t>
  </si>
  <si>
    <t>Germany</t>
  </si>
  <si>
    <t>None</t>
  </si>
  <si>
    <t>None</t>
  </si>
  <si>
    <t>0255_20131114_SOFA_SILENCIOENELPARAISO</t>
  </si>
  <si>
    <t>Brazil</t>
  </si>
  <si>
    <t>Cineplex</t>
  </si>
  <si>
    <t>Silencio en el paraiso</t>
  </si>
  <si>
    <t>Drama</t>
  </si>
  <si>
    <t>New Release</t>
  </si>
  <si>
    <t>Colombia</t>
  </si>
  <si>
    <t>None</t>
  </si>
  <si>
    <t>y</t>
  </si>
  <si>
    <t>0319_20140404_SOFA_AIMAGEMQUEFALTA</t>
  </si>
  <si>
    <t>Brazil</t>
  </si>
  <si>
    <t>H2O INT</t>
  </si>
  <si>
    <t>L´image man quante</t>
  </si>
  <si>
    <t>Documentary</t>
  </si>
  <si>
    <t>New Release</t>
  </si>
  <si>
    <t>France</t>
  </si>
  <si>
    <t>Cannes</t>
  </si>
  <si>
    <t>None</t>
  </si>
  <si>
    <t>0216_20132108_SOFA_OPEQUENONICOLAU</t>
  </si>
  <si>
    <t>Brazil</t>
  </si>
  <si>
    <t>Tag Cultural</t>
  </si>
  <si>
    <t>O Pequeno Nicolau</t>
  </si>
  <si>
    <t>Comedy</t>
  </si>
  <si>
    <t>Catalog</t>
  </si>
  <si>
    <t>France</t>
  </si>
  <si>
    <t>None</t>
  </si>
  <si>
    <t>y</t>
  </si>
  <si>
    <t>0306_20140206_SOFA_TABU</t>
  </si>
  <si>
    <t>Brazil</t>
  </si>
  <si>
    <t>Tag Cultural</t>
  </si>
  <si>
    <t>Tabu</t>
  </si>
  <si>
    <t>Drama</t>
  </si>
  <si>
    <t>New Release</t>
  </si>
  <si>
    <t>Portugal</t>
  </si>
  <si>
    <t>Berlin</t>
  </si>
  <si>
    <t>None</t>
  </si>
  <si>
    <t>0237_20130930_SOFA_LASACACIAS</t>
  </si>
  <si>
    <t>Brazil</t>
  </si>
  <si>
    <t>Vitrine</t>
  </si>
  <si>
    <t>Las Acacias</t>
  </si>
  <si>
    <t>Drama</t>
  </si>
  <si>
    <t>New Release</t>
  </si>
  <si>
    <t>Argentina</t>
  </si>
  <si>
    <t>y</t>
  </si>
  <si>
    <t>y</t>
  </si>
  <si>
    <t>0310_20140218_SOFA_MAMONAS</t>
  </si>
  <si>
    <t>Brazil</t>
  </si>
  <si>
    <t>Europa Filmes</t>
  </si>
  <si>
    <t>Mamonas para Sempre</t>
  </si>
  <si>
    <t>Documentary</t>
  </si>
  <si>
    <t>New Release</t>
  </si>
  <si>
    <t>Brazil</t>
  </si>
  <si>
    <t>None</t>
  </si>
  <si>
    <t>None</t>
  </si>
  <si>
    <t>0221_20132108_SOFA_ASORTEEMSUASMAOS</t>
  </si>
  <si>
    <t>Brazil</t>
  </si>
  <si>
    <t>Tag Cultural</t>
  </si>
  <si>
    <t>A sorte em suas mãos</t>
  </si>
  <si>
    <t>Romantic Comedy</t>
  </si>
  <si>
    <t>New Release</t>
  </si>
  <si>
    <t>Argentina</t>
  </si>
  <si>
    <t>None</t>
  </si>
  <si>
    <t>None</t>
  </si>
  <si>
    <t>0232_20130903_SOFA_EUNAOFACOAMENORIDEIA</t>
  </si>
  <si>
    <t>Brazil</t>
  </si>
  <si>
    <t>Vitrine</t>
  </si>
  <si>
    <t>Eu não faço</t>
  </si>
  <si>
    <t>Romantic Comedy</t>
  </si>
  <si>
    <t>New Release</t>
  </si>
  <si>
    <t>Brazil</t>
  </si>
  <si>
    <t>None</t>
  </si>
  <si>
    <t>y</t>
  </si>
  <si>
    <t>0213_20132108_SOFA_HANNAHRENDT</t>
  </si>
  <si>
    <t>Latam</t>
  </si>
  <si>
    <t>Cineplex</t>
  </si>
  <si>
    <t>Hannah Arendt</t>
  </si>
  <si>
    <t>Drama</t>
  </si>
  <si>
    <t>New Release</t>
  </si>
  <si>
    <t>Germany</t>
  </si>
  <si>
    <t>None</t>
  </si>
  <si>
    <t>y</t>
  </si>
  <si>
    <t>0150_20121218_MOBZ_BOCA</t>
  </si>
  <si>
    <t>Brazil</t>
  </si>
  <si>
    <t>Nossa</t>
  </si>
  <si>
    <t>Boca</t>
  </si>
  <si>
    <t>Police</t>
  </si>
  <si>
    <t>New Release</t>
  </si>
  <si>
    <t>Brazil</t>
  </si>
  <si>
    <t>None</t>
  </si>
  <si>
    <t>Y</t>
  </si>
  <si>
    <t>0143_20121108_MOBZ_COCORICO_AVENTURAS</t>
  </si>
  <si>
    <t>Brazil</t>
  </si>
  <si>
    <t>Nossa</t>
  </si>
  <si>
    <t>Cocoricó - As Aventuras na Cidade</t>
  </si>
  <si>
    <t>Short Kids</t>
  </si>
  <si>
    <t>Catalog</t>
  </si>
  <si>
    <t>Brazil</t>
  </si>
  <si>
    <t>None</t>
  </si>
  <si>
    <t>None</t>
  </si>
  <si>
    <t>0254_20131108_SOFA_RIODEFE</t>
  </si>
  <si>
    <t>Brazil</t>
  </si>
  <si>
    <t>H2O NAC</t>
  </si>
  <si>
    <t>Rio de Fé</t>
  </si>
  <si>
    <t>Documentary</t>
  </si>
  <si>
    <t>DTV</t>
  </si>
  <si>
    <t>Brazil</t>
  </si>
  <si>
    <t>None</t>
  </si>
  <si>
    <t>None</t>
  </si>
  <si>
    <t>0298_20140129_SOFA_ALABAMAMONROE</t>
  </si>
  <si>
    <t>Latam</t>
  </si>
  <si>
    <t>Cineplex</t>
  </si>
  <si>
    <t>The Broken Circle Breakdown</t>
  </si>
  <si>
    <t>Drama</t>
  </si>
  <si>
    <t>New Release</t>
  </si>
  <si>
    <t>Belgium</t>
  </si>
  <si>
    <t>None</t>
  </si>
  <si>
    <t>None</t>
  </si>
  <si>
    <t>0322_20140422_SOFA_UMPLANOPERFEITO</t>
  </si>
  <si>
    <t>Brazil</t>
  </si>
  <si>
    <t>Mares Filmes</t>
  </si>
  <si>
    <t>Um Plain Parfait</t>
  </si>
  <si>
    <t>Comedy</t>
  </si>
  <si>
    <t>New Release</t>
  </si>
  <si>
    <t>France</t>
  </si>
  <si>
    <t>None</t>
  </si>
  <si>
    <t>None</t>
  </si>
  <si>
    <t>0265_20140113_SOFA_PREENCHENDOOVAZIO</t>
  </si>
  <si>
    <t>Mexico</t>
  </si>
  <si>
    <t>Zima</t>
  </si>
  <si>
    <t>Fill the void</t>
  </si>
  <si>
    <t>Drama</t>
  </si>
  <si>
    <t>New Release</t>
  </si>
  <si>
    <t>Israel</t>
  </si>
  <si>
    <t>None</t>
  </si>
  <si>
    <t>None</t>
  </si>
  <si>
    <t>0227_20132108_SOFA_ERAUMAVEZEUVERONICA</t>
  </si>
  <si>
    <t>Brazil</t>
  </si>
  <si>
    <t>Reserva Nacional</t>
  </si>
  <si>
    <t>Era uma vez Veronica</t>
  </si>
  <si>
    <t>Drama</t>
  </si>
  <si>
    <t>New Release</t>
  </si>
  <si>
    <t>Brazil</t>
  </si>
  <si>
    <t>None</t>
  </si>
  <si>
    <t>y</t>
  </si>
  <si>
    <t>0370_SOFA_QUANDOEUERAVIVO</t>
  </si>
  <si>
    <t>Brazil</t>
  </si>
  <si>
    <t>Nossa</t>
  </si>
  <si>
    <t>Quando eu era vivo</t>
  </si>
  <si>
    <t>Drama</t>
  </si>
  <si>
    <t>New Release</t>
  </si>
  <si>
    <t>Brazil</t>
  </si>
  <si>
    <t>None</t>
  </si>
  <si>
    <t>None</t>
  </si>
  <si>
    <t>0249_20131023_SOFA_SERRAPELADA</t>
  </si>
  <si>
    <t>Brazil</t>
  </si>
  <si>
    <t>Nossa</t>
  </si>
  <si>
    <t>Serra Pelada - Doc</t>
  </si>
  <si>
    <t>Documentary</t>
  </si>
  <si>
    <t>New Release</t>
  </si>
  <si>
    <t>Brazil</t>
  </si>
  <si>
    <t>None</t>
  </si>
  <si>
    <t>None</t>
  </si>
  <si>
    <t>0259_20131121_SOFA_HULKVERSUSTHOREWOLVERINE</t>
  </si>
  <si>
    <t>Brazil</t>
  </si>
  <si>
    <t>Flash Star</t>
  </si>
  <si>
    <t>Marvel: Hulk vs Thor</t>
  </si>
  <si>
    <t>Animation</t>
  </si>
  <si>
    <t>DTV</t>
  </si>
  <si>
    <t>USA</t>
  </si>
  <si>
    <t>None</t>
  </si>
  <si>
    <t>None</t>
  </si>
  <si>
    <t>0261_20131121_SOFA_PLANETAHULK</t>
  </si>
  <si>
    <t>Brazil</t>
  </si>
  <si>
    <t>Flash Star</t>
  </si>
  <si>
    <t>Marvel: Planeta Hulk</t>
  </si>
  <si>
    <t>Animation</t>
  </si>
  <si>
    <t>DTV</t>
  </si>
  <si>
    <t>USA</t>
  </si>
  <si>
    <t>None</t>
  </si>
  <si>
    <t>None</t>
  </si>
  <si>
    <t>0262_20131121_SOFA_OSNOVOSVINGADORES</t>
  </si>
  <si>
    <t>Brazil</t>
  </si>
  <si>
    <t>Flash Star</t>
  </si>
  <si>
    <t>Marvel: Os Vingadores</t>
  </si>
  <si>
    <t>Animation</t>
  </si>
  <si>
    <t>DTV</t>
  </si>
  <si>
    <t>USA</t>
  </si>
  <si>
    <t>None</t>
  </si>
  <si>
    <t>None</t>
  </si>
  <si>
    <t>0263_20131121_SOFA_THOROFILHODEASGARD</t>
  </si>
  <si>
    <t>Brazil</t>
  </si>
  <si>
    <t>Flash Star</t>
  </si>
  <si>
    <t>Marvel: Thor</t>
  </si>
  <si>
    <t>Animation</t>
  </si>
  <si>
    <t>DTV</t>
  </si>
  <si>
    <t>USA</t>
  </si>
  <si>
    <t>None</t>
  </si>
  <si>
    <t>None</t>
  </si>
  <si>
    <t>0266_20140113_SOFA_LAJAULADEORO</t>
  </si>
  <si>
    <t>Brazil</t>
  </si>
  <si>
    <t>Cafco Filmes</t>
  </si>
  <si>
    <t>La Jaula de Oro</t>
  </si>
  <si>
    <t>Drama</t>
  </si>
  <si>
    <t>New Release</t>
  </si>
  <si>
    <t>Mexico</t>
  </si>
  <si>
    <t>y</t>
  </si>
  <si>
    <t>None</t>
  </si>
  <si>
    <t>0266_20140113_SOFA_LAJAULADEORO</t>
  </si>
  <si>
    <t>Latam</t>
  </si>
  <si>
    <t>Cineplex</t>
  </si>
  <si>
    <t>La Jaula de Oro</t>
  </si>
  <si>
    <t>Drama</t>
  </si>
  <si>
    <t>New Release</t>
  </si>
  <si>
    <t>Mexico</t>
  </si>
  <si>
    <t>y</t>
  </si>
  <si>
    <t>None</t>
  </si>
  <si>
    <t>0053_20120702_MOBZ_GAINSBOURG</t>
  </si>
  <si>
    <t>Brazil</t>
  </si>
  <si>
    <t>Tag Cultural</t>
  </si>
  <si>
    <t>Gainsbourg - O Homem Que Amava As Mulheres</t>
  </si>
  <si>
    <t>Comedy</t>
  </si>
  <si>
    <t>Catalog</t>
  </si>
  <si>
    <t>France</t>
  </si>
  <si>
    <t>None</t>
  </si>
  <si>
    <t>Y</t>
  </si>
  <si>
    <t>0237_20130930_SOFA_LASACACIAS</t>
  </si>
  <si>
    <t>Mexico</t>
  </si>
  <si>
    <t>Urban</t>
  </si>
  <si>
    <t>Las Acacias</t>
  </si>
  <si>
    <t>Drama</t>
  </si>
  <si>
    <t>New Release</t>
  </si>
  <si>
    <t>Argentina</t>
  </si>
  <si>
    <t>Y</t>
  </si>
  <si>
    <t>Y</t>
  </si>
  <si>
    <t>0336_20140428_SOFA_TELECODONARANHA</t>
  </si>
  <si>
    <t>Brazil</t>
  </si>
  <si>
    <t>Europa Filmes</t>
  </si>
  <si>
    <t>Teleco Teco - Dona Aranha</t>
  </si>
  <si>
    <t>Kids</t>
  </si>
  <si>
    <t>Short Film</t>
  </si>
  <si>
    <t>Brazil</t>
  </si>
  <si>
    <t>None</t>
  </si>
  <si>
    <t>None</t>
  </si>
  <si>
    <t>0337_20140428_SOFA_TELECOINDIOZINHO</t>
  </si>
  <si>
    <t>Brazil</t>
  </si>
  <si>
    <t>Europa Filmes</t>
  </si>
  <si>
    <t>Teleco Teco - Indiozinho</t>
  </si>
  <si>
    <t>Kids</t>
  </si>
  <si>
    <t>Short Film</t>
  </si>
  <si>
    <t>Brazil</t>
  </si>
  <si>
    <t>None</t>
  </si>
  <si>
    <t>None</t>
  </si>
  <si>
    <t>0338_20140428_SOFA_TELECOABARATADIZQUETEM</t>
  </si>
  <si>
    <t>Brazil</t>
  </si>
  <si>
    <t>Europa Filmes</t>
  </si>
  <si>
    <t>Teleco Teco - A Barata diz que tem</t>
  </si>
  <si>
    <t>Kids</t>
  </si>
  <si>
    <t>Short Film</t>
  </si>
  <si>
    <t>Brazil</t>
  </si>
  <si>
    <t>None</t>
  </si>
  <si>
    <t>None</t>
  </si>
  <si>
    <t>0339_20140428_SOFA_TELECOOSDEDINHOS</t>
  </si>
  <si>
    <t>Brazil</t>
  </si>
  <si>
    <t>Europa Filmes</t>
  </si>
  <si>
    <t>Teleco Teco - Dedinhos</t>
  </si>
  <si>
    <t>Kids</t>
  </si>
  <si>
    <t>Short Film</t>
  </si>
  <si>
    <t>Brazil</t>
  </si>
  <si>
    <t>None</t>
  </si>
  <si>
    <t>None</t>
  </si>
  <si>
    <t>0340_20140428_SOFA_TELECOOSAPONAOLAVAOPE</t>
  </si>
  <si>
    <t>Brazil</t>
  </si>
  <si>
    <t>Europa Filmes</t>
  </si>
  <si>
    <t>Teleco Teco - O sapo não lava o pé</t>
  </si>
  <si>
    <t>Kids</t>
  </si>
  <si>
    <t>Short Film</t>
  </si>
  <si>
    <t>Brazil</t>
  </si>
  <si>
    <t>None</t>
  </si>
  <si>
    <t>None</t>
  </si>
  <si>
    <t>0341_20140428_SOFA_TELECOATIREIOPAUNOGATO</t>
  </si>
  <si>
    <t>Brazil</t>
  </si>
  <si>
    <t>Europa Filmes</t>
  </si>
  <si>
    <t>Teleco Teco - Atirei o Pau no Gato</t>
  </si>
  <si>
    <t>Kids</t>
  </si>
  <si>
    <t>Short Film</t>
  </si>
  <si>
    <t>Brazil</t>
  </si>
  <si>
    <t>None</t>
  </si>
  <si>
    <t>None</t>
  </si>
  <si>
    <t>0342_20140428_SOFA_TELECOMEUPINTINHOMARELINHO</t>
  </si>
  <si>
    <t>Brazil</t>
  </si>
  <si>
    <t>Europa Filmes</t>
  </si>
  <si>
    <t>Teleco Teco - Meu pintinho Amarelinho</t>
  </si>
  <si>
    <t>Kids</t>
  </si>
  <si>
    <t>Short Film</t>
  </si>
  <si>
    <t>Brazil</t>
  </si>
  <si>
    <t>None</t>
  </si>
  <si>
    <t>None</t>
  </si>
  <si>
    <t>0343_20140428_SOFA_TELECOHINONACIONAL</t>
  </si>
  <si>
    <t>Brazil</t>
  </si>
  <si>
    <t>Europa Filmes</t>
  </si>
  <si>
    <t>Teleco Teco - Hino Nacional</t>
  </si>
  <si>
    <t>Kids</t>
  </si>
  <si>
    <t>Short Film</t>
  </si>
  <si>
    <t>Brazil</t>
  </si>
  <si>
    <t>None</t>
  </si>
  <si>
    <t>None</t>
  </si>
  <si>
    <t>0344_20140428_SOFA_TELECOFAZENDADOSEULOBATO</t>
  </si>
  <si>
    <t>Brazil</t>
  </si>
  <si>
    <t>Europa Filmes</t>
  </si>
  <si>
    <t>Teleco Teco - Fazenda do Seu Lobato</t>
  </si>
  <si>
    <t>Kids</t>
  </si>
  <si>
    <t>Short Film</t>
  </si>
  <si>
    <t>Brazil</t>
  </si>
  <si>
    <t>None</t>
  </si>
  <si>
    <t>None</t>
  </si>
  <si>
    <t>0345_20140428_SOFA_TELECOESCRAVOSDEJO</t>
  </si>
  <si>
    <t>Brazil</t>
  </si>
  <si>
    <t>Europa Filmes</t>
  </si>
  <si>
    <t>Teleco Teco - Escravos de Jó</t>
  </si>
  <si>
    <t>Kids</t>
  </si>
  <si>
    <t>Short Film</t>
  </si>
  <si>
    <t>Brazil</t>
  </si>
  <si>
    <t>None</t>
  </si>
  <si>
    <t>None</t>
  </si>
  <si>
    <t>0346_20140428_SOFA_TELECOCONTENTE</t>
  </si>
  <si>
    <t>Brazil</t>
  </si>
  <si>
    <t>Europa Filmes</t>
  </si>
  <si>
    <t>Teleco Teco - Contente</t>
  </si>
  <si>
    <t>Kids</t>
  </si>
  <si>
    <t>Short Film</t>
  </si>
  <si>
    <t>Brazil</t>
  </si>
  <si>
    <t>None</t>
  </si>
  <si>
    <t>None</t>
  </si>
  <si>
    <t>0347_20140428_SOFA_TELECOCASINHA</t>
  </si>
  <si>
    <t>Brazil</t>
  </si>
  <si>
    <t>Europa Filmes</t>
  </si>
  <si>
    <t>Teleco Teco - Casinha</t>
  </si>
  <si>
    <t>Kids</t>
  </si>
  <si>
    <t>Short Film</t>
  </si>
  <si>
    <t>Brazil</t>
  </si>
  <si>
    <t>None</t>
  </si>
  <si>
    <t>None</t>
  </si>
  <si>
    <t>0146_20121114_MOBZ_QUALQUEIJOVOCEQUER</t>
  </si>
  <si>
    <t>Brazil</t>
  </si>
  <si>
    <t>Nossa</t>
  </si>
  <si>
    <t>Qual Queijo Você Quer?</t>
  </si>
  <si>
    <t>Short</t>
  </si>
  <si>
    <t>Catalog</t>
  </si>
  <si>
    <t>Brazil</t>
  </si>
  <si>
    <t>None</t>
  </si>
  <si>
    <t>None</t>
  </si>
  <si>
    <t>0101_20121024_MOBZ_GALINHA1</t>
  </si>
  <si>
    <t>Brazil</t>
  </si>
  <si>
    <t>Bromélia</t>
  </si>
  <si>
    <t>Galinha Pintadinha e Sua Turma Galinha Pintadinha</t>
  </si>
  <si>
    <t>Short Kids</t>
  </si>
  <si>
    <t>Catalog</t>
  </si>
  <si>
    <t>Brazil</t>
  </si>
  <si>
    <t>None</t>
  </si>
  <si>
    <t>None</t>
  </si>
  <si>
    <t>0102_20121024_MOBZ_BARATINHA</t>
  </si>
  <si>
    <t>Brazil</t>
  </si>
  <si>
    <t>Bromélia</t>
  </si>
  <si>
    <t>Galinha Pintadinha e Sua Turma a Barata</t>
  </si>
  <si>
    <t>Short Kids</t>
  </si>
  <si>
    <t>Catalog</t>
  </si>
  <si>
    <t>Brazil</t>
  </si>
  <si>
    <t>None</t>
  </si>
  <si>
    <t>None</t>
  </si>
  <si>
    <t>0103_20121024_MOBZ_INDIOZINHO</t>
  </si>
  <si>
    <t>Brazil</t>
  </si>
  <si>
    <t>Bromélia</t>
  </si>
  <si>
    <t>Galinha Pintadinha e Sua Turma Indiozinhos</t>
  </si>
  <si>
    <t>Short Kids</t>
  </si>
  <si>
    <t>Catalog</t>
  </si>
  <si>
    <t>Brazil</t>
  </si>
  <si>
    <t>None</t>
  </si>
  <si>
    <t>None</t>
  </si>
  <si>
    <t>0104_20121024_MOBZ_MARCHASOLDADO</t>
  </si>
  <si>
    <t>Brazil</t>
  </si>
  <si>
    <t>Bromélia</t>
  </si>
  <si>
    <t>Galinha Pintadinha e Sua Turma Marcha Soldado</t>
  </si>
  <si>
    <t>Short Kids</t>
  </si>
  <si>
    <t>Catalog</t>
  </si>
  <si>
    <t>Brazil</t>
  </si>
  <si>
    <t>None</t>
  </si>
  <si>
    <t>None</t>
  </si>
  <si>
    <t>0105_20121024_MOBZ_MARIANA</t>
  </si>
  <si>
    <t>Brazil</t>
  </si>
  <si>
    <t>Bromélia</t>
  </si>
  <si>
    <t>Galinha Pintadinha e Sua Turma Mariana</t>
  </si>
  <si>
    <t>Short Kids</t>
  </si>
  <si>
    <t>Catalog</t>
  </si>
  <si>
    <t>Brazil</t>
  </si>
  <si>
    <t>None</t>
  </si>
  <si>
    <t>None</t>
  </si>
  <si>
    <t>0106_20121024_MOBZ_SAPONAOLAVAOPE</t>
  </si>
  <si>
    <t>Brazil</t>
  </si>
  <si>
    <t>Bromélia</t>
  </si>
  <si>
    <t>Galinha Pintadinha e Sua Turma o Sapo</t>
  </si>
  <si>
    <t>Short Kids</t>
  </si>
  <si>
    <t>Catalog</t>
  </si>
  <si>
    <t>Brazil</t>
  </si>
  <si>
    <t>None</t>
  </si>
  <si>
    <t>None</t>
  </si>
  <si>
    <t>0107_20121024_MOBZ_PINTINHO</t>
  </si>
  <si>
    <t>Brazil</t>
  </si>
  <si>
    <t>Bromélia</t>
  </si>
  <si>
    <t>Galinha Pintadinha e Sua Turma Pintinho Amarelinho</t>
  </si>
  <si>
    <t>Short Kids</t>
  </si>
  <si>
    <t>Catalog</t>
  </si>
  <si>
    <t>Brazil</t>
  </si>
  <si>
    <t>None</t>
  </si>
  <si>
    <t>None</t>
  </si>
  <si>
    <t>0108_20121024_MOBZ_TORORO</t>
  </si>
  <si>
    <t>Brazil</t>
  </si>
  <si>
    <t>Bromélia</t>
  </si>
  <si>
    <t>Galinha Pintadinha e Sua Turma Tororó</t>
  </si>
  <si>
    <t>Short Kids</t>
  </si>
  <si>
    <t>Catalog</t>
  </si>
  <si>
    <t>Brazil</t>
  </si>
  <si>
    <t>None</t>
  </si>
  <si>
    <t>None</t>
  </si>
  <si>
    <t>0109_20121024_MOBZ_ABC</t>
  </si>
  <si>
    <t>Brazil</t>
  </si>
  <si>
    <t>Bromélia</t>
  </si>
  <si>
    <t>Galinha Pintadinha e Sua Turma ABC</t>
  </si>
  <si>
    <t>Short Kids</t>
  </si>
  <si>
    <t>Catalog</t>
  </si>
  <si>
    <t>Brazil</t>
  </si>
  <si>
    <t>None</t>
  </si>
  <si>
    <t>None</t>
  </si>
  <si>
    <t>0110_20121024_MOBZ_COELHINHO</t>
  </si>
  <si>
    <t>Brazil</t>
  </si>
  <si>
    <t>Bromélia</t>
  </si>
  <si>
    <t>Galinha Pintadinha e Sua Turma Coelhinho</t>
  </si>
  <si>
    <t>Short Kids</t>
  </si>
  <si>
    <t>Catalog</t>
  </si>
  <si>
    <t>Brazil</t>
  </si>
  <si>
    <t>None</t>
  </si>
  <si>
    <t>None</t>
  </si>
  <si>
    <t>0111_20121024_MOBZ_FLIFLAIFLU</t>
  </si>
  <si>
    <t>Brazil</t>
  </si>
  <si>
    <t>Bromélia</t>
  </si>
  <si>
    <t>Galinha Pintadinha e Sua Turma Fli Flai</t>
  </si>
  <si>
    <t>Short Kids</t>
  </si>
  <si>
    <t>Catalog</t>
  </si>
  <si>
    <t>Brazil</t>
  </si>
  <si>
    <t>None</t>
  </si>
  <si>
    <t>None</t>
  </si>
  <si>
    <t>0112_20121024_MOBZ_ESCRAVOSDEJO</t>
  </si>
  <si>
    <t>Brazil</t>
  </si>
  <si>
    <t>Bromélia</t>
  </si>
  <si>
    <t>Galinha Pintadinha e Sua Turma Escravos de Jó</t>
  </si>
  <si>
    <t>Short Kids</t>
  </si>
  <si>
    <t>Catalog</t>
  </si>
  <si>
    <t>Brazil</t>
  </si>
  <si>
    <t>None</t>
  </si>
  <si>
    <t>None</t>
  </si>
  <si>
    <t>0113_20121024_MOBZ_QUEMESTAFELIZ</t>
  </si>
  <si>
    <t>Brazil</t>
  </si>
  <si>
    <t>Bromélia</t>
  </si>
  <si>
    <t>Galinha Pintadinha e Sua Turma Quem está feliz</t>
  </si>
  <si>
    <t>Short Kids</t>
  </si>
  <si>
    <t>Catalog</t>
  </si>
  <si>
    <t>Brazil</t>
  </si>
  <si>
    <t>None</t>
  </si>
  <si>
    <t>None</t>
  </si>
  <si>
    <t>0114_20121024_MOBZ_GALINHA2</t>
  </si>
  <si>
    <t>Brazil</t>
  </si>
  <si>
    <t>Bromélia</t>
  </si>
  <si>
    <t>Galinha Pintadinha 2 Galinha Pintadinha 2</t>
  </si>
  <si>
    <t>Short Kids</t>
  </si>
  <si>
    <t>Catalog</t>
  </si>
  <si>
    <t>Brazil</t>
  </si>
  <si>
    <t>None</t>
  </si>
  <si>
    <t>None</t>
  </si>
  <si>
    <t>0115_20121024_MOBZ_MEULANCHINHO</t>
  </si>
  <si>
    <t>Brazil</t>
  </si>
  <si>
    <t>Bromélia</t>
  </si>
  <si>
    <t>Galinha Pintadinha 2 Meu Lanchinho</t>
  </si>
  <si>
    <t>Short Kids</t>
  </si>
  <si>
    <t>Catalog</t>
  </si>
  <si>
    <t>Brazil</t>
  </si>
  <si>
    <t>None</t>
  </si>
  <si>
    <t>None</t>
  </si>
  <si>
    <t>0116_20121024_MOBZ_FORMIGUINHA</t>
  </si>
  <si>
    <t>Brazil</t>
  </si>
  <si>
    <t>Bromélia</t>
  </si>
  <si>
    <t>Galinha Pintadinha 2 Formiguinha</t>
  </si>
  <si>
    <t>Short Kids</t>
  </si>
  <si>
    <t>Catalog</t>
  </si>
  <si>
    <t>Brazil</t>
  </si>
  <si>
    <t>None</t>
  </si>
  <si>
    <t>None</t>
  </si>
  <si>
    <t>0117_20121024_MOBZ_GATO</t>
  </si>
  <si>
    <t>Brazil</t>
  </si>
  <si>
    <t>Bromélia</t>
  </si>
  <si>
    <t>Galinha Pintadinha 2: Atirei o Pau no Gato</t>
  </si>
  <si>
    <t>Short Kids</t>
  </si>
  <si>
    <t>Catalog</t>
  </si>
  <si>
    <t>Brazil</t>
  </si>
  <si>
    <t>None</t>
  </si>
  <si>
    <t>None</t>
  </si>
  <si>
    <t>0118_20121024_MOBZ_ELEFANTE</t>
  </si>
  <si>
    <t>Brazil</t>
  </si>
  <si>
    <t>Bromélia</t>
  </si>
  <si>
    <t>Galinha Pintadinha 2 Elefante</t>
  </si>
  <si>
    <t>Short Kids</t>
  </si>
  <si>
    <t>Catalog</t>
  </si>
  <si>
    <t>Brazil</t>
  </si>
  <si>
    <t>None</t>
  </si>
  <si>
    <t>None</t>
  </si>
  <si>
    <t>0119_20121024_MOBZ_CAOAMIGO</t>
  </si>
  <si>
    <t>Brazil</t>
  </si>
  <si>
    <t>Bromélia</t>
  </si>
  <si>
    <t>Galinha Pintadinha 2 Cão Amigo</t>
  </si>
  <si>
    <t>Short Kids</t>
  </si>
  <si>
    <t>Catalog</t>
  </si>
  <si>
    <t>Brazil</t>
  </si>
  <si>
    <t>None</t>
  </si>
  <si>
    <t>None</t>
  </si>
  <si>
    <t>0120_20121024_MOBZ_GIRAFA</t>
  </si>
  <si>
    <t>Brazil</t>
  </si>
  <si>
    <t>Bromélia</t>
  </si>
  <si>
    <t>Galinha Pintadinha 2: O Pescoço da Girafa</t>
  </si>
  <si>
    <t>Short Kids</t>
  </si>
  <si>
    <t>Catalog</t>
  </si>
  <si>
    <t>Brazil</t>
  </si>
  <si>
    <t>None</t>
  </si>
  <si>
    <t>None</t>
  </si>
  <si>
    <t>0121_20121024_MOBZ_MESTREANDRE</t>
  </si>
  <si>
    <t>Brazil</t>
  </si>
  <si>
    <t>Bromélia</t>
  </si>
  <si>
    <t>Galinha Pintadinha 2 Mestre André</t>
  </si>
  <si>
    <t>Short Kids</t>
  </si>
  <si>
    <t>Catalog</t>
  </si>
  <si>
    <t>Brazil</t>
  </si>
  <si>
    <t>None</t>
  </si>
  <si>
    <t>None</t>
  </si>
  <si>
    <t>0122_20121024_MOBZ_BORBOLETINHA</t>
  </si>
  <si>
    <t>Brazil</t>
  </si>
  <si>
    <t>Bromélia</t>
  </si>
  <si>
    <t>Galinha Pintadinha 2 Borboletinha</t>
  </si>
  <si>
    <t>Short Kids</t>
  </si>
  <si>
    <t>Catalog</t>
  </si>
  <si>
    <t>Brazil</t>
  </si>
  <si>
    <t>None</t>
  </si>
  <si>
    <t>None</t>
  </si>
  <si>
    <t>0123_20121024_MOBZ_SAPOCURURU</t>
  </si>
  <si>
    <t>Brazil</t>
  </si>
  <si>
    <t>Bromélia</t>
  </si>
  <si>
    <t>Galinha pintadinha 2: Sapo Cururu</t>
  </si>
  <si>
    <t>Short Kids</t>
  </si>
  <si>
    <t>Catalog</t>
  </si>
  <si>
    <t>Brazil</t>
  </si>
  <si>
    <t>None</t>
  </si>
  <si>
    <t>None</t>
  </si>
  <si>
    <t>0124_20121024_MOBZ_CANOAVIROU</t>
  </si>
  <si>
    <t>Brazil</t>
  </si>
  <si>
    <t>Bromélia</t>
  </si>
  <si>
    <t>Galinha Pintadinha 2 A Canoa Virou</t>
  </si>
  <si>
    <t>Short Kids</t>
  </si>
  <si>
    <t>Catalog</t>
  </si>
  <si>
    <t>Brazil</t>
  </si>
  <si>
    <t>None</t>
  </si>
  <si>
    <t>None</t>
  </si>
  <si>
    <t>0125_20121024_MOBZ_POMBINHA</t>
  </si>
  <si>
    <t>Brazil</t>
  </si>
  <si>
    <t>Bromélia</t>
  </si>
  <si>
    <t>Galinha pintadinha 2: Pombinha Branca</t>
  </si>
  <si>
    <t>Short Kids</t>
  </si>
  <si>
    <t>Catalog</t>
  </si>
  <si>
    <t>Brazil</t>
  </si>
  <si>
    <t>None</t>
  </si>
  <si>
    <t>None</t>
  </si>
  <si>
    <t>0126_20121024_MOBZ_MEUGALINHO</t>
  </si>
  <si>
    <t>Brazil</t>
  </si>
  <si>
    <t>Bromélia</t>
  </si>
  <si>
    <t>Galinha Pintadinha 2 Meu Galinho</t>
  </si>
  <si>
    <t>Short Kids</t>
  </si>
  <si>
    <t>Catalog</t>
  </si>
  <si>
    <t>Brazil</t>
  </si>
  <si>
    <t>None</t>
  </si>
  <si>
    <t>None</t>
  </si>
  <si>
    <t>0127_20121024_MOBZ_SEESSARUA</t>
  </si>
  <si>
    <t>Brazil</t>
  </si>
  <si>
    <t>Bromélia</t>
  </si>
  <si>
    <t>Galinha Pintadinha 2 Se Essa Rua Fosse Minha</t>
  </si>
  <si>
    <t>Short Kids</t>
  </si>
  <si>
    <t>Catalog</t>
  </si>
  <si>
    <t>Brazil</t>
  </si>
  <si>
    <t>None</t>
  </si>
  <si>
    <t>None</t>
  </si>
  <si>
    <t>0128_20121024_MOBZ_ALECRIM</t>
  </si>
  <si>
    <t>Brazil</t>
  </si>
  <si>
    <t>Bromélia</t>
  </si>
  <si>
    <t>Galinha Pintadinha 2: Alecrim Dourado</t>
  </si>
  <si>
    <t>Short Kids</t>
  </si>
  <si>
    <t>Catalog</t>
  </si>
  <si>
    <t>Brazil</t>
  </si>
  <si>
    <t>None</t>
  </si>
  <si>
    <t>None</t>
  </si>
  <si>
    <t>0129_20121024_MOBZ_GALINHA3</t>
  </si>
  <si>
    <t>Brazil</t>
  </si>
  <si>
    <t>Bromélia</t>
  </si>
  <si>
    <t>Galinha Pintadinha 3 Galinha Pintadinha 3</t>
  </si>
  <si>
    <t>Short Kids</t>
  </si>
  <si>
    <t>Catalog</t>
  </si>
  <si>
    <t>Brazil</t>
  </si>
  <si>
    <t>None</t>
  </si>
  <si>
    <t>None</t>
  </si>
  <si>
    <t>0130_20121024_MOBZ_ARANHA</t>
  </si>
  <si>
    <t>Brazil</t>
  </si>
  <si>
    <t>Bromélia</t>
  </si>
  <si>
    <t>Galinha Pintadinha 3 Dona Aranha</t>
  </si>
  <si>
    <t>Short Kids</t>
  </si>
  <si>
    <t>Catalog</t>
  </si>
  <si>
    <t>Brazil</t>
  </si>
  <si>
    <t>None</t>
  </si>
  <si>
    <t>None</t>
  </si>
  <si>
    <t>0131_20121024_MOBZ_CASINHA</t>
  </si>
  <si>
    <t>Brazil</t>
  </si>
  <si>
    <t>Bromélia</t>
  </si>
  <si>
    <t>Galinha Pintadinha 3 Casinha</t>
  </si>
  <si>
    <t>Short Kids</t>
  </si>
  <si>
    <t>Catalog</t>
  </si>
  <si>
    <t>Brazil</t>
  </si>
  <si>
    <t>None</t>
  </si>
  <si>
    <t>None</t>
  </si>
  <si>
    <t>0132_20121024_MOBZ_RODARODA</t>
  </si>
  <si>
    <t>Brazil</t>
  </si>
  <si>
    <t>Bromélia</t>
  </si>
  <si>
    <t>Galinha Pintadinha 3 Roda, Roda, Roda</t>
  </si>
  <si>
    <t>Short Kids</t>
  </si>
  <si>
    <t>Catalog</t>
  </si>
  <si>
    <t>Brazil</t>
  </si>
  <si>
    <t>None</t>
  </si>
  <si>
    <t>None</t>
  </si>
  <si>
    <t>0133_20121024_MOBZ_MAMAMA</t>
  </si>
  <si>
    <t>Brazil</t>
  </si>
  <si>
    <t>Bromélia</t>
  </si>
  <si>
    <t>Galinha Pintadinha 3 Mamama Papapa</t>
  </si>
  <si>
    <t>Short Kids</t>
  </si>
  <si>
    <t>Catalog</t>
  </si>
  <si>
    <t>Brazil</t>
  </si>
  <si>
    <t>None</t>
  </si>
  <si>
    <t>None</t>
  </si>
  <si>
    <t>0134_20121024_MOBZ_DOREMIFA</t>
  </si>
  <si>
    <t>Brazil</t>
  </si>
  <si>
    <t>Bromélia</t>
  </si>
  <si>
    <t>Galinha Pintadinha 3 Dó Ré Mi Fá</t>
  </si>
  <si>
    <t>Short Kids</t>
  </si>
  <si>
    <t>Catalog</t>
  </si>
  <si>
    <t>Brazil</t>
  </si>
  <si>
    <t>None</t>
  </si>
  <si>
    <t>None</t>
  </si>
  <si>
    <t>0135_20121024_MOBZ_PIRULITO</t>
  </si>
  <si>
    <t>Brazil</t>
  </si>
  <si>
    <t>Bromélia</t>
  </si>
  <si>
    <t>Galinha Pintadinha 3 Pirulito</t>
  </si>
  <si>
    <t>Short Kids</t>
  </si>
  <si>
    <t>Catalog</t>
  </si>
  <si>
    <t>Brazil</t>
  </si>
  <si>
    <t>None</t>
  </si>
  <si>
    <t>None</t>
  </si>
  <si>
    <t>0136_20121024_MOBZ_LAVAMAO</t>
  </si>
  <si>
    <t>Brazil</t>
  </si>
  <si>
    <t>Bromélia</t>
  </si>
  <si>
    <t>Galinha Pintadinha 3 Lava Mão</t>
  </si>
  <si>
    <t>Short Kids</t>
  </si>
  <si>
    <t>Catalog</t>
  </si>
  <si>
    <t>Brazil</t>
  </si>
  <si>
    <t>None</t>
  </si>
  <si>
    <t>None</t>
  </si>
  <si>
    <t>0137_20121024_MOBZ_CIRANDA</t>
  </si>
  <si>
    <t>Brazil</t>
  </si>
  <si>
    <t>Bromélia</t>
  </si>
  <si>
    <t>Galinha Pintadinha 3 Ciranda</t>
  </si>
  <si>
    <t>Short Kids</t>
  </si>
  <si>
    <t>Catalog</t>
  </si>
  <si>
    <t>Brazil</t>
  </si>
  <si>
    <t>None</t>
  </si>
  <si>
    <t>None</t>
  </si>
  <si>
    <t>0138_20121024_MOBZ_PAIFRANCISCO</t>
  </si>
  <si>
    <t>Brazil</t>
  </si>
  <si>
    <t>Bromélia</t>
  </si>
  <si>
    <t>Galinha Pintadinha 3 Pai Francisco</t>
  </si>
  <si>
    <t>Short Kids</t>
  </si>
  <si>
    <t>Catalog</t>
  </si>
  <si>
    <t>Brazil</t>
  </si>
  <si>
    <t>None</t>
  </si>
  <si>
    <t>None</t>
  </si>
  <si>
    <t>0139_01201024_MOBZ_COELHOPASCOA</t>
  </si>
  <si>
    <t>Brazil</t>
  </si>
  <si>
    <t>Bromélia</t>
  </si>
  <si>
    <t>Galinha Pintadinha 3 Coelhinho</t>
  </si>
  <si>
    <t>Short Kids</t>
  </si>
  <si>
    <t>Catalog</t>
  </si>
  <si>
    <t>Brazil</t>
  </si>
  <si>
    <t>None</t>
  </si>
  <si>
    <t>None</t>
  </si>
  <si>
    <t>0140_20121024_MOBZ_LIMAO</t>
  </si>
  <si>
    <t>Brazil</t>
  </si>
  <si>
    <t>Bromélia</t>
  </si>
  <si>
    <t>Galinha Pintadinha 3 Meu limão</t>
  </si>
  <si>
    <t>Short Kids</t>
  </si>
  <si>
    <t>Catalog</t>
  </si>
  <si>
    <t>Brazil</t>
  </si>
  <si>
    <t>None</t>
  </si>
  <si>
    <t>None</t>
  </si>
  <si>
    <t>0141_20121024_MOBZ_CRAVOROSA</t>
  </si>
  <si>
    <t>Brazil</t>
  </si>
  <si>
    <t>Bromélia</t>
  </si>
  <si>
    <t>Galinha Pintadinha 3 Cravo e a Rosa</t>
  </si>
  <si>
    <t>Short Kids</t>
  </si>
  <si>
    <t>Catalog</t>
  </si>
  <si>
    <t>Brazil</t>
  </si>
  <si>
    <t>None</t>
  </si>
  <si>
    <t>None</t>
  </si>
  <si>
    <t>0142_20121024_MOBZ_BORBOLETAPEQUENINA</t>
  </si>
  <si>
    <t>Brazil</t>
  </si>
  <si>
    <t>Bromélia</t>
  </si>
  <si>
    <t>Galinha Pintadinha 3 Borboleta Pequenina</t>
  </si>
  <si>
    <t>Short Kids</t>
  </si>
  <si>
    <t>Catalog</t>
  </si>
  <si>
    <t>Brazil</t>
  </si>
  <si>
    <t>None</t>
  </si>
  <si>
    <t>None</t>
  </si>
  <si>
    <t>0009_20120426_MOBZ_SONHOSEMMOVIMENTOS</t>
  </si>
  <si>
    <t>Brazil</t>
  </si>
  <si>
    <t>Tag Cultural</t>
  </si>
  <si>
    <t>Sonhos em Movimento</t>
  </si>
  <si>
    <t>Documentary</t>
  </si>
  <si>
    <t>Catalog</t>
  </si>
  <si>
    <t>Germany</t>
  </si>
  <si>
    <t>None</t>
  </si>
  <si>
    <t>Y</t>
  </si>
  <si>
    <t>0226_20132108_SOFA_GORDOCALVOYBAJITO</t>
  </si>
  <si>
    <t>Latam</t>
  </si>
  <si>
    <t>Cineplex</t>
  </si>
  <si>
    <t>Gordo, Calvo y Bajito</t>
  </si>
  <si>
    <t>Comedy</t>
  </si>
  <si>
    <t>New Release</t>
  </si>
  <si>
    <t>Colombia</t>
  </si>
  <si>
    <t>None</t>
  </si>
  <si>
    <t>None</t>
  </si>
  <si>
    <t>0183_20130110_MOBZ_OAMANTEDARAINHA</t>
  </si>
  <si>
    <t>Latam</t>
  </si>
  <si>
    <t>Cineplex</t>
  </si>
  <si>
    <t>The Royal affair</t>
  </si>
  <si>
    <t>Drama</t>
  </si>
  <si>
    <t>New Release</t>
  </si>
  <si>
    <t>Denmark</t>
  </si>
  <si>
    <t>Berlin</t>
  </si>
  <si>
    <t>y</t>
  </si>
  <si>
    <t>0163_20130110_MOBZ_CESARDEVEMORRER</t>
  </si>
  <si>
    <t>Latam</t>
  </si>
  <si>
    <t>Cineplex</t>
  </si>
  <si>
    <t>Cesare Deve Morire</t>
  </si>
  <si>
    <t>Drama</t>
  </si>
  <si>
    <t>New Release</t>
  </si>
  <si>
    <t>Italy</t>
  </si>
  <si>
    <t>Berlin</t>
  </si>
  <si>
    <t>y</t>
  </si>
  <si>
    <t>0207_20130717_SOFA_ROLLINGPORCOLOMBIA</t>
  </si>
  <si>
    <t>Latam</t>
  </si>
  <si>
    <t>Cineplex</t>
  </si>
  <si>
    <t>De Rolling por Colombia</t>
  </si>
  <si>
    <t>Comedy</t>
  </si>
  <si>
    <t>New Release</t>
  </si>
  <si>
    <t>Colombia</t>
  </si>
  <si>
    <t>None</t>
  </si>
  <si>
    <t>y</t>
  </si>
  <si>
    <t>0257_20131115_SOFA_ELPASEO</t>
  </si>
  <si>
    <t>Latam</t>
  </si>
  <si>
    <t>Cineplex</t>
  </si>
  <si>
    <t>El Paseo</t>
  </si>
  <si>
    <t>Comedy</t>
  </si>
  <si>
    <t>New Release</t>
  </si>
  <si>
    <t>Colombia</t>
  </si>
  <si>
    <t>None</t>
  </si>
  <si>
    <t>None</t>
  </si>
  <si>
    <t>0258_20131115_SOFA_ELPASEO2</t>
  </si>
  <si>
    <t>Latam</t>
  </si>
  <si>
    <t>Cineplex</t>
  </si>
  <si>
    <t>El Paseo 2</t>
  </si>
  <si>
    <t>Comedy</t>
  </si>
  <si>
    <t>New Release</t>
  </si>
  <si>
    <t>Colombia</t>
  </si>
  <si>
    <t>None</t>
  </si>
  <si>
    <t>None</t>
  </si>
  <si>
    <t>0027_20120510_MOBZ_ASEVIDENCIASDEUMCRIME</t>
  </si>
  <si>
    <t>Brazil</t>
  </si>
  <si>
    <t>Leda Filmes</t>
  </si>
  <si>
    <t>Cleaner</t>
  </si>
  <si>
    <t>Thriller</t>
  </si>
  <si>
    <t>Catalog</t>
  </si>
  <si>
    <t>USA</t>
  </si>
  <si>
    <t>None</t>
  </si>
  <si>
    <t>Y</t>
  </si>
  <si>
    <t>0028_20120510_MOBZ_GUERRASA</t>
  </si>
  <si>
    <t>Brazil</t>
  </si>
  <si>
    <t>Leda Filmes</t>
  </si>
  <si>
    <t>War, Inc.</t>
  </si>
  <si>
    <t>Thriller</t>
  </si>
  <si>
    <t>Catalog</t>
  </si>
  <si>
    <t>USA</t>
  </si>
  <si>
    <t>None</t>
  </si>
  <si>
    <t>Y</t>
  </si>
  <si>
    <t>0027_20120510_MOBZ_ASEVIDENCIASDEUMCRIME</t>
  </si>
  <si>
    <t>Latam</t>
  </si>
  <si>
    <t>Leda Filmes</t>
  </si>
  <si>
    <t>Cleaner</t>
  </si>
  <si>
    <t>Thriller</t>
  </si>
  <si>
    <t>Catalog</t>
  </si>
  <si>
    <t>USA</t>
  </si>
  <si>
    <t>None</t>
  </si>
  <si>
    <t>Y</t>
  </si>
  <si>
    <t>0028_20120510_MOBZ_GUERRASA</t>
  </si>
  <si>
    <t>Latam</t>
  </si>
  <si>
    <t>Leda Filmes</t>
  </si>
  <si>
    <t>War, Inc.</t>
  </si>
  <si>
    <t>Thriller</t>
  </si>
  <si>
    <t>Catalog</t>
  </si>
  <si>
    <t>USA</t>
  </si>
  <si>
    <t>None</t>
  </si>
  <si>
    <t>Y</t>
  </si>
  <si>
    <t>0305_20140206_SOFA_ELPASEO3</t>
  </si>
  <si>
    <t>Mexico</t>
  </si>
  <si>
    <t>Cineplex</t>
  </si>
  <si>
    <t>El Paseo 3</t>
  </si>
  <si>
    <t>Comedy</t>
  </si>
  <si>
    <t>New Release</t>
  </si>
  <si>
    <t>Colombia</t>
  </si>
  <si>
    <t>None</t>
  </si>
  <si>
    <t>None</t>
  </si>
  <si>
    <t>0305_20140206_SOFA_ELPASEO3</t>
  </si>
  <si>
    <t>Latam</t>
  </si>
  <si>
    <t>Cineplex</t>
  </si>
  <si>
    <t>El Paseo 3</t>
  </si>
  <si>
    <t>Comedy</t>
  </si>
  <si>
    <t>New Release</t>
  </si>
  <si>
    <t>Colombia</t>
  </si>
  <si>
    <t>None</t>
  </si>
  <si>
    <t>None</t>
  </si>
  <si>
    <t>0008_20120426_MOBZ_ASEPARACAO</t>
  </si>
  <si>
    <t>Latam</t>
  </si>
  <si>
    <t>Cineplex</t>
  </si>
  <si>
    <t>A separation</t>
  </si>
  <si>
    <t>Drama</t>
  </si>
  <si>
    <t>Catalog</t>
  </si>
  <si>
    <t>Iran</t>
  </si>
  <si>
    <t>Oscar</t>
  </si>
  <si>
    <t>y</t>
  </si>
  <si>
    <t>0144_20121109_MOBZ_HEADHUNTERS</t>
  </si>
  <si>
    <t>Latam</t>
  </si>
  <si>
    <t>Leda Filmes</t>
  </si>
  <si>
    <t>Headhunters</t>
  </si>
  <si>
    <t>Drama</t>
  </si>
  <si>
    <t>New Release</t>
  </si>
  <si>
    <t>Norway</t>
  </si>
  <si>
    <t>None</t>
  </si>
  <si>
    <t>y</t>
  </si>
  <si>
    <t>0144_20121109_MOBZ_HEADHUNTERS</t>
  </si>
  <si>
    <t>Brazil</t>
  </si>
  <si>
    <t>Mares Filmes</t>
  </si>
  <si>
    <t>Headhunters</t>
  </si>
  <si>
    <t>Thriller</t>
  </si>
  <si>
    <t>Catalog</t>
  </si>
  <si>
    <t>Norway</t>
  </si>
  <si>
    <t>None</t>
  </si>
  <si>
    <t>Y</t>
  </si>
  <si>
    <t>0257_20131115_SOFA_ELPASEO</t>
  </si>
  <si>
    <t>Brazil</t>
  </si>
  <si>
    <t>Cineplex</t>
  </si>
  <si>
    <t>El Paseo</t>
  </si>
  <si>
    <t>Comedy</t>
  </si>
  <si>
    <t>New Release</t>
  </si>
  <si>
    <t>Colombia</t>
  </si>
  <si>
    <t>None</t>
  </si>
  <si>
    <t>None</t>
  </si>
  <si>
    <t>0229_20132208_SOFA_ERADOSCAMPEOES</t>
  </si>
  <si>
    <t>Mexico</t>
  </si>
  <si>
    <t>Nossa</t>
  </si>
  <si>
    <t>A Era do Campeoes</t>
  </si>
  <si>
    <t>Documentary</t>
  </si>
  <si>
    <t>DTV</t>
  </si>
  <si>
    <t>Brazil</t>
  </si>
  <si>
    <t>None</t>
  </si>
  <si>
    <t>None</t>
  </si>
  <si>
    <t>0229_20132208_SOFA_ERADOSCAMPEOES</t>
  </si>
  <si>
    <t>Latam</t>
  </si>
  <si>
    <t>Nossa</t>
  </si>
  <si>
    <t>A Era do Campeoes</t>
  </si>
  <si>
    <t>Documentary</t>
  </si>
  <si>
    <t>DTV</t>
  </si>
  <si>
    <t>Brazil</t>
  </si>
  <si>
    <t>None</t>
  </si>
  <si>
    <t>None</t>
  </si>
  <si>
    <t>0238_20131021_SOFA_NOVECRONICAS</t>
  </si>
  <si>
    <t>Brazil</t>
  </si>
  <si>
    <t>Vitrine</t>
  </si>
  <si>
    <t>Nove Cronicas</t>
  </si>
  <si>
    <t>Romantic Comedy</t>
  </si>
  <si>
    <t>New Release</t>
  </si>
  <si>
    <t>Brazil</t>
  </si>
  <si>
    <t>None</t>
  </si>
  <si>
    <t>y</t>
  </si>
  <si>
    <t>0238_20131021_SOFA_NOVECRONICAS</t>
  </si>
  <si>
    <t>World</t>
  </si>
  <si>
    <t>Vitrine</t>
  </si>
  <si>
    <t>Nove Cronicas</t>
  </si>
  <si>
    <t>Romantic Comedy</t>
  </si>
  <si>
    <t>New Release</t>
  </si>
  <si>
    <t>Brazil</t>
  </si>
  <si>
    <t>None</t>
  </si>
  <si>
    <t>y</t>
  </si>
  <si>
    <t>0248_20131022_SOFA_DOCEAMIANTO</t>
  </si>
  <si>
    <t>Brazil</t>
  </si>
  <si>
    <t>Vitrine</t>
  </si>
  <si>
    <t>Doce Amianto</t>
  </si>
  <si>
    <t>Drama</t>
  </si>
  <si>
    <t>New Release</t>
  </si>
  <si>
    <t>Brazil</t>
  </si>
  <si>
    <t>None</t>
  </si>
  <si>
    <t>y</t>
  </si>
  <si>
    <t>0251_20131024_SOFA_SISTER</t>
  </si>
  <si>
    <t>Brazil</t>
  </si>
  <si>
    <t>Esfera</t>
  </si>
  <si>
    <t>Minha irmã</t>
  </si>
  <si>
    <t>Drama</t>
  </si>
  <si>
    <t>New Release</t>
  </si>
  <si>
    <t>France</t>
  </si>
  <si>
    <t>Berlin</t>
  </si>
  <si>
    <t>y</t>
  </si>
  <si>
    <t>0253_20131028_SOFA_SOMOSOQUESOMOS</t>
  </si>
  <si>
    <t>Brazil</t>
  </si>
  <si>
    <t>Esfera</t>
  </si>
  <si>
    <t>Somos o que somos</t>
  </si>
  <si>
    <t>Horror</t>
  </si>
  <si>
    <t>New Release</t>
  </si>
  <si>
    <t>USA</t>
  </si>
  <si>
    <t>None</t>
  </si>
  <si>
    <t>y</t>
  </si>
  <si>
    <t>0001_20120403_MOBZ_MEUPAIS</t>
  </si>
  <si>
    <t>Brazil</t>
  </si>
  <si>
    <t>Reserva Nacional</t>
  </si>
  <si>
    <t>Meu País</t>
  </si>
  <si>
    <t>Drama</t>
  </si>
  <si>
    <t>Catalog</t>
  </si>
  <si>
    <t>Brazil</t>
  </si>
  <si>
    <t>None</t>
  </si>
  <si>
    <t>Y</t>
  </si>
  <si>
    <t>0002_20120403_MOBZ_DZICROQUETTES</t>
  </si>
  <si>
    <t>Brazil</t>
  </si>
  <si>
    <t>Reserva Nacional</t>
  </si>
  <si>
    <t>Dzi Croquettes</t>
  </si>
  <si>
    <t>Documentary</t>
  </si>
  <si>
    <t>Catalog</t>
  </si>
  <si>
    <t>Brazil</t>
  </si>
  <si>
    <t>None</t>
  </si>
  <si>
    <t>Y</t>
  </si>
  <si>
    <t>0003_20120403_MOBZ_MEDIANERAS</t>
  </si>
  <si>
    <t>Brazil</t>
  </si>
  <si>
    <t>Tag Cultural</t>
  </si>
  <si>
    <t>Medianeras</t>
  </si>
  <si>
    <t>Romance</t>
  </si>
  <si>
    <t>Catalog</t>
  </si>
  <si>
    <t>Argentina</t>
  </si>
  <si>
    <t>None</t>
  </si>
  <si>
    <t>Y</t>
  </si>
  <si>
    <t>0004_20120403_MOBZ_2012</t>
  </si>
  <si>
    <t>Brazil</t>
  </si>
  <si>
    <t>Vitrine</t>
  </si>
  <si>
    <t>2012 - Tempo de Mudança</t>
  </si>
  <si>
    <t>Documentary</t>
  </si>
  <si>
    <t>Catalog</t>
  </si>
  <si>
    <t>USA</t>
  </si>
  <si>
    <t>None</t>
  </si>
  <si>
    <t>Y</t>
  </si>
  <si>
    <t>0006_20120426_MOBZ_VIPS</t>
  </si>
  <si>
    <t>Brazil</t>
  </si>
  <si>
    <t>Reserva Nacional</t>
  </si>
  <si>
    <t>Vip's - Histórias Reais de um Mentiroso</t>
  </si>
  <si>
    <t>Documentary</t>
  </si>
  <si>
    <t>Catalog</t>
  </si>
  <si>
    <t>Brazil</t>
  </si>
  <si>
    <t>None</t>
  </si>
  <si>
    <t>Y</t>
  </si>
  <si>
    <t>0007_20120426_MOBZ_GODARD</t>
  </si>
  <si>
    <t>Brazil</t>
  </si>
  <si>
    <t>Tag Cultural</t>
  </si>
  <si>
    <t>Godard, Truffaut e a Nouvelle Vague</t>
  </si>
  <si>
    <t>Documentary</t>
  </si>
  <si>
    <t>Catalog</t>
  </si>
  <si>
    <t>France</t>
  </si>
  <si>
    <t>None</t>
  </si>
  <si>
    <t>Y</t>
  </si>
  <si>
    <t>0008_20120426_MOBZ_ASEPARACAO</t>
  </si>
  <si>
    <t>Brazil</t>
  </si>
  <si>
    <t>Tag Cultural</t>
  </si>
  <si>
    <t>A Separation</t>
  </si>
  <si>
    <t>Drama</t>
  </si>
  <si>
    <t>Classic</t>
  </si>
  <si>
    <t>Iran</t>
  </si>
  <si>
    <t>Oscar</t>
  </si>
  <si>
    <t>Y</t>
  </si>
  <si>
    <t>0010_20120509_MOBZ_ENTREOSMUROS</t>
  </si>
  <si>
    <t>Brazil</t>
  </si>
  <si>
    <t>Tag Cultural</t>
  </si>
  <si>
    <t>Entre os Muros da Escola</t>
  </si>
  <si>
    <t>Drama</t>
  </si>
  <si>
    <t>Classic</t>
  </si>
  <si>
    <t>France</t>
  </si>
  <si>
    <t>Cannes</t>
  </si>
  <si>
    <t>Y</t>
  </si>
  <si>
    <t>0011_20120509_MOBZ_AFITABRANCA</t>
  </si>
  <si>
    <t>Brazil</t>
  </si>
  <si>
    <t>Tag Cultural</t>
  </si>
  <si>
    <t>A Fita Branca</t>
  </si>
  <si>
    <t>Drama</t>
  </si>
  <si>
    <t>Catalog</t>
  </si>
  <si>
    <t>Germany</t>
  </si>
  <si>
    <t>Cannes</t>
  </si>
  <si>
    <t>Y</t>
  </si>
  <si>
    <t>0023_20120510_MOBZ_DAYDREAMNATION</t>
  </si>
  <si>
    <t>Brazil</t>
  </si>
  <si>
    <t>Leda Filmes</t>
  </si>
  <si>
    <t>Daydream Nation</t>
  </si>
  <si>
    <t>Drama</t>
  </si>
  <si>
    <t>Catalog</t>
  </si>
  <si>
    <t>USA</t>
  </si>
  <si>
    <t>None</t>
  </si>
  <si>
    <t>Y</t>
  </si>
  <si>
    <t>0029_20120510_MOBZ_OHOMEMAOLADO</t>
  </si>
  <si>
    <t>Brazil</t>
  </si>
  <si>
    <t>Tag Cultural</t>
  </si>
  <si>
    <t>O Homem ao Lado</t>
  </si>
  <si>
    <t>Drama</t>
  </si>
  <si>
    <t>Catalog</t>
  </si>
  <si>
    <t>Argentina</t>
  </si>
  <si>
    <t>None</t>
  </si>
  <si>
    <t>Y</t>
  </si>
  <si>
    <t>0032_20120611_MOBZ_QUEMSEIMPORTA</t>
  </si>
  <si>
    <t>Brazil</t>
  </si>
  <si>
    <t>Reserva Nacional</t>
  </si>
  <si>
    <t>Quem Se Importa</t>
  </si>
  <si>
    <t>Documentary</t>
  </si>
  <si>
    <t>Catalog</t>
  </si>
  <si>
    <t>Brazil</t>
  </si>
  <si>
    <t>None</t>
  </si>
  <si>
    <t>Y</t>
  </si>
  <si>
    <t>0035_20120612_MOBZ_ERVASDANINHAS</t>
  </si>
  <si>
    <t>Brazil</t>
  </si>
  <si>
    <t>Tag Cultural</t>
  </si>
  <si>
    <t>Ervas Daninhas</t>
  </si>
  <si>
    <t>Drama</t>
  </si>
  <si>
    <t>Catalog</t>
  </si>
  <si>
    <t>France</t>
  </si>
  <si>
    <t>None</t>
  </si>
  <si>
    <t>Y</t>
  </si>
  <si>
    <t>0036_20120621_MOBZ_PARAISOSARTIFICIAIS</t>
  </si>
  <si>
    <t>Brazil</t>
  </si>
  <si>
    <t>Nossa</t>
  </si>
  <si>
    <t>Paraísos Artificiais</t>
  </si>
  <si>
    <t>Drama</t>
  </si>
  <si>
    <t>Catalog</t>
  </si>
  <si>
    <t>Brazil</t>
  </si>
  <si>
    <t>None</t>
  </si>
  <si>
    <t>Y</t>
  </si>
  <si>
    <t>0039_20120630_MOBZ_DOUTORESDAALEGRIA</t>
  </si>
  <si>
    <t>Brazil</t>
  </si>
  <si>
    <t>Reserva Nacional</t>
  </si>
  <si>
    <t>Doutores da Alegria</t>
  </si>
  <si>
    <t>Documentary</t>
  </si>
  <si>
    <t>Catalog</t>
  </si>
  <si>
    <t>Brazil</t>
  </si>
  <si>
    <t>None</t>
  </si>
  <si>
    <t>Y</t>
  </si>
  <si>
    <t>0040_20120630_MOBZ_GAROTODEBICICLETA</t>
  </si>
  <si>
    <t>Brazil</t>
  </si>
  <si>
    <t>Tag Cultural</t>
  </si>
  <si>
    <t>O Garoto da Bicicleta</t>
  </si>
  <si>
    <t>Romance</t>
  </si>
  <si>
    <t>Catalog</t>
  </si>
  <si>
    <t>France</t>
  </si>
  <si>
    <t>Cannes</t>
  </si>
  <si>
    <t>Y</t>
  </si>
  <si>
    <t>0043_20120702_MOBZ_PINA</t>
  </si>
  <si>
    <t>Brazil</t>
  </si>
  <si>
    <t>Tag Cultural</t>
  </si>
  <si>
    <t>Pina</t>
  </si>
  <si>
    <t>Documentary</t>
  </si>
  <si>
    <t>Classic</t>
  </si>
  <si>
    <t>Germany</t>
  </si>
  <si>
    <t>None</t>
  </si>
  <si>
    <t>Y</t>
  </si>
  <si>
    <t>0047_20120702_MOBZ_FAUSTO</t>
  </si>
  <si>
    <t>Brazil</t>
  </si>
  <si>
    <t>Tag Cultural</t>
  </si>
  <si>
    <t>Fausto</t>
  </si>
  <si>
    <t>Drama</t>
  </si>
  <si>
    <t>Catalog</t>
  </si>
  <si>
    <t>Germany</t>
  </si>
  <si>
    <t>Venetian</t>
  </si>
  <si>
    <t>Y</t>
  </si>
  <si>
    <t>0096_20120827_MOBZ_DESEJOEPODER</t>
  </si>
  <si>
    <t>Brazil</t>
  </si>
  <si>
    <t>Mares Filmes</t>
  </si>
  <si>
    <t>Brideshead - Desejo e Poder</t>
  </si>
  <si>
    <t>Drama</t>
  </si>
  <si>
    <t>Catalog</t>
  </si>
  <si>
    <t>USA</t>
  </si>
  <si>
    <t>None</t>
  </si>
  <si>
    <t>Y</t>
  </si>
  <si>
    <t>0097_20120827_MOBZ_DORIANGRAY</t>
  </si>
  <si>
    <t>Brazil</t>
  </si>
  <si>
    <t>Mares Filmes</t>
  </si>
  <si>
    <t>O Retrato de Dorian Gray</t>
  </si>
  <si>
    <t>Drama</t>
  </si>
  <si>
    <t>Catalog</t>
  </si>
  <si>
    <t>USA</t>
  </si>
  <si>
    <t>None</t>
  </si>
  <si>
    <t>Y</t>
  </si>
  <si>
    <t>0099_20120827_MOBZ_AONDA</t>
  </si>
  <si>
    <t>Brazil</t>
  </si>
  <si>
    <t>Mares Filmes</t>
  </si>
  <si>
    <t>A Onda</t>
  </si>
  <si>
    <t>Drama</t>
  </si>
  <si>
    <t>Classic</t>
  </si>
  <si>
    <t>Germany</t>
  </si>
  <si>
    <t>None</t>
  </si>
  <si>
    <t>Y</t>
  </si>
  <si>
    <t>0100_20120910_MOBZ_ACASADEALICE</t>
  </si>
  <si>
    <t>Brazil</t>
  </si>
  <si>
    <t>Reserva Nacional</t>
  </si>
  <si>
    <t>A Casa de Alice</t>
  </si>
  <si>
    <t>Drama</t>
  </si>
  <si>
    <t>Catalog</t>
  </si>
  <si>
    <t>Brazil</t>
  </si>
  <si>
    <t>None</t>
  </si>
  <si>
    <t>Y</t>
  </si>
  <si>
    <t>0145_20121109_MOBZ_HABEMUSPAPAM</t>
  </si>
  <si>
    <t>Brazil</t>
  </si>
  <si>
    <t>Mares Filmes</t>
  </si>
  <si>
    <t>Habemus Papam</t>
  </si>
  <si>
    <t>Comedy</t>
  </si>
  <si>
    <t>Classic</t>
  </si>
  <si>
    <t>Italy</t>
  </si>
  <si>
    <t>None</t>
  </si>
  <si>
    <t>Y</t>
  </si>
  <si>
    <t>0147_20121130_MOBZ_BELEZAADORMECIDA</t>
  </si>
  <si>
    <t>Brazil</t>
  </si>
  <si>
    <t>Mares Filmes</t>
  </si>
  <si>
    <t>Beleza Adormecida</t>
  </si>
  <si>
    <t>Drama</t>
  </si>
  <si>
    <t>Catalog</t>
  </si>
  <si>
    <t>USA</t>
  </si>
  <si>
    <t>None</t>
  </si>
  <si>
    <t>Y</t>
  </si>
  <si>
    <t>0148_20121205_MOBZ_OSOMAOREDOR</t>
  </si>
  <si>
    <t>Brazil</t>
  </si>
  <si>
    <t>Nossa</t>
  </si>
  <si>
    <t>Neighbouring Sounds</t>
  </si>
  <si>
    <t>Thriller</t>
  </si>
  <si>
    <t>Classic</t>
  </si>
  <si>
    <t>Brazil</t>
  </si>
  <si>
    <t>None</t>
  </si>
  <si>
    <t>Y</t>
  </si>
  <si>
    <t>0171_20130110_MOBZ_NO</t>
  </si>
  <si>
    <t>Brazil</t>
  </si>
  <si>
    <t>Tag Cultural</t>
  </si>
  <si>
    <t>No</t>
  </si>
  <si>
    <t>Drama</t>
  </si>
  <si>
    <t>New Release</t>
  </si>
  <si>
    <t>Chile</t>
  </si>
  <si>
    <t>None</t>
  </si>
  <si>
    <t>Y</t>
  </si>
  <si>
    <t>0177_20130110_MOBZ_MEUPEDELARANJALIMA</t>
  </si>
  <si>
    <t>Brazil</t>
  </si>
  <si>
    <t>Reserva Nacional</t>
  </si>
  <si>
    <t>Meu pé de laranja lima</t>
  </si>
  <si>
    <t>Short Kids</t>
  </si>
  <si>
    <t>New Release</t>
  </si>
  <si>
    <t>Brazil</t>
  </si>
  <si>
    <t>None</t>
  </si>
  <si>
    <t>Y</t>
  </si>
  <si>
    <t>0181_20130110_MOBZ_JORGEMAUTNER</t>
  </si>
  <si>
    <t>Brazil</t>
  </si>
  <si>
    <t>Nossa</t>
  </si>
  <si>
    <t>Jorge Mautner - o filho do holocausto</t>
  </si>
  <si>
    <t>Documentary</t>
  </si>
  <si>
    <t>Catalog</t>
  </si>
  <si>
    <t>Brazil</t>
  </si>
  <si>
    <t>None</t>
  </si>
  <si>
    <t>Y</t>
  </si>
  <si>
    <t>0188_20130130_MOBZ_JUANDELOSMUERTOS</t>
  </si>
  <si>
    <t>Brazil</t>
  </si>
  <si>
    <t>Reserva Nacional</t>
  </si>
  <si>
    <t>Juan de los Muertos</t>
  </si>
  <si>
    <t>Comedy</t>
  </si>
  <si>
    <t>Day and Date</t>
  </si>
  <si>
    <t>Cuba</t>
  </si>
  <si>
    <t>None</t>
  </si>
  <si>
    <t>Y</t>
  </si>
  <si>
    <t>0190_20130705_SOFA_ELENA</t>
  </si>
  <si>
    <t>Brazil</t>
  </si>
  <si>
    <t>Nossa</t>
  </si>
  <si>
    <t>Elena</t>
  </si>
  <si>
    <t>Documentary</t>
  </si>
  <si>
    <t>New Release</t>
  </si>
  <si>
    <t>Brazil</t>
  </si>
  <si>
    <t>None</t>
  </si>
  <si>
    <t>Y</t>
  </si>
  <si>
    <t>0195_20130705_SOFA_HOJE</t>
  </si>
  <si>
    <t>World</t>
  </si>
  <si>
    <t>H2O NAC</t>
  </si>
  <si>
    <t>Hoje</t>
  </si>
  <si>
    <t>Drama</t>
  </si>
  <si>
    <t>New Release</t>
  </si>
  <si>
    <t>Brazil</t>
  </si>
  <si>
    <t>None</t>
  </si>
  <si>
    <t>y</t>
  </si>
  <si>
    <t>0207_20130717_SOFA_ROLLINGPORCOLOMBIA</t>
  </si>
  <si>
    <t>World</t>
  </si>
  <si>
    <t>Cineplex</t>
  </si>
  <si>
    <t>De Rolling por Colombia</t>
  </si>
  <si>
    <t>Comedy</t>
  </si>
  <si>
    <t>New Release</t>
  </si>
  <si>
    <t>Colombia</t>
  </si>
  <si>
    <t>None</t>
  </si>
  <si>
    <t>y</t>
  </si>
  <si>
    <t>0210_20130718_SOFA_UMAGARRAFANOMARDEGAZA</t>
  </si>
  <si>
    <t>Brazil</t>
  </si>
  <si>
    <t>Esfera</t>
  </si>
  <si>
    <t>Uma garrafa no mar de Gaza</t>
  </si>
  <si>
    <t>Drama</t>
  </si>
  <si>
    <t>New</t>
  </si>
  <si>
    <t>France</t>
  </si>
  <si>
    <t>None</t>
  </si>
  <si>
    <t>Y</t>
  </si>
  <si>
    <t>0211_20132108_SOFA_ALEMDAESTRADA</t>
  </si>
  <si>
    <t>Brazil</t>
  </si>
  <si>
    <t>Nossa</t>
  </si>
  <si>
    <t>Por el camino</t>
  </si>
  <si>
    <t>Drama</t>
  </si>
  <si>
    <t>New Release</t>
  </si>
  <si>
    <t>Brazil</t>
  </si>
  <si>
    <t>None</t>
  </si>
  <si>
    <t>y</t>
  </si>
  <si>
    <t>0213_20132108_SOFA_HANNAHRENDT</t>
  </si>
  <si>
    <t>Brazil</t>
  </si>
  <si>
    <t>Esfera</t>
  </si>
  <si>
    <t>Hannah Arendt</t>
  </si>
  <si>
    <t>Drama</t>
  </si>
  <si>
    <t>New Release</t>
  </si>
  <si>
    <t>Germany</t>
  </si>
  <si>
    <t>None</t>
  </si>
  <si>
    <t>y</t>
  </si>
  <si>
    <t>0219_20130805_SOFA_UMADAMAEMPARIS</t>
  </si>
  <si>
    <t>Brazil</t>
  </si>
  <si>
    <t>Esfera</t>
  </si>
  <si>
    <t>Uma dama em Paris</t>
  </si>
  <si>
    <t>Comedy</t>
  </si>
  <si>
    <t>New Release</t>
  </si>
  <si>
    <t>France</t>
  </si>
  <si>
    <t>None</t>
  </si>
  <si>
    <t>y</t>
  </si>
  <si>
    <t>0183_20130110_MOBZ_OAMANTEDARAINHA</t>
  </si>
  <si>
    <t>Mexico</t>
  </si>
  <si>
    <t>Zima</t>
  </si>
  <si>
    <t>The Royal affair</t>
  </si>
  <si>
    <t>Drama</t>
  </si>
  <si>
    <t>New Release</t>
  </si>
  <si>
    <t>Denmark</t>
  </si>
  <si>
    <t>Berlin</t>
  </si>
  <si>
    <t>Y</t>
  </si>
  <si>
    <t>0213_20132108_SOFA_HANNAHRENDT</t>
  </si>
  <si>
    <t>Mexico</t>
  </si>
  <si>
    <t>Cineplex</t>
  </si>
  <si>
    <t>Hannah Arendt</t>
  </si>
  <si>
    <t>Drama</t>
  </si>
  <si>
    <t>New Release</t>
  </si>
  <si>
    <t>Germany</t>
  </si>
  <si>
    <t>None</t>
  </si>
  <si>
    <t>Y</t>
  </si>
  <si>
    <t>0023_20120510_MOBZ_DAYDREAMNATION</t>
  </si>
  <si>
    <t>Latam</t>
  </si>
  <si>
    <t>Leda Filmes</t>
  </si>
  <si>
    <t>Daydream Nation</t>
  </si>
  <si>
    <t>Drama</t>
  </si>
  <si>
    <t>Catalog</t>
  </si>
  <si>
    <t>USA</t>
  </si>
  <si>
    <t>None</t>
  </si>
  <si>
    <t>Y</t>
  </si>
  <si>
    <t>0023_20120510_MOBZ_DAYDREAMNATION</t>
  </si>
  <si>
    <t>Mexico</t>
  </si>
  <si>
    <t>Leda Filmes</t>
  </si>
  <si>
    <t>Daydream Nation</t>
  </si>
  <si>
    <t>Drama</t>
  </si>
  <si>
    <t>Catalog</t>
  </si>
  <si>
    <t>USA</t>
  </si>
  <si>
    <t>None</t>
  </si>
  <si>
    <t>Y</t>
  </si>
  <si>
    <t>0027_20120510_MOBZ_ASEVIDENCIASDEUMCRIME</t>
  </si>
  <si>
    <t>Mexico</t>
  </si>
  <si>
    <t>Leda Filmes</t>
  </si>
  <si>
    <t>Cleaner</t>
  </si>
  <si>
    <t>Thriller</t>
  </si>
  <si>
    <t>Catalog</t>
  </si>
  <si>
    <t>USA</t>
  </si>
  <si>
    <t>None</t>
  </si>
  <si>
    <t>Y</t>
  </si>
  <si>
    <t>0028_20120510_MOBZ_GUERRASA</t>
  </si>
  <si>
    <t>Mexico</t>
  </si>
  <si>
    <t>Leda Filmes</t>
  </si>
  <si>
    <t>War, Inc.</t>
  </si>
  <si>
    <t>Thriller</t>
  </si>
  <si>
    <t>Catalog</t>
  </si>
  <si>
    <t>USA</t>
  </si>
  <si>
    <t>None</t>
  </si>
  <si>
    <t>Y</t>
  </si>
  <si>
    <t>0144_20121109_MOBZ_HEADHUNTERS</t>
  </si>
  <si>
    <t>Mexico</t>
  </si>
  <si>
    <t>Leda Filmes</t>
  </si>
  <si>
    <t>Headhunters</t>
  </si>
  <si>
    <t>Drama</t>
  </si>
  <si>
    <t>Catalog</t>
  </si>
  <si>
    <t>Norway</t>
  </si>
  <si>
    <t>None</t>
  </si>
  <si>
    <t>y</t>
  </si>
  <si>
    <t>0148_20121205_MOBZ_OSOMAOREDOR</t>
  </si>
  <si>
    <t>Latam</t>
  </si>
  <si>
    <t>Nossa</t>
  </si>
  <si>
    <t>Neighbouring Sounds</t>
  </si>
  <si>
    <t>Thriller</t>
  </si>
  <si>
    <t>New Release</t>
  </si>
  <si>
    <t>Brazil</t>
  </si>
  <si>
    <t>None</t>
  </si>
  <si>
    <t>Y</t>
  </si>
  <si>
    <t>0188_20130130_MOBZ_JUANDELOSMUERTOS</t>
  </si>
  <si>
    <t>Mexico</t>
  </si>
  <si>
    <t>Latino Fusion</t>
  </si>
  <si>
    <t>Juan de los Muertos</t>
  </si>
  <si>
    <t>Comedy</t>
  </si>
  <si>
    <t>New Release</t>
  </si>
  <si>
    <t>Cuba</t>
  </si>
  <si>
    <t>None</t>
  </si>
  <si>
    <t>Y</t>
  </si>
  <si>
    <t>0237_20130930_SOFA_LASACACIAS</t>
  </si>
  <si>
    <t>Latam</t>
  </si>
  <si>
    <t>Urban</t>
  </si>
  <si>
    <t>Las Acacias</t>
  </si>
  <si>
    <t>Drama</t>
  </si>
  <si>
    <t>New Release</t>
  </si>
  <si>
    <t>Argentina</t>
  </si>
  <si>
    <t>y</t>
  </si>
  <si>
    <t>y</t>
  </si>
  <si>
    <t>0229_20132208_SOFA_ERADOSCAMPEOES</t>
  </si>
  <si>
    <t>World</t>
  </si>
  <si>
    <t>Nossa</t>
  </si>
  <si>
    <t>A Era do Campeoes</t>
  </si>
  <si>
    <t>Documentary</t>
  </si>
  <si>
    <t>DTV</t>
  </si>
  <si>
    <t>Brazil</t>
  </si>
  <si>
    <t>None</t>
  </si>
  <si>
    <t>None</t>
  </si>
  <si>
    <t>0254_20131108_SOFA_RIODEFE</t>
  </si>
  <si>
    <t>World</t>
  </si>
  <si>
    <t>H2O NAC</t>
  </si>
  <si>
    <t>Rio de Fé</t>
  </si>
  <si>
    <t>Documentary</t>
  </si>
  <si>
    <t>DTV</t>
  </si>
  <si>
    <t>Brazil</t>
  </si>
  <si>
    <t>None</t>
  </si>
  <si>
    <t>None</t>
  </si>
  <si>
    <t>0315_20140227_SOFA_MERCEDESSOSA</t>
  </si>
  <si>
    <t>World</t>
  </si>
  <si>
    <t>Nossa</t>
  </si>
  <si>
    <t>Mercedes Sosa - La Voz de Latino America</t>
  </si>
  <si>
    <t>Documentary</t>
  </si>
  <si>
    <t>New Release</t>
  </si>
  <si>
    <t>Argentina</t>
  </si>
  <si>
    <t>None</t>
  </si>
  <si>
    <t>None</t>
  </si>
  <si>
    <t>0328_20140423_SOFA_DEROLLING2</t>
  </si>
  <si>
    <t>World</t>
  </si>
  <si>
    <t>Cineplex</t>
  </si>
  <si>
    <t>De Rolling 2: Por el sueno mundialista</t>
  </si>
  <si>
    <t>Comedy</t>
  </si>
  <si>
    <t>New Release</t>
  </si>
  <si>
    <t>Colombia</t>
  </si>
  <si>
    <t>None</t>
  </si>
  <si>
    <t>None</t>
  </si>
  <si>
    <t>0332_20140424_SOFA_HISTORIADORIONEGRO</t>
  </si>
  <si>
    <t>Brazil</t>
  </si>
  <si>
    <t>Nossa</t>
  </si>
  <si>
    <t>Historias do Rio Negro</t>
  </si>
  <si>
    <t>Documentary</t>
  </si>
  <si>
    <t>Promotional Price</t>
  </si>
  <si>
    <t>Brazil</t>
  </si>
  <si>
    <t>None</t>
  </si>
  <si>
    <t>None</t>
  </si>
  <si>
    <t>0352_SOFA_RALLYDOSSERTOES2012</t>
  </si>
  <si>
    <t>Brazil</t>
  </si>
  <si>
    <t>Prodigo</t>
  </si>
  <si>
    <t>Rally dos Sertões 20 Anos</t>
  </si>
  <si>
    <t>Documentary</t>
  </si>
  <si>
    <t>Promotional Price</t>
  </si>
  <si>
    <t>Brazil</t>
  </si>
  <si>
    <t>None</t>
  </si>
  <si>
    <t>None</t>
  </si>
  <si>
    <t>0353_SOFA_RALLYDOSSERTOES2013</t>
  </si>
  <si>
    <t>Brazil</t>
  </si>
  <si>
    <t>Prodigo</t>
  </si>
  <si>
    <t>Rally dos Sertões 2013: Mundial 2013</t>
  </si>
  <si>
    <t>Documentary</t>
  </si>
  <si>
    <t>New Release</t>
  </si>
  <si>
    <t>Brazil</t>
  </si>
  <si>
    <t>None</t>
  </si>
  <si>
    <t>None</t>
  </si>
  <si>
    <t>0020_20120510_MOBZ_THEFIRSTGRADER</t>
  </si>
  <si>
    <t>Brazil</t>
  </si>
  <si>
    <t>Leda Filmes</t>
  </si>
  <si>
    <t>The First Grader</t>
  </si>
  <si>
    <t>Drama</t>
  </si>
  <si>
    <t>Catalog</t>
  </si>
  <si>
    <t>USA</t>
  </si>
  <si>
    <t>None</t>
  </si>
  <si>
    <t>None</t>
  </si>
  <si>
    <t>0021_20120510_MOBZ_ACHRISTMASWEDDINGTAIL</t>
  </si>
  <si>
    <t>Brazil</t>
  </si>
  <si>
    <t>Leda Filmes</t>
  </si>
  <si>
    <t>A Christmas Wedding Tail</t>
  </si>
  <si>
    <t>Family</t>
  </si>
  <si>
    <t>Catalog</t>
  </si>
  <si>
    <t>Mexico</t>
  </si>
  <si>
    <t>None</t>
  </si>
  <si>
    <t>None</t>
  </si>
  <si>
    <t>0022_20120510_MOBZ_THEDOGWHOSAVEDHALLOWEEN</t>
  </si>
  <si>
    <t>Brazil</t>
  </si>
  <si>
    <t>Leda Filmes</t>
  </si>
  <si>
    <t>The dog who saved halloween</t>
  </si>
  <si>
    <t>Family</t>
  </si>
  <si>
    <t>Catalog</t>
  </si>
  <si>
    <t>USA</t>
  </si>
  <si>
    <t>None</t>
  </si>
  <si>
    <t>None</t>
  </si>
  <si>
    <t>0024_20120510_MOBZ_5DIASDEGUERRA</t>
  </si>
  <si>
    <t>Brazil</t>
  </si>
  <si>
    <t>Leda Filmes</t>
  </si>
  <si>
    <t>5 Days of War</t>
  </si>
  <si>
    <t>Drama</t>
  </si>
  <si>
    <t>Catalog</t>
  </si>
  <si>
    <t>USA</t>
  </si>
  <si>
    <t>None</t>
  </si>
  <si>
    <t>None</t>
  </si>
  <si>
    <t>0025_20120510_MOBZ_EMNOMEDOREI2</t>
  </si>
  <si>
    <t>Brazil</t>
  </si>
  <si>
    <t>Leda Filmes</t>
  </si>
  <si>
    <t>In the Name of the King: Two Worlds</t>
  </si>
  <si>
    <t>Action</t>
  </si>
  <si>
    <t>Catalog</t>
  </si>
  <si>
    <t>USA</t>
  </si>
  <si>
    <t>None</t>
  </si>
  <si>
    <t>None</t>
  </si>
  <si>
    <t>0026_20120510_MOBZ_ACHAVEDESARAH</t>
  </si>
  <si>
    <t>Brazil</t>
  </si>
  <si>
    <t>Leda Filmes</t>
  </si>
  <si>
    <t>Sarah's Key</t>
  </si>
  <si>
    <t>Drama</t>
  </si>
  <si>
    <t>Catalog</t>
  </si>
  <si>
    <t>USA</t>
  </si>
  <si>
    <t>None</t>
  </si>
  <si>
    <t>None</t>
  </si>
  <si>
    <t>0031_20120523_MOBZ_COCORICO</t>
  </si>
  <si>
    <t>Brazil</t>
  </si>
  <si>
    <t>Nossa</t>
  </si>
  <si>
    <t>Cocoricó Conta Clássicos</t>
  </si>
  <si>
    <t>Short Kids</t>
  </si>
  <si>
    <t>Catalog</t>
  </si>
  <si>
    <t>Brazil</t>
  </si>
  <si>
    <t>None</t>
  </si>
  <si>
    <t>None</t>
  </si>
  <si>
    <t>0103_20120928_MOBZ_COCORICO_DITADENEVE</t>
  </si>
  <si>
    <t>Brazil</t>
  </si>
  <si>
    <t>Nossa</t>
  </si>
  <si>
    <t>Cocoricó: Dita de Neve e o sete Anões</t>
  </si>
  <si>
    <t>Short Kids</t>
  </si>
  <si>
    <t>Catalog</t>
  </si>
  <si>
    <t>Brazil</t>
  </si>
  <si>
    <t>None</t>
  </si>
  <si>
    <t>None</t>
  </si>
  <si>
    <t>0104_20120928_MOBZ_COCORICO_JOAOEMARIBA</t>
  </si>
  <si>
    <t>Brazil</t>
  </si>
  <si>
    <t>Nossa</t>
  </si>
  <si>
    <t>Cocoricó: João e Mariba</t>
  </si>
  <si>
    <t>Short Kids</t>
  </si>
  <si>
    <t>Catalog</t>
  </si>
  <si>
    <t>Brazil</t>
  </si>
  <si>
    <t>None</t>
  </si>
  <si>
    <t>None</t>
  </si>
  <si>
    <t>0178_20130110_MOBZ_JANGO</t>
  </si>
  <si>
    <t>Brazil</t>
  </si>
  <si>
    <t>Nossa</t>
  </si>
  <si>
    <t>Dossiê Jango</t>
  </si>
  <si>
    <t>Documentary</t>
  </si>
  <si>
    <t>New Release</t>
  </si>
  <si>
    <t>Brazil</t>
  </si>
  <si>
    <t>None</t>
  </si>
  <si>
    <t>None</t>
  </si>
  <si>
    <t>0193_20130705_SOFA_DOMESTICA</t>
  </si>
  <si>
    <t>Brazil</t>
  </si>
  <si>
    <t>Vitrine</t>
  </si>
  <si>
    <t>Doméstica</t>
  </si>
  <si>
    <t>Documentary</t>
  </si>
  <si>
    <t>New Release</t>
  </si>
  <si>
    <t>Brazil</t>
  </si>
  <si>
    <t>None</t>
  </si>
  <si>
    <t>None</t>
  </si>
  <si>
    <t>0196_20130705_SOFA_ASHIPERMULHERES</t>
  </si>
  <si>
    <t>Brazil</t>
  </si>
  <si>
    <t>Vitrine</t>
  </si>
  <si>
    <t>As Hiper Mulheres</t>
  </si>
  <si>
    <t>Documentary</t>
  </si>
  <si>
    <t>New Release</t>
  </si>
  <si>
    <t>Brazil</t>
  </si>
  <si>
    <t>None</t>
  </si>
  <si>
    <t>None</t>
  </si>
  <si>
    <t>0205_20130705_SOFA_HITMAN</t>
  </si>
  <si>
    <t>Brazil</t>
  </si>
  <si>
    <t>Flash Star</t>
  </si>
  <si>
    <t>Hitman</t>
  </si>
  <si>
    <t>Action</t>
  </si>
  <si>
    <t>DTV</t>
  </si>
  <si>
    <t>UK</t>
  </si>
  <si>
    <t>None</t>
  </si>
  <si>
    <t>None</t>
  </si>
  <si>
    <t>0206_20130705_SOFA_ORETORNODODRAGAO</t>
  </si>
  <si>
    <t>Brazil</t>
  </si>
  <si>
    <t>Flash Star</t>
  </si>
  <si>
    <t>O Retorno do Dragão</t>
  </si>
  <si>
    <t>Action</t>
  </si>
  <si>
    <t>DTV</t>
  </si>
  <si>
    <t>China</t>
  </si>
  <si>
    <t>None</t>
  </si>
  <si>
    <t>None</t>
  </si>
  <si>
    <t>0226_20132108_SOFA_GORDOCALVOYBAJITO</t>
  </si>
  <si>
    <t>World</t>
  </si>
  <si>
    <t>Cineplex</t>
  </si>
  <si>
    <t>Gordo, Calvo y Bajito</t>
  </si>
  <si>
    <t>Comedy</t>
  </si>
  <si>
    <t>New Release</t>
  </si>
  <si>
    <t>Colombia</t>
  </si>
  <si>
    <t>None</t>
  </si>
  <si>
    <t>None</t>
  </si>
  <si>
    <t>0255_20131114_SOFA_SILENCIOENELPARAISO</t>
  </si>
  <si>
    <t>World</t>
  </si>
  <si>
    <t>Cineplex</t>
  </si>
  <si>
    <t>Silencio en el paraiso</t>
  </si>
  <si>
    <t>Drama</t>
  </si>
  <si>
    <t>New Release</t>
  </si>
  <si>
    <t>Colombia</t>
  </si>
  <si>
    <t>None</t>
  </si>
  <si>
    <t>None</t>
  </si>
  <si>
    <t>0257_20131115_SOFA_ELPASEO</t>
  </si>
  <si>
    <t>World</t>
  </si>
  <si>
    <t>Cineplex</t>
  </si>
  <si>
    <t>El Paseo</t>
  </si>
  <si>
    <t>Comedy</t>
  </si>
  <si>
    <t>New Release</t>
  </si>
  <si>
    <t>Colombia</t>
  </si>
  <si>
    <t>None</t>
  </si>
  <si>
    <t>None</t>
  </si>
  <si>
    <t>0258_20131115_SOFA_ELPASEO2</t>
  </si>
  <si>
    <t>World</t>
  </si>
  <si>
    <t>Cineplex</t>
  </si>
  <si>
    <t>El Paseo 2</t>
  </si>
  <si>
    <t>Comedy</t>
  </si>
  <si>
    <t>New Release</t>
  </si>
  <si>
    <t>Colombia</t>
  </si>
  <si>
    <t>None</t>
  </si>
  <si>
    <t>None</t>
  </si>
  <si>
    <t>0305_20140206_SOFA_ELPASEO3</t>
  </si>
  <si>
    <t>World</t>
  </si>
  <si>
    <t>Cineplex</t>
  </si>
  <si>
    <t>El Paseo 3</t>
  </si>
  <si>
    <t>Comedy</t>
  </si>
  <si>
    <t>New Release</t>
  </si>
  <si>
    <t>Colombia</t>
  </si>
  <si>
    <t>None</t>
  </si>
  <si>
    <t>None</t>
  </si>
  <si>
    <t>0145_20121109_MOBZ_HABEMUSPAPAM</t>
  </si>
  <si>
    <t>Mexico</t>
  </si>
  <si>
    <t>Zima</t>
  </si>
  <si>
    <t>Habemus Papam</t>
  </si>
  <si>
    <t>Comedy</t>
  </si>
  <si>
    <t>Promotional Price</t>
  </si>
  <si>
    <t>Italy</t>
  </si>
  <si>
    <t>Cannes</t>
  </si>
  <si>
    <t>None</t>
  </si>
  <si>
    <t>0252_20131024_SOFA_OHOMEMQUERI</t>
  </si>
  <si>
    <t>Mexico</t>
  </si>
  <si>
    <t>Leda Filmes</t>
  </si>
  <si>
    <t>The man who laughs</t>
  </si>
  <si>
    <t>Drama</t>
  </si>
  <si>
    <t>New Release</t>
  </si>
  <si>
    <t>France</t>
  </si>
  <si>
    <t>None</t>
  </si>
  <si>
    <t>None</t>
  </si>
  <si>
    <t>0271_20140114_SOFA_CHINESEZODIAC</t>
  </si>
  <si>
    <t>Mexico</t>
  </si>
  <si>
    <t>Leda Filmes</t>
  </si>
  <si>
    <t>Chinese Zodiac</t>
  </si>
  <si>
    <t>Action</t>
  </si>
  <si>
    <t>New Release</t>
  </si>
  <si>
    <t>China</t>
  </si>
  <si>
    <t>None</t>
  </si>
  <si>
    <t>None</t>
  </si>
  <si>
    <t>0278_20140114_SOFA_RELUCTANTFUNDAMENTALIST</t>
  </si>
  <si>
    <t>Mexico</t>
  </si>
  <si>
    <t>Leda Filmes</t>
  </si>
  <si>
    <t>Reluctant Fundamentalist</t>
  </si>
  <si>
    <t>Thriller</t>
  </si>
  <si>
    <t>New Release</t>
  </si>
  <si>
    <t>United States</t>
  </si>
  <si>
    <t>None</t>
  </si>
  <si>
    <t>None</t>
  </si>
  <si>
    <t>0279_20140114_SOFA_BLINDSIDE</t>
  </si>
  <si>
    <t>Mexico</t>
  </si>
  <si>
    <t>Leda Filmes</t>
  </si>
  <si>
    <t>Blindside</t>
  </si>
  <si>
    <t>Thriller</t>
  </si>
  <si>
    <t>New Release</t>
  </si>
  <si>
    <t>United States</t>
  </si>
  <si>
    <t>None</t>
  </si>
  <si>
    <t>None</t>
  </si>
  <si>
    <t>0285_20140114_SOFA_AFEWBESTMEN</t>
  </si>
  <si>
    <t>Mexico</t>
  </si>
  <si>
    <t>Leda Filmes</t>
  </si>
  <si>
    <t>A Few Best Man</t>
  </si>
  <si>
    <t>Comedy</t>
  </si>
  <si>
    <t>New Release</t>
  </si>
  <si>
    <t>Australia</t>
  </si>
  <si>
    <t>None</t>
  </si>
  <si>
    <t>None</t>
  </si>
  <si>
    <t>0315_20140227_SOFA_MERCEDESSOSA</t>
  </si>
  <si>
    <t>Mexico</t>
  </si>
  <si>
    <t>Nossa</t>
  </si>
  <si>
    <t>Mercedes Sosa - La Voz de Latino America</t>
  </si>
  <si>
    <t>Documentary</t>
  </si>
  <si>
    <t>New Release</t>
  </si>
  <si>
    <t>Argentina</t>
  </si>
  <si>
    <t>None</t>
  </si>
  <si>
    <t>None</t>
  </si>
  <si>
    <t>0316_20140228_SOFA_STREETALLSTAR</t>
  </si>
  <si>
    <t>Mexico</t>
  </si>
  <si>
    <t>Leda Filmes</t>
  </si>
  <si>
    <t>Streetdance All Stars</t>
  </si>
  <si>
    <t>Comedy</t>
  </si>
  <si>
    <t>New Release</t>
  </si>
  <si>
    <t>United Kingdom </t>
  </si>
  <si>
    <t>None</t>
  </si>
  <si>
    <t>None</t>
  </si>
  <si>
    <t>0328_20140423_SOFA_DEROLLING2</t>
  </si>
  <si>
    <t>Mexico</t>
  </si>
  <si>
    <t>Cineplex</t>
  </si>
  <si>
    <t>De Rolling 2: Por el sueno mundialista</t>
  </si>
  <si>
    <t>Comedy</t>
  </si>
  <si>
    <t>New Release</t>
  </si>
  <si>
    <t>Colombia</t>
  </si>
  <si>
    <t>None</t>
  </si>
  <si>
    <t>None</t>
  </si>
  <si>
    <t>0268_20140114_SOFA_ENGLISHTEACHER</t>
  </si>
  <si>
    <t>Mexico</t>
  </si>
  <si>
    <t>Leda Filmes</t>
  </si>
  <si>
    <t>English Teacher</t>
  </si>
  <si>
    <t>Comedy</t>
  </si>
  <si>
    <t>New Release</t>
  </si>
  <si>
    <t>United States</t>
  </si>
  <si>
    <t>None</t>
  </si>
  <si>
    <t>None</t>
  </si>
  <si>
    <t>0269_20140114_SOFA_ERASED</t>
  </si>
  <si>
    <t>Mexico</t>
  </si>
  <si>
    <t>Leda Filmes</t>
  </si>
  <si>
    <t>Erased</t>
  </si>
  <si>
    <t>Thriller</t>
  </si>
  <si>
    <t>New Release</t>
  </si>
  <si>
    <t>United States</t>
  </si>
  <si>
    <t>None</t>
  </si>
  <si>
    <t>None</t>
  </si>
  <si>
    <t>0272_20140114_SOFA_THECOLONY</t>
  </si>
  <si>
    <t>Mexico</t>
  </si>
  <si>
    <t>Leda Filmes</t>
  </si>
  <si>
    <t>The Colony</t>
  </si>
  <si>
    <t>Thriller</t>
  </si>
  <si>
    <t>New Release</t>
  </si>
  <si>
    <t>Canada</t>
  </si>
  <si>
    <t>None</t>
  </si>
  <si>
    <t>None</t>
  </si>
  <si>
    <t>0273_20140114_SOFA_ASSAULTONWALLSTREET</t>
  </si>
  <si>
    <t>Mexico</t>
  </si>
  <si>
    <t>Leda Filmes</t>
  </si>
  <si>
    <t>Assaut on Wall Street</t>
  </si>
  <si>
    <t>Action</t>
  </si>
  <si>
    <t>New Release</t>
  </si>
  <si>
    <t>Canada</t>
  </si>
  <si>
    <t>None</t>
  </si>
  <si>
    <t>None</t>
  </si>
  <si>
    <t>0276_20140114_SOFA_ADULTWORLD</t>
  </si>
  <si>
    <t>Mexico</t>
  </si>
  <si>
    <t>Leda Filmes</t>
  </si>
  <si>
    <t>Adult World</t>
  </si>
  <si>
    <t>Comedy</t>
  </si>
  <si>
    <t>New Release</t>
  </si>
  <si>
    <t>United States</t>
  </si>
  <si>
    <t>None</t>
  </si>
  <si>
    <t>None</t>
  </si>
  <si>
    <t>0277_20140114_SOFA_DARKHORSE</t>
  </si>
  <si>
    <t>Mexico</t>
  </si>
  <si>
    <t>Leda Filmes</t>
  </si>
  <si>
    <t>Dark Horse</t>
  </si>
  <si>
    <t>Drama</t>
  </si>
  <si>
    <t>New Release</t>
  </si>
  <si>
    <t>United States</t>
  </si>
  <si>
    <t>None</t>
  </si>
  <si>
    <t>None</t>
  </si>
  <si>
    <t>0290_20140114_SOFA_THEFAMILY</t>
  </si>
  <si>
    <t>Mexico</t>
  </si>
  <si>
    <t>Leda Filmes</t>
  </si>
  <si>
    <t>The Family</t>
  </si>
  <si>
    <t>Comedy</t>
  </si>
  <si>
    <t>New Release</t>
  </si>
  <si>
    <t>United States</t>
  </si>
  <si>
    <t>None</t>
  </si>
  <si>
    <t>None</t>
  </si>
  <si>
    <t>0020_20120510_MOBZ_THEFIRSTGRADER</t>
  </si>
  <si>
    <t>Latam</t>
  </si>
  <si>
    <t>Leda Filmes</t>
  </si>
  <si>
    <t>The First Grader</t>
  </si>
  <si>
    <t>Drama</t>
  </si>
  <si>
    <t>Catalog</t>
  </si>
  <si>
    <t>USA</t>
  </si>
  <si>
    <t>None</t>
  </si>
  <si>
    <t>None</t>
  </si>
  <si>
    <t>0020_20120510_MOBZ_THEFIRSTGRADER</t>
  </si>
  <si>
    <t>Mexico</t>
  </si>
  <si>
    <t>Leda Filmes</t>
  </si>
  <si>
    <t>The First Grader</t>
  </si>
  <si>
    <t>Drama</t>
  </si>
  <si>
    <t>Catalog</t>
  </si>
  <si>
    <t>USA</t>
  </si>
  <si>
    <t>None</t>
  </si>
  <si>
    <t>None</t>
  </si>
  <si>
    <t>0021_20120510_MOBZ_ACHRISTMASWEDDINGTAIL</t>
  </si>
  <si>
    <t>Latam</t>
  </si>
  <si>
    <t>Leda Filmes</t>
  </si>
  <si>
    <t>A Christmas Wedding Tail</t>
  </si>
  <si>
    <t>Family</t>
  </si>
  <si>
    <t>Catalog</t>
  </si>
  <si>
    <t>USA</t>
  </si>
  <si>
    <t>None</t>
  </si>
  <si>
    <t>None</t>
  </si>
  <si>
    <t>0021_20120510_MOBZ_ACHRISTMASWEDDINGTAIL</t>
  </si>
  <si>
    <t>Mexico</t>
  </si>
  <si>
    <t>Leda Filmes</t>
  </si>
  <si>
    <t>A Christmas Wedding Tail</t>
  </si>
  <si>
    <t>Family</t>
  </si>
  <si>
    <t>Catalog</t>
  </si>
  <si>
    <t>USA</t>
  </si>
  <si>
    <t>None</t>
  </si>
  <si>
    <t>None</t>
  </si>
  <si>
    <t>0022_20120510_MOBZ_THEDOGWHOSAVEDHALLOWEEN</t>
  </si>
  <si>
    <t>Latam</t>
  </si>
  <si>
    <t>Leda Filmes</t>
  </si>
  <si>
    <t>The dog who saved halloween</t>
  </si>
  <si>
    <t>Family</t>
  </si>
  <si>
    <t>Catalog</t>
  </si>
  <si>
    <t>USA</t>
  </si>
  <si>
    <t>None</t>
  </si>
  <si>
    <t>None</t>
  </si>
  <si>
    <t>0022_20120510_MOBZ_THEDOGWHOSAVEDHALLOWEEN</t>
  </si>
  <si>
    <t>Mexico</t>
  </si>
  <si>
    <t>Leda Filmes</t>
  </si>
  <si>
    <t>The dog who saved halloween</t>
  </si>
  <si>
    <t>Family</t>
  </si>
  <si>
    <t>Catalog</t>
  </si>
  <si>
    <t>USA</t>
  </si>
  <si>
    <t>None</t>
  </si>
  <si>
    <t>None</t>
  </si>
  <si>
    <t>0024_20120510_MOBZ_5DIASDEGUERRA</t>
  </si>
  <si>
    <t>Latam</t>
  </si>
  <si>
    <t>Leda Filmes</t>
  </si>
  <si>
    <t>5 Days of War</t>
  </si>
  <si>
    <t>Drama</t>
  </si>
  <si>
    <t>Catalog</t>
  </si>
  <si>
    <t>USA</t>
  </si>
  <si>
    <t>None</t>
  </si>
  <si>
    <t>None</t>
  </si>
  <si>
    <t>0024_20120510_MOBZ_5DIASDEGUERRA</t>
  </si>
  <si>
    <t>Mexico</t>
  </si>
  <si>
    <t>Leda Filmes</t>
  </si>
  <si>
    <t>5 Days of War</t>
  </si>
  <si>
    <t>Drama</t>
  </si>
  <si>
    <t>Catalog</t>
  </si>
  <si>
    <t>USA</t>
  </si>
  <si>
    <t>None</t>
  </si>
  <si>
    <t>None</t>
  </si>
  <si>
    <t>0025_20120510_MOBZ_EMNOMEDOREI2</t>
  </si>
  <si>
    <t>Latam</t>
  </si>
  <si>
    <t>Leda Filmes</t>
  </si>
  <si>
    <t>In the Name of the King: Two Worlds</t>
  </si>
  <si>
    <t>Action</t>
  </si>
  <si>
    <t>Catalog</t>
  </si>
  <si>
    <t>USA</t>
  </si>
  <si>
    <t>None</t>
  </si>
  <si>
    <t>None</t>
  </si>
  <si>
    <t>0025_20120510_MOBZ_EMNOMEDOREI2</t>
  </si>
  <si>
    <t>Mexico</t>
  </si>
  <si>
    <t>Leda Filmes</t>
  </si>
  <si>
    <t>In the Name of the King: Two Worlds</t>
  </si>
  <si>
    <t>Action</t>
  </si>
  <si>
    <t>Catalog</t>
  </si>
  <si>
    <t>USA</t>
  </si>
  <si>
    <t>None</t>
  </si>
  <si>
    <t>None</t>
  </si>
  <si>
    <t>0026_20120510_MOBZ_ACHAVEDESARAH</t>
  </si>
  <si>
    <t>Latam</t>
  </si>
  <si>
    <t>Leda Filmes</t>
  </si>
  <si>
    <t>Sarah's Key</t>
  </si>
  <si>
    <t>Drama</t>
  </si>
  <si>
    <t>Catalog</t>
  </si>
  <si>
    <t>USA</t>
  </si>
  <si>
    <t>None</t>
  </si>
  <si>
    <t>None</t>
  </si>
  <si>
    <t>0026_20120510_MOBZ_ACHAVEDESARAH</t>
  </si>
  <si>
    <t>Mexico</t>
  </si>
  <si>
    <t>Leda Filmes</t>
  </si>
  <si>
    <t>Sarah's Key</t>
  </si>
  <si>
    <t>Drama</t>
  </si>
  <si>
    <t>Catalog</t>
  </si>
  <si>
    <t>USA</t>
  </si>
  <si>
    <t>None</t>
  </si>
  <si>
    <t>None</t>
  </si>
  <si>
    <t>0188_20130130_MOBZ_JUANDELOSMUERTOS</t>
  </si>
  <si>
    <t>Latam</t>
  </si>
  <si>
    <t>Latino Fusion</t>
  </si>
  <si>
    <t>Juan de los Muertos</t>
  </si>
  <si>
    <t>Comedy</t>
  </si>
  <si>
    <t>New Release</t>
  </si>
  <si>
    <t>Cuba</t>
  </si>
  <si>
    <t>None</t>
  </si>
  <si>
    <t>None</t>
  </si>
  <si>
    <t>0195_20130705_SOFA_HOJE</t>
  </si>
  <si>
    <t>Latam</t>
  </si>
  <si>
    <t>H2O NAC</t>
  </si>
  <si>
    <t>Hoje</t>
  </si>
  <si>
    <t>Drama</t>
  </si>
  <si>
    <t>New Release</t>
  </si>
  <si>
    <t>Brazil</t>
  </si>
  <si>
    <t>None</t>
  </si>
  <si>
    <t>None</t>
  </si>
  <si>
    <t>0195_20130705_SOFA_HOJE</t>
  </si>
  <si>
    <t>Mexico</t>
  </si>
  <si>
    <t>H2O NAC</t>
  </si>
  <si>
    <t>Hoje</t>
  </si>
  <si>
    <t>Drama</t>
  </si>
  <si>
    <t>New Release</t>
  </si>
  <si>
    <t>Brazil</t>
  </si>
  <si>
    <t>None</t>
  </si>
  <si>
    <t>None</t>
  </si>
  <si>
    <t>0207_20130717_SOFA_ROLLINGPORCOLOMBIA</t>
  </si>
  <si>
    <t>Mexico</t>
  </si>
  <si>
    <t>Cineplex</t>
  </si>
  <si>
    <t>De Rolling por Colombia</t>
  </si>
  <si>
    <t>Comedy</t>
  </si>
  <si>
    <t>New Release</t>
  </si>
  <si>
    <t>Colombia</t>
  </si>
  <si>
    <t>None</t>
  </si>
  <si>
    <t>None</t>
  </si>
  <si>
    <t>0211_20132108_SOFA_ALEMDAESTRADA</t>
  </si>
  <si>
    <t>Latam</t>
  </si>
  <si>
    <t>Nossa</t>
  </si>
  <si>
    <t>Por el camino</t>
  </si>
  <si>
    <t>Drama</t>
  </si>
  <si>
    <t>New Release</t>
  </si>
  <si>
    <t>Brazil</t>
  </si>
  <si>
    <t>None</t>
  </si>
  <si>
    <t>None</t>
  </si>
  <si>
    <t>0211_20132108_SOFA_ALEMDAESTRADA</t>
  </si>
  <si>
    <t>Mexico</t>
  </si>
  <si>
    <t>Nossa</t>
  </si>
  <si>
    <t>Por el camino</t>
  </si>
  <si>
    <t>Drama</t>
  </si>
  <si>
    <t>New Release</t>
  </si>
  <si>
    <t>Brazil</t>
  </si>
  <si>
    <t>None</t>
  </si>
  <si>
    <t>None</t>
  </si>
  <si>
    <t>0217_20132108_SOFA_DISPAROS</t>
  </si>
  <si>
    <t>Latam</t>
  </si>
  <si>
    <t>Nossa</t>
  </si>
  <si>
    <t>Disparos</t>
  </si>
  <si>
    <t>Thriller</t>
  </si>
  <si>
    <t>New Release</t>
  </si>
  <si>
    <t>Brazil</t>
  </si>
  <si>
    <t>None</t>
  </si>
  <si>
    <t>None</t>
  </si>
  <si>
    <t>0217_20132108_SOFA_DISPAROS</t>
  </si>
  <si>
    <t>Mexico</t>
  </si>
  <si>
    <t>Nossa</t>
  </si>
  <si>
    <t>Disparos</t>
  </si>
  <si>
    <t>Thriller</t>
  </si>
  <si>
    <t>New Release</t>
  </si>
  <si>
    <t>Brazil</t>
  </si>
  <si>
    <t>None</t>
  </si>
  <si>
    <t>None</t>
  </si>
  <si>
    <t>0226_20132108_SOFA_GORDOCALVOYBAJITO</t>
  </si>
  <si>
    <t>Mexico</t>
  </si>
  <si>
    <t>Cineplex</t>
  </si>
  <si>
    <t>Gordo, Calvo y Bajito</t>
  </si>
  <si>
    <t>Comedy</t>
  </si>
  <si>
    <t>New Release</t>
  </si>
  <si>
    <t>Colombia</t>
  </si>
  <si>
    <t>None</t>
  </si>
  <si>
    <t>None</t>
  </si>
  <si>
    <t>0236_20130930_SOFA_NOAPTOPARANINOS</t>
  </si>
  <si>
    <t>Latam</t>
  </si>
  <si>
    <t>Leda Filmes</t>
  </si>
  <si>
    <t>Not suitable for children</t>
  </si>
  <si>
    <t>Comedy</t>
  </si>
  <si>
    <t>New Release</t>
  </si>
  <si>
    <t>Australia</t>
  </si>
  <si>
    <t>None</t>
  </si>
  <si>
    <t>None</t>
  </si>
  <si>
    <t>0236_20130930_SOFA_NOAPTOPARANINOS</t>
  </si>
  <si>
    <t>Mexico</t>
  </si>
  <si>
    <t>Leda Filmes</t>
  </si>
  <si>
    <t>Not suitable for children</t>
  </si>
  <si>
    <t>Comedy</t>
  </si>
  <si>
    <t>New Release</t>
  </si>
  <si>
    <t>Australia</t>
  </si>
  <si>
    <t>None</t>
  </si>
  <si>
    <t>None</t>
  </si>
  <si>
    <t>0238_20131021_SOFA_NOVECRONICAS</t>
  </si>
  <si>
    <t>Latam</t>
  </si>
  <si>
    <t>Vitrine</t>
  </si>
  <si>
    <t>Nove Cronicas</t>
  </si>
  <si>
    <t>Romantic Comedy</t>
  </si>
  <si>
    <t>New Release</t>
  </si>
  <si>
    <t>Brazil</t>
  </si>
  <si>
    <t>None</t>
  </si>
  <si>
    <t>None</t>
  </si>
  <si>
    <t>0238_20131021_SOFA_NOVECRONICAS</t>
  </si>
  <si>
    <t>Mexico</t>
  </si>
  <si>
    <t>Vitrine</t>
  </si>
  <si>
    <t>Nove Cronicas</t>
  </si>
  <si>
    <t>Romantic Comedy</t>
  </si>
  <si>
    <t>New Release</t>
  </si>
  <si>
    <t>Brazil</t>
  </si>
  <si>
    <t>None</t>
  </si>
  <si>
    <t>None</t>
  </si>
  <si>
    <t>0252_20131024_SOFA_OHOMEMQUERI</t>
  </si>
  <si>
    <t>Latam</t>
  </si>
  <si>
    <t>Leda Filmes</t>
  </si>
  <si>
    <t>The man who laughs</t>
  </si>
  <si>
    <t>Drama</t>
  </si>
  <si>
    <t>New Release</t>
  </si>
  <si>
    <t>France</t>
  </si>
  <si>
    <t>None</t>
  </si>
  <si>
    <t>None</t>
  </si>
  <si>
    <t>0254_20131108_SOFA_RIODEFE</t>
  </si>
  <si>
    <t>Latam</t>
  </si>
  <si>
    <t>H2O NAC</t>
  </si>
  <si>
    <t>Rio de Fé</t>
  </si>
  <si>
    <t>Documentary</t>
  </si>
  <si>
    <t>DTV</t>
  </si>
  <si>
    <t>Brazil</t>
  </si>
  <si>
    <t>None</t>
  </si>
  <si>
    <t>None</t>
  </si>
  <si>
    <t>0254_20131108_SOFA_RIODEFE</t>
  </si>
  <si>
    <t>Mexico</t>
  </si>
  <si>
    <t>H2O NAC</t>
  </si>
  <si>
    <t>Rio de Fé</t>
  </si>
  <si>
    <t>Documentary</t>
  </si>
  <si>
    <t>DTV</t>
  </si>
  <si>
    <t>Brazil</t>
  </si>
  <si>
    <t>None</t>
  </si>
  <si>
    <t>None</t>
  </si>
  <si>
    <t>0255_20131114_SOFA_SILENCIOENELPARAISO</t>
  </si>
  <si>
    <t>Latam</t>
  </si>
  <si>
    <t>Cineplex</t>
  </si>
  <si>
    <t>Silencio en el paraiso</t>
  </si>
  <si>
    <t>Drama</t>
  </si>
  <si>
    <t>New Release</t>
  </si>
  <si>
    <t>Colombia</t>
  </si>
  <si>
    <t>None</t>
  </si>
  <si>
    <t>None</t>
  </si>
  <si>
    <t>0255_20131114_SOFA_SILENCIOENELPARAISO</t>
  </si>
  <si>
    <t>Mexico</t>
  </si>
  <si>
    <t>Cineplex</t>
  </si>
  <si>
    <t>Silencio en el paraiso</t>
  </si>
  <si>
    <t>Drama</t>
  </si>
  <si>
    <t>New Release</t>
  </si>
  <si>
    <t>Colombia</t>
  </si>
  <si>
    <t>None</t>
  </si>
  <si>
    <t>None</t>
  </si>
  <si>
    <t>0257_20131115_SOFA_ELPASEO</t>
  </si>
  <si>
    <t>Mexico</t>
  </si>
  <si>
    <t>Cineplex</t>
  </si>
  <si>
    <t>El Paseo</t>
  </si>
  <si>
    <t>Comedy</t>
  </si>
  <si>
    <t>New Release</t>
  </si>
  <si>
    <t>Colombia</t>
  </si>
  <si>
    <t>None</t>
  </si>
  <si>
    <t>None</t>
  </si>
  <si>
    <t>0258_20131115_SOFA_ELPASEO2</t>
  </si>
  <si>
    <t>Mexico</t>
  </si>
  <si>
    <t>Cineplex</t>
  </si>
  <si>
    <t>El Paseo 2</t>
  </si>
  <si>
    <t>Comedy</t>
  </si>
  <si>
    <t>New Release</t>
  </si>
  <si>
    <t>Colombia</t>
  </si>
  <si>
    <t>None</t>
  </si>
  <si>
    <t>None</t>
  </si>
  <si>
    <t>0267_20140114_SOFA_ZAMBEZIA</t>
  </si>
  <si>
    <t>Latam</t>
  </si>
  <si>
    <t>Leda Filmes</t>
  </si>
  <si>
    <t>Zambezia</t>
  </si>
  <si>
    <t>Animation</t>
  </si>
  <si>
    <t>New Release</t>
  </si>
  <si>
    <t>South Africa</t>
  </si>
  <si>
    <t>None</t>
  </si>
  <si>
    <t>None</t>
  </si>
  <si>
    <t>0267_20140114_SOFA_ZAMBEZIA</t>
  </si>
  <si>
    <t>Mexico</t>
  </si>
  <si>
    <t>Leda Filmes</t>
  </si>
  <si>
    <t>Zambezia</t>
  </si>
  <si>
    <t>Animation</t>
  </si>
  <si>
    <t>New Release</t>
  </si>
  <si>
    <t>South Africa</t>
  </si>
  <si>
    <t>None</t>
  </si>
  <si>
    <t>None</t>
  </si>
  <si>
    <t>0268_20140114_SOFA_ENGLISHTEACHER</t>
  </si>
  <si>
    <t>Latam</t>
  </si>
  <si>
    <t>Leda Filmes</t>
  </si>
  <si>
    <t>English Teacher</t>
  </si>
  <si>
    <t>Comedy</t>
  </si>
  <si>
    <t>New Release</t>
  </si>
  <si>
    <t>United States</t>
  </si>
  <si>
    <t>None</t>
  </si>
  <si>
    <t>None</t>
  </si>
  <si>
    <t>0269_20140114_SOFA_ERASED</t>
  </si>
  <si>
    <t>Latam</t>
  </si>
  <si>
    <t>Leda Filmes</t>
  </si>
  <si>
    <t>Erased</t>
  </si>
  <si>
    <t>Thriller</t>
  </si>
  <si>
    <t>New Release</t>
  </si>
  <si>
    <t>United States</t>
  </si>
  <si>
    <t>None</t>
  </si>
  <si>
    <t>None</t>
  </si>
  <si>
    <t>0270_20140114_SOFA_INESCAPABLE</t>
  </si>
  <si>
    <t>Latam</t>
  </si>
  <si>
    <t>Leda Filmes</t>
  </si>
  <si>
    <t>Inescapable</t>
  </si>
  <si>
    <t>Thriller</t>
  </si>
  <si>
    <t>New Release</t>
  </si>
  <si>
    <t>Canada</t>
  </si>
  <si>
    <t>None</t>
  </si>
  <si>
    <t>None</t>
  </si>
  <si>
    <t>0270_20140114_SOFA_INESCAPABLE</t>
  </si>
  <si>
    <t>Mexico</t>
  </si>
  <si>
    <t>Leda Filmes</t>
  </si>
  <si>
    <t>Inescapable</t>
  </si>
  <si>
    <t>Thriller</t>
  </si>
  <si>
    <t>New Release</t>
  </si>
  <si>
    <t>Canada</t>
  </si>
  <si>
    <t>None</t>
  </si>
  <si>
    <t>None</t>
  </si>
  <si>
    <t>0271_20140114_SOFA_CHINESEZODIAC</t>
  </si>
  <si>
    <t>Latam</t>
  </si>
  <si>
    <t>Leda Filmes</t>
  </si>
  <si>
    <t>Chinese Zodiac</t>
  </si>
  <si>
    <t>Action</t>
  </si>
  <si>
    <t>New Release</t>
  </si>
  <si>
    <t>China</t>
  </si>
  <si>
    <t>None</t>
  </si>
  <si>
    <t>None</t>
  </si>
  <si>
    <t>0272_20140114_SOFA_THECOLONY</t>
  </si>
  <si>
    <t>Latam</t>
  </si>
  <si>
    <t>Leda Filmes</t>
  </si>
  <si>
    <t>The Colony</t>
  </si>
  <si>
    <t>Thriller</t>
  </si>
  <si>
    <t>New Release</t>
  </si>
  <si>
    <t>Canada</t>
  </si>
  <si>
    <t>None</t>
  </si>
  <si>
    <t>None</t>
  </si>
  <si>
    <t>0273_20140114_SOFA_ASSAULTONWALLSTREET</t>
  </si>
  <si>
    <t>Latam</t>
  </si>
  <si>
    <t>Leda Filmes</t>
  </si>
  <si>
    <t>Assaut on Wall Street</t>
  </si>
  <si>
    <t>Action</t>
  </si>
  <si>
    <t>New Release</t>
  </si>
  <si>
    <t>Canada</t>
  </si>
  <si>
    <t>None</t>
  </si>
  <si>
    <t>None</t>
  </si>
  <si>
    <t>0274_20140114_SOFA_INTHEBLOOD</t>
  </si>
  <si>
    <t>Latam</t>
  </si>
  <si>
    <t>Leda Filmes</t>
  </si>
  <si>
    <t>In the blood</t>
  </si>
  <si>
    <t>Thriller</t>
  </si>
  <si>
    <t>New Release</t>
  </si>
  <si>
    <t>United Kingdom </t>
  </si>
  <si>
    <t>None</t>
  </si>
  <si>
    <t>None</t>
  </si>
  <si>
    <t>0275_20140114_SOFA_ROBTHEMOB</t>
  </si>
  <si>
    <t>Latam</t>
  </si>
  <si>
    <t>Leda Filmes</t>
  </si>
  <si>
    <t>Rob the mob</t>
  </si>
  <si>
    <t>Action</t>
  </si>
  <si>
    <t>New Release</t>
  </si>
  <si>
    <t>United States</t>
  </si>
  <si>
    <t>None</t>
  </si>
  <si>
    <t>None</t>
  </si>
  <si>
    <t>0276_20140114_SOFA_ADULTWORLD</t>
  </si>
  <si>
    <t>Latam</t>
  </si>
  <si>
    <t>Leda Filmes</t>
  </si>
  <si>
    <t>Adult World</t>
  </si>
  <si>
    <t>Comedy</t>
  </si>
  <si>
    <t>New Release</t>
  </si>
  <si>
    <t>United States</t>
  </si>
  <si>
    <t>None</t>
  </si>
  <si>
    <t>None</t>
  </si>
  <si>
    <t>0277_20140114_SOFA_DARKHORSE</t>
  </si>
  <si>
    <t>Latam</t>
  </si>
  <si>
    <t>Leda Filmes</t>
  </si>
  <si>
    <t>Dark Horse</t>
  </si>
  <si>
    <t>Drama</t>
  </si>
  <si>
    <t>New Release</t>
  </si>
  <si>
    <t>United States</t>
  </si>
  <si>
    <t>None</t>
  </si>
  <si>
    <t>None</t>
  </si>
  <si>
    <t>0278_20140114_SOFA_RELUCTANTFUNDAMENTALIST</t>
  </si>
  <si>
    <t>Latam</t>
  </si>
  <si>
    <t>Leda Filmes</t>
  </si>
  <si>
    <t>Reluctant Fundamentalist</t>
  </si>
  <si>
    <t>Thriller</t>
  </si>
  <si>
    <t>New Release</t>
  </si>
  <si>
    <t>United States</t>
  </si>
  <si>
    <t>None</t>
  </si>
  <si>
    <t>None</t>
  </si>
  <si>
    <t>0279_20140114_SOFA_BLINDSIDE</t>
  </si>
  <si>
    <t>Latam</t>
  </si>
  <si>
    <t>Leda Filmes</t>
  </si>
  <si>
    <t>Blindside</t>
  </si>
  <si>
    <t>Thriller</t>
  </si>
  <si>
    <t>New Release</t>
  </si>
  <si>
    <t>United States</t>
  </si>
  <si>
    <t>None</t>
  </si>
  <si>
    <t>None</t>
  </si>
  <si>
    <t>0285_20140114_SOFA_AFEWBESTMEN</t>
  </si>
  <si>
    <t>Latam</t>
  </si>
  <si>
    <t>Leda Filmes</t>
  </si>
  <si>
    <t>A Few Best Man</t>
  </si>
  <si>
    <t>Comedy</t>
  </si>
  <si>
    <t>New Release</t>
  </si>
  <si>
    <t>Australia</t>
  </si>
  <si>
    <t>None</t>
  </si>
  <si>
    <t>None</t>
  </si>
  <si>
    <t>0315_20140227_SOFA_MERCEDESSOSA</t>
  </si>
  <si>
    <t>Latam</t>
  </si>
  <si>
    <t>Nossa</t>
  </si>
  <si>
    <t>Mercedes Sosa - La Voz de Latino America</t>
  </si>
  <si>
    <t>Documentary</t>
  </si>
  <si>
    <t>New Release</t>
  </si>
  <si>
    <t>Argentina</t>
  </si>
  <si>
    <t>None</t>
  </si>
  <si>
    <t>None</t>
  </si>
  <si>
    <t>0316_20140228_SOFA_STREETALLSTAR</t>
  </si>
  <si>
    <t>Latam</t>
  </si>
  <si>
    <t>Leda Filmes</t>
  </si>
  <si>
    <t>Streetdance All Stars</t>
  </si>
  <si>
    <t>Comedy</t>
  </si>
  <si>
    <t>New Release</t>
  </si>
  <si>
    <t>United Kingdom </t>
  </si>
  <si>
    <t>None</t>
  </si>
  <si>
    <t>None</t>
  </si>
  <si>
    <t>0274_20140114_SOFA_INTHEBLOOD</t>
  </si>
  <si>
    <t>Mexico</t>
  </si>
  <si>
    <t>Leda Filmes</t>
  </si>
  <si>
    <t>In the blood</t>
  </si>
  <si>
    <t>Thriller</t>
  </si>
  <si>
    <t>New Release</t>
  </si>
  <si>
    <t>United Kingdom </t>
  </si>
  <si>
    <t>None</t>
  </si>
  <si>
    <t>None</t>
  </si>
  <si>
    <t>Country Code</t>
  </si>
  <si>
    <t>Region</t>
  </si>
  <si>
    <t>BR</t>
  </si>
  <si>
    <t>Brazil</t>
  </si>
  <si>
    <t>AR</t>
  </si>
  <si>
    <t>Latam</t>
  </si>
  <si>
    <t>BO</t>
  </si>
  <si>
    <t>Latam</t>
  </si>
  <si>
    <t>CL</t>
  </si>
  <si>
    <t>Latam</t>
  </si>
  <si>
    <t>CO</t>
  </si>
  <si>
    <t>Latam</t>
  </si>
  <si>
    <t>CR</t>
  </si>
  <si>
    <t>Latam</t>
  </si>
  <si>
    <t>DO</t>
  </si>
  <si>
    <t>Latam</t>
  </si>
  <si>
    <t>EC</t>
  </si>
  <si>
    <t>Latam</t>
  </si>
  <si>
    <t>GT</t>
  </si>
  <si>
    <t>Latam</t>
  </si>
  <si>
    <t>HN</t>
  </si>
  <si>
    <t>Latam</t>
  </si>
  <si>
    <t>NI</t>
  </si>
  <si>
    <t>Latam</t>
  </si>
  <si>
    <t>PA</t>
  </si>
  <si>
    <t>Latam</t>
  </si>
  <si>
    <t>PE</t>
  </si>
  <si>
    <t>Latam</t>
  </si>
  <si>
    <t>PY</t>
  </si>
  <si>
    <t>Latam</t>
  </si>
  <si>
    <t>SV</t>
  </si>
  <si>
    <t>Latam</t>
  </si>
  <si>
    <t>VE</t>
  </si>
  <si>
    <t>Latam</t>
  </si>
  <si>
    <t>MX</t>
  </si>
  <si>
    <t>Mexico</t>
  </si>
  <si>
    <t>AM</t>
  </si>
  <si>
    <t>World</t>
  </si>
  <si>
    <t>AT</t>
  </si>
  <si>
    <t>World</t>
  </si>
  <si>
    <t>AU</t>
  </si>
  <si>
    <t>World</t>
  </si>
  <si>
    <t>AZ</t>
  </si>
  <si>
    <t>World</t>
  </si>
  <si>
    <t>BE</t>
  </si>
  <si>
    <t>World</t>
  </si>
  <si>
    <t>BG</t>
  </si>
  <si>
    <t>World</t>
  </si>
  <si>
    <t>BN</t>
  </si>
  <si>
    <t>World</t>
  </si>
  <si>
    <t>BW</t>
  </si>
  <si>
    <t>World</t>
  </si>
  <si>
    <t>BY</t>
  </si>
  <si>
    <t>World</t>
  </si>
  <si>
    <t>CA</t>
  </si>
  <si>
    <t>World</t>
  </si>
  <si>
    <t>CH</t>
  </si>
  <si>
    <t>World</t>
  </si>
  <si>
    <t>CY</t>
  </si>
  <si>
    <t>World</t>
  </si>
  <si>
    <t>CV</t>
  </si>
  <si>
    <t>World</t>
  </si>
  <si>
    <t>CZ</t>
  </si>
  <si>
    <t>World</t>
  </si>
  <si>
    <t>DE</t>
  </si>
  <si>
    <t>World</t>
  </si>
  <si>
    <t>DK</t>
  </si>
  <si>
    <t>World</t>
  </si>
  <si>
    <t>EE</t>
  </si>
  <si>
    <t>World</t>
  </si>
  <si>
    <t>ES</t>
  </si>
  <si>
    <t>World</t>
  </si>
  <si>
    <t>FJ</t>
  </si>
  <si>
    <t>World</t>
  </si>
  <si>
    <t>FI</t>
  </si>
  <si>
    <t>World</t>
  </si>
  <si>
    <t>FM</t>
  </si>
  <si>
    <t>World</t>
  </si>
  <si>
    <t>FR</t>
  </si>
  <si>
    <t>World</t>
  </si>
  <si>
    <t>GB</t>
  </si>
  <si>
    <t>World</t>
  </si>
  <si>
    <t>GM</t>
  </si>
  <si>
    <t>World</t>
  </si>
  <si>
    <t>GR</t>
  </si>
  <si>
    <t>World</t>
  </si>
  <si>
    <t>GW</t>
  </si>
  <si>
    <t>World</t>
  </si>
  <si>
    <t>HK</t>
  </si>
  <si>
    <t>World</t>
  </si>
  <si>
    <t>HU</t>
  </si>
  <si>
    <t>World</t>
  </si>
  <si>
    <t>IE</t>
  </si>
  <si>
    <t>World</t>
  </si>
  <si>
    <t>IL</t>
  </si>
  <si>
    <t>World</t>
  </si>
  <si>
    <t>IT</t>
  </si>
  <si>
    <t>World</t>
  </si>
  <si>
    <t>JP</t>
  </si>
  <si>
    <t>World</t>
  </si>
  <si>
    <t>KH</t>
  </si>
  <si>
    <t>World</t>
  </si>
  <si>
    <t>LA</t>
  </si>
  <si>
    <t>World</t>
  </si>
  <si>
    <t>LK</t>
  </si>
  <si>
    <t>World</t>
  </si>
  <si>
    <t>LT</t>
  </si>
  <si>
    <t>World</t>
  </si>
  <si>
    <t>LU</t>
  </si>
  <si>
    <t>World</t>
  </si>
  <si>
    <t>LV</t>
  </si>
  <si>
    <t>World</t>
  </si>
  <si>
    <t>MD</t>
  </si>
  <si>
    <t>World</t>
  </si>
  <si>
    <t>MN</t>
  </si>
  <si>
    <t>World</t>
  </si>
  <si>
    <t>MO</t>
  </si>
  <si>
    <t>World</t>
  </si>
  <si>
    <t>MT</t>
  </si>
  <si>
    <t>World</t>
  </si>
  <si>
    <t>MU</t>
  </si>
  <si>
    <t>World</t>
  </si>
  <si>
    <t>MZ</t>
  </si>
  <si>
    <t>World</t>
  </si>
  <si>
    <t>NA</t>
  </si>
  <si>
    <t>World</t>
  </si>
  <si>
    <t>NE</t>
  </si>
  <si>
    <t>World</t>
  </si>
  <si>
    <t>NL</t>
  </si>
  <si>
    <t>World</t>
  </si>
  <si>
    <t>NO</t>
  </si>
  <si>
    <t>World</t>
  </si>
  <si>
    <t>NV</t>
  </si>
  <si>
    <t>World</t>
  </si>
  <si>
    <t>NZ</t>
  </si>
  <si>
    <t>World</t>
  </si>
  <si>
    <t>PH</t>
  </si>
  <si>
    <t>World</t>
  </si>
  <si>
    <t>PL</t>
  </si>
  <si>
    <t>World</t>
  </si>
  <si>
    <t>PT</t>
  </si>
  <si>
    <t>World</t>
  </si>
  <si>
    <t>RU</t>
  </si>
  <si>
    <t>World</t>
  </si>
  <si>
    <t>SE</t>
  </si>
  <si>
    <t>World</t>
  </si>
  <si>
    <t>SK</t>
  </si>
  <si>
    <t>World</t>
  </si>
  <si>
    <t>SL</t>
  </si>
  <si>
    <t>World</t>
  </si>
  <si>
    <t>SZ</t>
  </si>
  <si>
    <t>World</t>
  </si>
  <si>
    <t>TH</t>
  </si>
  <si>
    <t>World</t>
  </si>
  <si>
    <t>TJ</t>
  </si>
  <si>
    <t>World</t>
  </si>
  <si>
    <t>TM</t>
  </si>
  <si>
    <t>World</t>
  </si>
  <si>
    <t>TW</t>
  </si>
  <si>
    <t>World</t>
  </si>
  <si>
    <t>UG</t>
  </si>
  <si>
    <t>World</t>
  </si>
  <si>
    <t>US</t>
  </si>
  <si>
    <t>World</t>
  </si>
  <si>
    <t>ZA</t>
  </si>
  <si>
    <t>World</t>
  </si>
  <si>
    <t>ZW</t>
  </si>
  <si>
    <t>World</t>
  </si>
  <si>
    <t>Exchange Rate</t>
  </si>
  <si>
    <t>Month</t>
  </si>
  <si>
    <t>Customer Currency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</si>
  <si>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</si>
  <si>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</si>
  <si>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</si>
  <si>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</si>
  <si>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</si>
  <si>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</si>
  <si>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</si>
  <si>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</si>
  <si>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</si>
  <si>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</si>
  <si>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</si>
  <si>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</si>
  <si>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</si>
  <si>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</si>
  <si>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</si>
  <si>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</si>
  <si>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</si>
  <si>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</si>
  <si>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</si>
  <si>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</si>
  <si>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</si>
  <si>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</si>
  <si>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</si>
  <si>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</si>
  <si>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</si>
  <si>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</si>
  <si>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</si>
  <si>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</si>
  <si>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</si>
  <si>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</si>
  <si>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</si>
  <si>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</si>
  <si>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</si>
  <si>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</si>
  <si>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</si>
  <si>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</si>
  <si>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</si>
  <si>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</si>
  <si>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</si>
  <si>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</si>
  <si>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</si>
  <si>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</si>
  <si>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</si>
  <si>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</si>
  <si>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</si>
  <si>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</si>
  <si>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</si>
  <si>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</si>
  <si>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</si>
  <si>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</si>
  <si>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</si>
  <si>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</si>
  <si>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</si>
  <si>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</si>
  <si>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</si>
  <si>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</si>
  <si>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</si>
  <si>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</si>
  <si>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</si>
  <si>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</si>
  <si>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</si>
  <si>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</si>
  <si>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</si>
  <si>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</si>
  <si>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</si>
  <si>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</si>
  <si>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</si>
  <si>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</si>
  <si>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</si>
  <si>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</si>
  <si>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</si>
  <si>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</si>
  <si>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</si>
  <si>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</si>
  <si>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</si>
  <si>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</si>
  <si>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</si>
  <si>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</si>
  <si>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</si>
  <si>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</si>
  <si>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</si>
  <si>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</si>
  <si>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</si>
  <si>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</si>
  <si>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</si>
  <si>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</si>
  <si>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</si>
  <si>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</si>
  <si>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</si>
  <si>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</si>
  <si>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</si>
  <si>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</si>
  <si>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</si>
  <si>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</si>
  <si>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</si>
  <si>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</si>
  <si>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</si>
  <si>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</si>
  <si>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</si>
  <si>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</si>
  <si>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</si>
  <si>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</si>
  <si>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</si>
  <si>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</si>
  <si>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</si>
  <si>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</si>
  <si>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</si>
  <si>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</si>
  <si>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</si>
  <si>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</si>
  <si>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</si>
  <si>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</si>
  <si>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</si>
  <si>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</si>
  <si>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</si>
  <si>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</si>
  <si>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</si>
  <si>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</si>
  <si>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</si>
  <si>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</si>
  <si>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</si>
  <si>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</si>
  <si>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</si>
  <si>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</si>
  <si>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</si>
  <si>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</si>
  <si>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</si>
  <si>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</si>
  <si>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</si>
  <si>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</si>
  <si>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</si>
  <si>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</si>
  <si>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</si>
  <si>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</si>
  <si>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</si>
  <si>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</si>
  <si>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</si>
  <si>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</si>
  <si>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</si>
  <si>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</si>
  <si>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</si>
  <si>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</si>
  <si>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</si>
  <si>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</si>
  <si>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</si>
  <si>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</si>
  <si>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</si>
  <si>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</si>
  <si>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</si>
  <si>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</si>
  <si>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</si>
  <si>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</si>
  <si>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</si>
  <si>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</si>
  <si>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</si>
  <si>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</si>
  <si>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</si>
  <si>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</si>
  <si>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</si>
  <si>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</si>
  <si>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</si>
  <si>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</si>
  <si>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</si>
  <si>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</si>
  <si>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</si>
  <si>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</si>
  <si>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</si>
  <si>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</si>
  <si>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</si>
  <si>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</si>
  <si>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</si>
  <si>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</si>
  <si>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</si>
  <si>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</si>
  <si>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</si>
  <si>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</si>
  <si>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</si>
  <si>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</si>
  <si>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</si>
  <si>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</si>
  <si>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</si>
  <si>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</si>
  <si>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</si>
  <si>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</si>
  <si>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</si>
  <si>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</si>
  <si>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</si>
  <si>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</si>
  <si>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</si>
  <si>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</si>
  <si>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</si>
  <si>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</si>
  <si>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</si>
  <si>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</si>
  <si>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</si>
  <si>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</si>
  <si>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</si>
  <si>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</si>
  <si>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</si>
  <si>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</si>
  <si>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</si>
  <si>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</si>
  <si>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</si>
  <si>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</si>
  <si>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</si>
  <si>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</si>
  <si>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</si>
  <si>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</si>
  <si>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</si>
  <si>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</si>
  <si>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</si>
  <si>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</si>
  <si>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</si>
  <si>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</si>
  <si>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</si>
  <si>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</si>
  <si>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</si>
  <si>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</si>
  <si>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</si>
  <si>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</si>
  <si>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</si>
  <si>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</si>
  <si>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</si>
  <si>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</si>
  <si>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</si>
  <si>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</si>
  <si>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</si>
  <si>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</si>
  <si>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</si>
  <si>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</si>
  <si>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</si>
  <si>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</si>
  <si>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</si>
  <si>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</si>
  <si>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</si>
  <si>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</si>
  <si>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</si>
  <si>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</si>
  <si>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</si>
  <si>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</si>
  <si>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</si>
  <si>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</si>
  <si>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</si>
  <si>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</si>
  <si>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</si>
  <si>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</si>
  <si>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</si>
  <si>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</si>
  <si>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</si>
  <si>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</si>
  <si>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</si>
  <si>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</si>
  <si>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</si>
  <si>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</si>
  <si>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</si>
  <si>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</si>
  <si>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</si>
  <si>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</si>
  <si>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</si>
  <si>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</si>
  <si>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</si>
  <si>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</si>
  <si>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</si>
  <si>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</si>
  <si>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</si>
  <si>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</si>
  <si>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</si>
  <si>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</si>
  <si>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</si>
  <si>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</si>
  <si>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</si>
  <si>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</si>
  <si>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</si>
  <si>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</si>
  <si>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</si>
  <si>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</si>
  <si>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</si>
  <si>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</si>
  <si>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</si>
  <si>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</si>
  <si>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</si>
  <si>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</si>
  <si>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</si>
  <si>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</si>
  <si>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</si>
  <si>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</si>
  <si>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</si>
  <si>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</si>
  <si>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</si>
  <si>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</si>
  <si>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</si>
  <si>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</si>
  <si>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</si>
  <si>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</si>
  <si>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</si>
  <si>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</si>
  <si>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</si>
  <si>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</si>
  <si>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</si>
  <si>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</si>
  <si>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</si>
  <si>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</si>
  <si>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</si>
  <si>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</si>
  <si>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</si>
  <si>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</si>
  <si>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</si>
  <si>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</si>
  <si>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</si>
  <si>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</si>
  <si>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</si>
  <si>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</si>
  <si>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</si>
  <si>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</si>
  <si>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</si>
  <si>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</si>
  <si>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</si>
  <si>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</si>
  <si>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</si>
  <si>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</si>
  <si>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BRL</t>
  </si>
  <si>
    <t>BRL</t>
  </si>
  <si>
    <t>BRL</t>
  </si>
  <si>
    <t>BRL</t>
  </si>
  <si>
    <t>BRL</t>
  </si>
  <si>
    <t>BRL</t>
  </si>
  <si>
    <t>Month</t>
  </si>
  <si>
    <t>Vendor Identifier</t>
  </si>
  <si>
    <t>Region</t>
  </si>
  <si>
    <t>Country</t>
  </si>
  <si>
    <t>Sales.Customer Currency</t>
  </si>
  <si>
    <t>Sales.Royalty Price</t>
  </si>
  <si>
    <t>Sales.Units</t>
  </si>
  <si>
    <t>Currency.Exchange Rate</t>
  </si>
  <si>
    <t>Encoding.Witholding Rate</t>
  </si>
  <si>
    <t>NET REVENUE = Sales.Royalty_Price * Sales.Units * Currency.Exchange Rate</t>
  </si>
  <si>
    <t>Tax = NET REVENUE *  Encoding.Tax Witholding</t>
  </si>
  <si>
    <t>AFTER TAX = NET REVENUE - TAX</t>
  </si>
  <si>
    <t>FEE VALUE = AFTER TAX * Encoding.Comissão</t>
  </si>
  <si>
    <t>ROYALTY = AFTER TAX - FEE VALUE</t>
  </si>
  <si>
    <t>Royalty Balance</t>
  </si>
  <si>
    <t>Encoding Starting Value</t>
  </si>
  <si>
    <t>Encoding Balance</t>
  </si>
  <si>
    <t>Positive Balance</t>
  </si>
  <si>
    <t>Payment Owed</t>
  </si>
  <si>
    <t>*Change from previous period in Positive Balance</t>
  </si>
  <si>
    <t>USD</t>
  </si>
  <si>
    <t>*THis is the result we care about.</t>
  </si>
  <si>
    <t>CO</t>
  </si>
  <si>
    <t>GBP</t>
  </si>
  <si>
    <t>BR</t>
  </si>
  <si>
    <t>MXN</t>
  </si>
  <si>
    <t>AR</t>
  </si>
  <si>
    <t>USD</t>
  </si>
  <si>
    <t>CL</t>
  </si>
  <si>
    <t>GBP</t>
  </si>
  <si>
    <t>CO</t>
  </si>
  <si>
    <t>MXN</t>
  </si>
  <si>
    <t>Rightsholder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</si>
</sst>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&quot;$&quot;#,##0.00"/>
    <numFmt numFmtId="165" formatCode="m/d/yyyy\ h:mm:ss"/>
    <numFmt numFmtId="166" formatCode="0.000"/>
    <numFmt numFmtId="167" formatCode="m/d/yyyy"/>
    <numFmt numFmtId="168" formatCode="[$$-409]#,##0.00"/>
    <numFmt numFmtId="170" formatCode="_(&quot;$&quot;* #,##0.0000_);_(&quot;$&quot;* \(#,##0.0000\);_(&quot;$&quot;* &quot;-&quot;??_);_(@_)"/>
  </numFmts>
  <fonts count="79" x14ac:knownFonts="1">
    <font>
      <sz val="10"/>
      <name val="Arial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name val="Arial"/>
    </font>
    <font>
      <sz val="12"/>
      <name val="Arial"/>
    </font>
    <font>
      <sz val="12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2"/>
      <color rgb="FF00000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48">
    <xf numFmtId="0" fontId="0" fillId="0" borderId="0"/>
    <xf numFmtId="44" fontId="6" fillId="2" borderId="0" applyFon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</cellStyleXfs>
  <cellXfs count="86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 applyAlignment="1"/>
    <xf numFmtId="14" fontId="4" fillId="3" borderId="1" xfId="0" applyNumberFormat="1" applyFont="1" applyFill="1" applyBorder="1" applyAlignment="1"/>
    <xf numFmtId="14" fontId="5" fillId="2" borderId="1" xfId="0" applyNumberFormat="1" applyFont="1" applyFill="1" applyBorder="1"/>
    <xf numFmtId="0" fontId="6" fillId="3" borderId="1" xfId="0" applyFont="1" applyFill="1" applyBorder="1"/>
    <xf numFmtId="0" fontId="7" fillId="3" borderId="2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10" fontId="9" fillId="3" borderId="4" xfId="0" applyNumberFormat="1" applyFont="1" applyFill="1" applyBorder="1" applyAlignment="1">
      <alignment horizontal="left"/>
    </xf>
    <xf numFmtId="164" fontId="10" fillId="2" borderId="5" xfId="0" applyNumberFormat="1" applyFont="1" applyFill="1" applyBorder="1" applyAlignment="1">
      <alignment horizontal="left"/>
    </xf>
    <xf numFmtId="164" fontId="11" fillId="3" borderId="6" xfId="0" applyNumberFormat="1" applyFont="1" applyFill="1" applyBorder="1" applyAlignment="1">
      <alignment horizontal="left"/>
    </xf>
    <xf numFmtId="165" fontId="12" fillId="3" borderId="7" xfId="0" applyNumberFormat="1" applyFont="1" applyFill="1" applyBorder="1" applyAlignment="1">
      <alignment horizontal="left"/>
    </xf>
    <xf numFmtId="165" fontId="13" fillId="2" borderId="8" xfId="0" applyNumberFormat="1" applyFont="1" applyFill="1" applyBorder="1" applyAlignment="1">
      <alignment horizontal="left"/>
    </xf>
    <xf numFmtId="2" fontId="14" fillId="2" borderId="9" xfId="0" applyNumberFormat="1" applyFont="1" applyFill="1" applyBorder="1" applyAlignment="1">
      <alignment horizontal="left"/>
    </xf>
    <xf numFmtId="0" fontId="15" fillId="3" borderId="10" xfId="0" applyFont="1" applyFill="1" applyBorder="1"/>
    <xf numFmtId="0" fontId="16" fillId="2" borderId="11" xfId="0" applyFont="1" applyFill="1" applyBorder="1"/>
    <xf numFmtId="10" fontId="17" fillId="3" borderId="12" xfId="0" applyNumberFormat="1" applyFont="1" applyFill="1" applyBorder="1"/>
    <xf numFmtId="164" fontId="18" fillId="2" borderId="13" xfId="0" applyNumberFormat="1" applyFont="1" applyFill="1" applyBorder="1"/>
    <xf numFmtId="164" fontId="19" fillId="3" borderId="14" xfId="0" applyNumberFormat="1" applyFont="1" applyFill="1" applyBorder="1"/>
    <xf numFmtId="165" fontId="20" fillId="3" borderId="15" xfId="0" applyNumberFormat="1" applyFont="1" applyFill="1" applyBorder="1" applyAlignment="1">
      <alignment horizontal="right"/>
    </xf>
    <xf numFmtId="165" fontId="21" fillId="2" borderId="16" xfId="0" applyNumberFormat="1" applyFont="1" applyFill="1" applyBorder="1" applyAlignment="1">
      <alignment horizontal="right"/>
    </xf>
    <xf numFmtId="2" fontId="22" fillId="2" borderId="17" xfId="0" applyNumberFormat="1" applyFont="1" applyFill="1" applyBorder="1"/>
    <xf numFmtId="10" fontId="23" fillId="2" borderId="18" xfId="0" applyNumberFormat="1" applyFont="1" applyFill="1" applyBorder="1"/>
    <xf numFmtId="0" fontId="24" fillId="2" borderId="19" xfId="0" applyFont="1" applyFill="1" applyBorder="1" applyAlignment="1">
      <alignment horizontal="left"/>
    </xf>
    <xf numFmtId="165" fontId="25" fillId="3" borderId="20" xfId="0" applyNumberFormat="1" applyFont="1" applyFill="1" applyBorder="1"/>
    <xf numFmtId="165" fontId="26" fillId="2" borderId="21" xfId="0" applyNumberFormat="1" applyFont="1" applyFill="1" applyBorder="1"/>
    <xf numFmtId="0" fontId="27" fillId="2" borderId="22" xfId="0" applyFont="1" applyFill="1" applyBorder="1"/>
    <xf numFmtId="10" fontId="28" fillId="3" borderId="23" xfId="0" applyNumberFormat="1" applyFont="1" applyFill="1" applyBorder="1"/>
    <xf numFmtId="164" fontId="29" fillId="2" borderId="24" xfId="0" applyNumberFormat="1" applyFont="1" applyFill="1" applyBorder="1"/>
    <xf numFmtId="0" fontId="30" fillId="3" borderId="25" xfId="0" applyFont="1" applyFill="1" applyBorder="1" applyAlignment="1">
      <alignment horizontal="left"/>
    </xf>
    <xf numFmtId="0" fontId="31" fillId="3" borderId="26" xfId="0" applyFont="1" applyFill="1" applyBorder="1"/>
    <xf numFmtId="0" fontId="32" fillId="2" borderId="27" xfId="0" applyFont="1" applyFill="1" applyBorder="1" applyAlignment="1"/>
    <xf numFmtId="0" fontId="33" fillId="2" borderId="28" xfId="0" applyFont="1" applyFill="1" applyBorder="1"/>
    <xf numFmtId="10" fontId="34" fillId="3" borderId="29" xfId="0" applyNumberFormat="1" applyFont="1" applyFill="1" applyBorder="1"/>
    <xf numFmtId="164" fontId="35" fillId="2" borderId="30" xfId="0" applyNumberFormat="1" applyFont="1" applyFill="1" applyBorder="1"/>
    <xf numFmtId="164" fontId="36" fillId="3" borderId="31" xfId="0" applyNumberFormat="1" applyFont="1" applyFill="1" applyBorder="1"/>
    <xf numFmtId="165" fontId="37" fillId="3" borderId="32" xfId="0" applyNumberFormat="1" applyFont="1" applyFill="1" applyBorder="1"/>
    <xf numFmtId="165" fontId="38" fillId="2" borderId="33" xfId="0" applyNumberFormat="1" applyFont="1" applyFill="1" applyBorder="1"/>
    <xf numFmtId="164" fontId="39" fillId="3" borderId="34" xfId="0" applyNumberFormat="1" applyFont="1" applyFill="1" applyBorder="1" applyAlignment="1"/>
    <xf numFmtId="10" fontId="40" fillId="3" borderId="35" xfId="0" applyNumberFormat="1" applyFont="1" applyFill="1" applyBorder="1" applyAlignment="1"/>
    <xf numFmtId="0" fontId="41" fillId="3" borderId="1" xfId="0" applyFont="1" applyFill="1" applyBorder="1"/>
    <xf numFmtId="0" fontId="42" fillId="2" borderId="1" xfId="0" applyFont="1" applyFill="1" applyBorder="1"/>
    <xf numFmtId="10" fontId="43" fillId="3" borderId="1" xfId="0" applyNumberFormat="1" applyFont="1" applyFill="1" applyBorder="1"/>
    <xf numFmtId="164" fontId="44" fillId="2" borderId="1" xfId="0" applyNumberFormat="1" applyFont="1" applyFill="1" applyBorder="1"/>
    <xf numFmtId="164" fontId="45" fillId="3" borderId="1" xfId="0" applyNumberFormat="1" applyFont="1" applyFill="1" applyBorder="1"/>
    <xf numFmtId="165" fontId="46" fillId="3" borderId="1" xfId="0" applyNumberFormat="1" applyFont="1" applyFill="1" applyBorder="1"/>
    <xf numFmtId="165" fontId="47" fillId="2" borderId="1" xfId="0" applyNumberFormat="1" applyFont="1" applyFill="1" applyBorder="1"/>
    <xf numFmtId="2" fontId="48" fillId="2" borderId="1" xfId="0" applyNumberFormat="1" applyFont="1" applyFill="1" applyBorder="1"/>
    <xf numFmtId="10" fontId="49" fillId="2" borderId="1" xfId="0" applyNumberFormat="1" applyFont="1" applyFill="1" applyBorder="1"/>
    <xf numFmtId="0" fontId="50" fillId="3" borderId="1" xfId="0" applyFont="1" applyFill="1" applyBorder="1" applyAlignment="1">
      <alignment horizontal="left"/>
    </xf>
    <xf numFmtId="0" fontId="51" fillId="2" borderId="1" xfId="0" applyFont="1" applyFill="1" applyBorder="1"/>
    <xf numFmtId="165" fontId="52" fillId="3" borderId="1" xfId="0" applyNumberFormat="1" applyFont="1" applyFill="1" applyBorder="1" applyAlignment="1">
      <alignment horizontal="right"/>
    </xf>
    <xf numFmtId="165" fontId="53" fillId="2" borderId="1" xfId="0" applyNumberFormat="1" applyFont="1" applyFill="1" applyBorder="1" applyAlignment="1">
      <alignment horizontal="right"/>
    </xf>
    <xf numFmtId="0" fontId="54" fillId="2" borderId="1" xfId="0" applyFont="1" applyFill="1" applyBorder="1" applyAlignment="1"/>
    <xf numFmtId="0" fontId="55" fillId="3" borderId="1" xfId="0" applyFont="1" applyFill="1" applyBorder="1" applyAlignment="1">
      <alignment horizontal="left" vertical="center"/>
    </xf>
    <xf numFmtId="10" fontId="56" fillId="3" borderId="36" xfId="0" applyNumberFormat="1" applyFont="1" applyFill="1" applyBorder="1"/>
    <xf numFmtId="164" fontId="57" fillId="3" borderId="1" xfId="0" applyNumberFormat="1" applyFont="1" applyFill="1" applyBorder="1" applyAlignment="1"/>
    <xf numFmtId="0" fontId="58" fillId="3" borderId="1" xfId="0" applyFont="1" applyFill="1" applyBorder="1"/>
    <xf numFmtId="10" fontId="59" fillId="3" borderId="1" xfId="0" applyNumberFormat="1" applyFont="1" applyFill="1" applyBorder="1"/>
    <xf numFmtId="164" fontId="60" fillId="2" borderId="1" xfId="0" applyNumberFormat="1" applyFont="1" applyFill="1" applyBorder="1"/>
    <xf numFmtId="164" fontId="61" fillId="3" borderId="1" xfId="0" applyNumberFormat="1" applyFont="1" applyFill="1" applyBorder="1" applyAlignment="1"/>
    <xf numFmtId="165" fontId="62" fillId="3" borderId="1" xfId="0" applyNumberFormat="1" applyFont="1" applyFill="1" applyBorder="1"/>
    <xf numFmtId="165" fontId="63" fillId="2" borderId="1" xfId="0" applyNumberFormat="1" applyFont="1" applyFill="1" applyBorder="1"/>
    <xf numFmtId="166" fontId="64" fillId="3" borderId="1" xfId="0" applyNumberFormat="1" applyFont="1" applyFill="1" applyBorder="1"/>
    <xf numFmtId="167" fontId="65" fillId="3" borderId="1" xfId="0" applyNumberFormat="1" applyFont="1" applyFill="1" applyBorder="1"/>
    <xf numFmtId="0" fontId="66" fillId="3" borderId="1" xfId="0" applyFont="1" applyFill="1" applyBorder="1"/>
    <xf numFmtId="0" fontId="67" fillId="2" borderId="1" xfId="0" applyFont="1" applyFill="1" applyBorder="1" applyAlignment="1"/>
    <xf numFmtId="0" fontId="68" fillId="4" borderId="1" xfId="0" applyFont="1" applyFill="1" applyBorder="1" applyAlignment="1"/>
    <xf numFmtId="0" fontId="70" fillId="6" borderId="1" xfId="0" applyFont="1" applyFill="1" applyBorder="1" applyAlignment="1"/>
    <xf numFmtId="0" fontId="71" fillId="3" borderId="1" xfId="0" applyFont="1" applyFill="1" applyBorder="1" applyAlignment="1"/>
    <xf numFmtId="0" fontId="72" fillId="3" borderId="1" xfId="0" applyFont="1" applyFill="1" applyBorder="1" applyAlignment="1"/>
    <xf numFmtId="0" fontId="73" fillId="6" borderId="1" xfId="0" applyFont="1" applyFill="1" applyBorder="1"/>
    <xf numFmtId="0" fontId="74" fillId="4" borderId="1" xfId="0" applyFont="1" applyFill="1" applyBorder="1"/>
    <xf numFmtId="168" fontId="75" fillId="6" borderId="37" xfId="0" applyNumberFormat="1" applyFont="1" applyFill="1" applyBorder="1"/>
    <xf numFmtId="0" fontId="76" fillId="4" borderId="1" xfId="0" applyFont="1" applyFill="1" applyBorder="1"/>
    <xf numFmtId="0" fontId="1" fillId="4" borderId="1" xfId="0" applyFont="1" applyFill="1" applyBorder="1"/>
    <xf numFmtId="0" fontId="15" fillId="2" borderId="11" xfId="0" applyFont="1" applyFill="1" applyBorder="1"/>
    <xf numFmtId="0" fontId="0" fillId="2" borderId="37" xfId="0" applyFont="1" applyFill="1" applyBorder="1" applyAlignment="1"/>
    <xf numFmtId="44" fontId="69" fillId="5" borderId="1" xfId="1" applyFont="1" applyFill="1" applyBorder="1" applyAlignment="1"/>
    <xf numFmtId="168" fontId="6" fillId="3" borderId="1" xfId="0" applyNumberFormat="1" applyFont="1" applyFill="1" applyBorder="1"/>
    <xf numFmtId="170" fontId="67" fillId="2" borderId="1" xfId="1" applyNumberFormat="1" applyFont="1" applyFill="1" applyBorder="1" applyAlignment="1"/>
    <xf numFmtId="170" fontId="0" fillId="0" borderId="0" xfId="1" applyNumberFormat="1" applyFont="1" applyFill="1"/>
    <xf numFmtId="0" fontId="0" fillId="0" borderId="0" xfId="0" applyFill="1"/>
    <xf numFmtId="0" fontId="73" fillId="0" borderId="1" xfId="0" applyFont="1" applyFill="1" applyBorder="1"/>
    <xf numFmtId="0" fontId="76" fillId="0" borderId="1" xfId="0" applyFont="1" applyFill="1" applyBorder="1"/>
  </cellXfs>
  <cellStyles count="4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</cellStyles>
  <dxfs count="3">
    <dxf>
      <font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color rgb="FF800080"/>
      </font>
      <fill>
        <patternFill patternType="solid">
          <fgColor rgb="FFFF99CC"/>
          <bgColor rgb="FFFF99CC"/>
        </patternFill>
      </fill>
      <border>
        <left/>
        <right/>
        <top/>
        <bottom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1460500</xdr:colOff>
      <xdr:row>66</xdr:row>
      <xdr:rowOff>127000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1460500</xdr:colOff>
      <xdr:row>66</xdr:row>
      <xdr:rowOff>127000</xdr:rowOff>
    </xdr:to>
    <xdr:sp macro="" textlink="">
      <xdr:nvSpPr>
        <xdr:cNvPr id="2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"/>
  <sheetViews>
    <sheetView topLeftCell="T1" workbookViewId="0">
      <selection activeCell="AF2" sqref="AF2:AF7"/>
    </sheetView>
  </sheetViews>
  <sheetFormatPr baseColWidth="10" defaultColWidth="17.33203125" defaultRowHeight="15.75" customHeight="1" x14ac:dyDescent="0"/>
  <cols>
    <col min="1" max="2" width="13.5" customWidth="1"/>
    <col min="3" max="3" width="43.83203125" customWidth="1"/>
    <col min="4" max="32" width="13.5" customWidth="1"/>
  </cols>
  <sheetData>
    <row r="1" spans="1:32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3" t="s">
        <v>31</v>
      </c>
    </row>
    <row r="2" spans="1:32" ht="15.75" customHeight="1">
      <c r="A2" s="1" t="s">
        <v>32</v>
      </c>
      <c r="B2" s="1" t="s">
        <v>33</v>
      </c>
      <c r="C2" s="2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 t="s">
        <v>39</v>
      </c>
      <c r="I2" s="1" t="s">
        <v>40</v>
      </c>
      <c r="J2" s="2">
        <v>10</v>
      </c>
      <c r="K2" s="2">
        <v>70</v>
      </c>
      <c r="L2" s="4">
        <v>41760</v>
      </c>
      <c r="M2" s="1">
        <v>88001818440705</v>
      </c>
      <c r="N2" s="1">
        <v>42094</v>
      </c>
      <c r="O2" s="1">
        <v>2525775704</v>
      </c>
      <c r="P2" s="5">
        <v>41712</v>
      </c>
      <c r="Q2" s="1" t="s">
        <v>41</v>
      </c>
      <c r="R2" s="2" t="s">
        <v>42</v>
      </c>
      <c r="S2" s="2" t="s">
        <v>43</v>
      </c>
      <c r="T2" s="1" t="s">
        <v>44</v>
      </c>
      <c r="U2" s="1" t="s">
        <v>45</v>
      </c>
      <c r="V2" s="1" t="s">
        <v>46</v>
      </c>
      <c r="W2" s="1">
        <v>99</v>
      </c>
      <c r="X2" s="1">
        <v>819356902</v>
      </c>
      <c r="Y2" s="1" t="s">
        <v>47</v>
      </c>
      <c r="Z2" s="1" t="s">
        <v>48</v>
      </c>
      <c r="AA2" s="1" t="s">
        <v>49</v>
      </c>
      <c r="AB2" s="1" t="s">
        <v>50</v>
      </c>
      <c r="AC2" s="1" t="s">
        <v>51</v>
      </c>
      <c r="AD2" s="1" t="s">
        <v>52</v>
      </c>
      <c r="AF2" s="6" t="str">
        <f>VLOOKUP(S2,Region!A:B,2,FALSE)</f>
        <v>Latam</v>
      </c>
    </row>
    <row r="3" spans="1:32" ht="15.75" customHeight="1">
      <c r="A3" s="1" t="s">
        <v>53</v>
      </c>
      <c r="B3" s="1" t="s">
        <v>54</v>
      </c>
      <c r="C3" s="2" t="s">
        <v>55</v>
      </c>
      <c r="D3" s="1" t="s">
        <v>56</v>
      </c>
      <c r="E3" s="1" t="s">
        <v>57</v>
      </c>
      <c r="F3" s="1" t="s">
        <v>58</v>
      </c>
      <c r="G3" s="1" t="s">
        <v>59</v>
      </c>
      <c r="H3" s="1" t="s">
        <v>60</v>
      </c>
      <c r="I3" s="1" t="s">
        <v>61</v>
      </c>
      <c r="J3" s="2">
        <v>1</v>
      </c>
      <c r="K3" s="2">
        <v>71</v>
      </c>
      <c r="L3" s="4">
        <v>41791</v>
      </c>
      <c r="M3" s="1">
        <v>88001818440706</v>
      </c>
      <c r="N3" s="1">
        <v>42095</v>
      </c>
      <c r="O3" s="1">
        <v>2525775705</v>
      </c>
      <c r="P3" s="5">
        <v>41713</v>
      </c>
      <c r="Q3" s="1" t="s">
        <v>62</v>
      </c>
      <c r="R3" s="2" t="s">
        <v>63</v>
      </c>
      <c r="S3" s="2" t="s">
        <v>64</v>
      </c>
      <c r="T3" s="1" t="s">
        <v>65</v>
      </c>
      <c r="U3" s="1" t="s">
        <v>66</v>
      </c>
      <c r="V3" s="1" t="s">
        <v>67</v>
      </c>
      <c r="W3" s="1">
        <v>100</v>
      </c>
      <c r="X3" s="1">
        <v>819356903</v>
      </c>
      <c r="Y3" s="1" t="s">
        <v>68</v>
      </c>
      <c r="Z3" s="1" t="s">
        <v>69</v>
      </c>
      <c r="AA3" s="1" t="s">
        <v>70</v>
      </c>
      <c r="AB3" s="1" t="s">
        <v>71</v>
      </c>
      <c r="AC3" s="1" t="s">
        <v>72</v>
      </c>
      <c r="AD3" s="1" t="s">
        <v>73</v>
      </c>
      <c r="AF3" s="6" t="str">
        <f>VLOOKUP(S3,Region!A:B,2,FALSE)</f>
        <v>Latam</v>
      </c>
    </row>
    <row r="4" spans="1:32" ht="15.75" customHeight="1">
      <c r="A4" s="1" t="s">
        <v>74</v>
      </c>
      <c r="B4" s="1" t="s">
        <v>75</v>
      </c>
      <c r="C4" s="2" t="s">
        <v>76</v>
      </c>
      <c r="D4" s="1" t="s">
        <v>77</v>
      </c>
      <c r="E4" s="1" t="s">
        <v>78</v>
      </c>
      <c r="F4" s="1" t="s">
        <v>79</v>
      </c>
      <c r="G4" s="1" t="s">
        <v>80</v>
      </c>
      <c r="H4" s="1" t="s">
        <v>81</v>
      </c>
      <c r="I4" s="1" t="s">
        <v>82</v>
      </c>
      <c r="J4" s="2">
        <v>1</v>
      </c>
      <c r="K4" s="2">
        <v>72</v>
      </c>
      <c r="L4" s="4">
        <v>41821</v>
      </c>
      <c r="M4" s="1">
        <v>88001818440707</v>
      </c>
      <c r="N4" s="1">
        <v>42096</v>
      </c>
      <c r="O4" s="1">
        <v>2525775706</v>
      </c>
      <c r="P4" s="5">
        <v>41714</v>
      </c>
      <c r="Q4" s="1" t="s">
        <v>83</v>
      </c>
      <c r="R4" s="2" t="s">
        <v>84</v>
      </c>
      <c r="S4" s="2" t="s">
        <v>85</v>
      </c>
      <c r="T4" s="1" t="s">
        <v>86</v>
      </c>
      <c r="U4" s="1" t="s">
        <v>87</v>
      </c>
      <c r="V4" s="1" t="s">
        <v>88</v>
      </c>
      <c r="W4" s="1">
        <v>101</v>
      </c>
      <c r="X4" s="1">
        <v>819356904</v>
      </c>
      <c r="Y4" s="1" t="s">
        <v>89</v>
      </c>
      <c r="Z4" s="1" t="s">
        <v>90</v>
      </c>
      <c r="AA4" s="1" t="s">
        <v>91</v>
      </c>
      <c r="AB4" s="1" t="s">
        <v>92</v>
      </c>
      <c r="AC4" s="1" t="s">
        <v>93</v>
      </c>
      <c r="AD4" s="1" t="s">
        <v>94</v>
      </c>
      <c r="AF4" s="6" t="str">
        <f>VLOOKUP(S4,Region!A:B,2,FALSE)</f>
        <v>Brazil</v>
      </c>
    </row>
    <row r="5" spans="1:32" ht="15.75" customHeight="1">
      <c r="A5" s="1" t="s">
        <v>95</v>
      </c>
      <c r="B5" s="1" t="s">
        <v>96</v>
      </c>
      <c r="C5" s="2" t="s">
        <v>97</v>
      </c>
      <c r="D5" s="1" t="s">
        <v>98</v>
      </c>
      <c r="E5" s="1" t="s">
        <v>99</v>
      </c>
      <c r="F5" s="1" t="s">
        <v>100</v>
      </c>
      <c r="G5" s="1" t="s">
        <v>101</v>
      </c>
      <c r="H5" s="1" t="s">
        <v>102</v>
      </c>
      <c r="I5" s="1" t="s">
        <v>103</v>
      </c>
      <c r="J5" s="2">
        <v>1</v>
      </c>
      <c r="K5" s="2">
        <v>73</v>
      </c>
      <c r="L5" s="4">
        <v>41760</v>
      </c>
      <c r="M5" s="1">
        <v>88001818440708</v>
      </c>
      <c r="N5" s="1">
        <v>42097</v>
      </c>
      <c r="O5" s="1">
        <v>2525775707</v>
      </c>
      <c r="P5" s="5">
        <v>41715</v>
      </c>
      <c r="Q5" s="1" t="s">
        <v>104</v>
      </c>
      <c r="R5" s="2" t="s">
        <v>105</v>
      </c>
      <c r="S5" s="2" t="s">
        <v>106</v>
      </c>
      <c r="T5" s="1" t="s">
        <v>107</v>
      </c>
      <c r="U5" s="1" t="s">
        <v>108</v>
      </c>
      <c r="V5" s="1" t="s">
        <v>109</v>
      </c>
      <c r="W5" s="1">
        <v>102</v>
      </c>
      <c r="X5" s="1">
        <v>819356905</v>
      </c>
      <c r="Y5" s="1" t="s">
        <v>110</v>
      </c>
      <c r="Z5" s="1" t="s">
        <v>111</v>
      </c>
      <c r="AA5" s="1" t="s">
        <v>112</v>
      </c>
      <c r="AB5" s="1" t="s">
        <v>113</v>
      </c>
      <c r="AC5" s="1" t="s">
        <v>114</v>
      </c>
      <c r="AD5" s="1" t="s">
        <v>115</v>
      </c>
      <c r="AF5" s="6" t="str">
        <f>VLOOKUP(S5,Region!A:B,2,FALSE)</f>
        <v>Latam</v>
      </c>
    </row>
    <row r="6" spans="1:32" ht="15.75" customHeight="1">
      <c r="A6" s="1" t="s">
        <v>116</v>
      </c>
      <c r="B6" s="1" t="s">
        <v>117</v>
      </c>
      <c r="C6" s="2" t="s">
        <v>118</v>
      </c>
      <c r="D6" s="1" t="s">
        <v>119</v>
      </c>
      <c r="E6" s="1" t="s">
        <v>120</v>
      </c>
      <c r="F6" s="1" t="s">
        <v>121</v>
      </c>
      <c r="G6" s="1" t="s">
        <v>122</v>
      </c>
      <c r="H6" s="1" t="s">
        <v>123</v>
      </c>
      <c r="I6" s="1" t="s">
        <v>124</v>
      </c>
      <c r="J6" s="2">
        <v>1</v>
      </c>
      <c r="K6" s="2">
        <v>74</v>
      </c>
      <c r="L6" s="4">
        <v>41791</v>
      </c>
      <c r="M6" s="1">
        <v>88001818440709</v>
      </c>
      <c r="N6" s="1">
        <v>42098</v>
      </c>
      <c r="O6" s="1">
        <v>2525775708</v>
      </c>
      <c r="P6" s="5">
        <v>41716</v>
      </c>
      <c r="Q6" s="1" t="s">
        <v>125</v>
      </c>
      <c r="R6" s="2" t="s">
        <v>126</v>
      </c>
      <c r="S6" s="2" t="s">
        <v>127</v>
      </c>
      <c r="T6" s="1" t="s">
        <v>128</v>
      </c>
      <c r="U6" s="1" t="s">
        <v>129</v>
      </c>
      <c r="V6" s="1" t="s">
        <v>130</v>
      </c>
      <c r="W6" s="1">
        <v>103</v>
      </c>
      <c r="X6" s="1">
        <v>819356906</v>
      </c>
      <c r="Y6" s="1" t="s">
        <v>131</v>
      </c>
      <c r="Z6" s="1" t="s">
        <v>132</v>
      </c>
      <c r="AA6" s="1" t="s">
        <v>133</v>
      </c>
      <c r="AB6" s="1" t="s">
        <v>134</v>
      </c>
      <c r="AC6" s="1" t="s">
        <v>135</v>
      </c>
      <c r="AD6" s="1" t="s">
        <v>136</v>
      </c>
      <c r="AF6" s="6" t="str">
        <f>VLOOKUP(S6,Region!A:B,2,FALSE)</f>
        <v>Latam</v>
      </c>
    </row>
    <row r="7" spans="1:32" ht="15.75" customHeight="1">
      <c r="A7" s="1" t="s">
        <v>137</v>
      </c>
      <c r="B7" s="1" t="s">
        <v>138</v>
      </c>
      <c r="C7" s="2" t="s">
        <v>139</v>
      </c>
      <c r="D7" s="1" t="s">
        <v>140</v>
      </c>
      <c r="E7" s="1" t="s">
        <v>141</v>
      </c>
      <c r="F7" s="1" t="s">
        <v>142</v>
      </c>
      <c r="G7" s="1" t="s">
        <v>143</v>
      </c>
      <c r="H7" s="1" t="s">
        <v>144</v>
      </c>
      <c r="I7" s="1" t="s">
        <v>145</v>
      </c>
      <c r="J7" s="2">
        <v>1</v>
      </c>
      <c r="K7" s="2">
        <v>75</v>
      </c>
      <c r="L7" s="4">
        <v>41821</v>
      </c>
      <c r="M7" s="1">
        <v>88001818440710</v>
      </c>
      <c r="N7" s="1">
        <v>42099</v>
      </c>
      <c r="O7" s="1">
        <v>2525775709</v>
      </c>
      <c r="P7" s="5">
        <v>41717</v>
      </c>
      <c r="Q7" s="1" t="s">
        <v>146</v>
      </c>
      <c r="R7" s="2" t="s">
        <v>147</v>
      </c>
      <c r="S7" s="2" t="s">
        <v>148</v>
      </c>
      <c r="T7" s="1" t="s">
        <v>149</v>
      </c>
      <c r="U7" s="1" t="s">
        <v>150</v>
      </c>
      <c r="V7" s="1" t="s">
        <v>151</v>
      </c>
      <c r="W7" s="1">
        <v>104</v>
      </c>
      <c r="X7" s="1">
        <v>819356907</v>
      </c>
      <c r="Y7" s="1" t="s">
        <v>152</v>
      </c>
      <c r="Z7" s="1" t="s">
        <v>153</v>
      </c>
      <c r="AA7" s="1" t="s">
        <v>154</v>
      </c>
      <c r="AB7" s="1" t="s">
        <v>155</v>
      </c>
      <c r="AC7" s="1" t="s">
        <v>156</v>
      </c>
      <c r="AD7" s="1" t="s">
        <v>157</v>
      </c>
      <c r="AF7" s="6" t="str">
        <f>VLOOKUP(S7,Region!A:B,2,FALSE)</f>
        <v>Latam</v>
      </c>
    </row>
    <row r="8" spans="1:32" ht="15.75" customHeight="1">
      <c r="C8" s="2"/>
      <c r="J8" s="6"/>
      <c r="K8" s="6"/>
      <c r="L8" s="6"/>
      <c r="R8" s="6"/>
      <c r="S8" s="6"/>
      <c r="AF8" s="6"/>
    </row>
    <row r="9" spans="1:32" ht="15.75" customHeight="1">
      <c r="C9" s="2"/>
      <c r="J9" s="6"/>
      <c r="K9" s="6"/>
      <c r="L9" s="6"/>
      <c r="R9" s="6"/>
      <c r="S9" s="6"/>
      <c r="AF9" s="6"/>
    </row>
    <row r="10" spans="1:32" ht="15.75" customHeight="1">
      <c r="C10" s="2"/>
      <c r="J10" s="6"/>
      <c r="K10" s="6"/>
      <c r="L10" s="6"/>
      <c r="R10" s="6"/>
      <c r="S10" s="6"/>
      <c r="AF10" s="6"/>
    </row>
    <row r="11" spans="1:32" ht="15.75" customHeight="1">
      <c r="C11" s="2"/>
      <c r="J11" s="6"/>
      <c r="K11" s="6"/>
      <c r="L11" s="6"/>
      <c r="R11" s="6"/>
      <c r="S11" s="6"/>
      <c r="AF11" s="6"/>
    </row>
    <row r="12" spans="1:32" ht="15.75" customHeight="1">
      <c r="C12" s="2"/>
      <c r="J12" s="6"/>
      <c r="K12" s="6"/>
      <c r="L12" s="6"/>
      <c r="R12" s="6"/>
      <c r="S12" s="6"/>
      <c r="AF12" s="6"/>
    </row>
    <row r="13" spans="1:32" ht="15.75" customHeight="1">
      <c r="C13" s="2"/>
      <c r="J13" s="6"/>
      <c r="K13" s="6"/>
      <c r="L13" s="6"/>
      <c r="R13" s="6"/>
      <c r="S13" s="6"/>
      <c r="AF13" s="6"/>
    </row>
    <row r="14" spans="1:32" ht="15.75" customHeight="1">
      <c r="C14" s="2"/>
      <c r="J14" s="6"/>
      <c r="K14" s="6"/>
      <c r="L14" s="6"/>
      <c r="R14" s="6"/>
      <c r="S14" s="6"/>
      <c r="AF14" s="6"/>
    </row>
    <row r="15" spans="1:32" ht="15.75" customHeight="1">
      <c r="C15" s="2"/>
      <c r="J15" s="6"/>
      <c r="K15" s="6"/>
      <c r="L15" s="6"/>
      <c r="R15" s="6"/>
      <c r="S15" s="6"/>
      <c r="AF15" s="6"/>
    </row>
    <row r="16" spans="1:32" ht="15.75" customHeight="1">
      <c r="C16" s="2"/>
      <c r="J16" s="6"/>
      <c r="K16" s="6"/>
      <c r="L16" s="6"/>
      <c r="R16" s="6"/>
      <c r="S16" s="6"/>
      <c r="AF16" s="6"/>
    </row>
    <row r="17" spans="3:32" ht="15.75" customHeight="1">
      <c r="C17" s="2"/>
      <c r="J17" s="6"/>
      <c r="K17" s="6"/>
      <c r="L17" s="6"/>
      <c r="R17" s="6"/>
      <c r="S17" s="6"/>
      <c r="AF17" s="6"/>
    </row>
    <row r="18" spans="3:32" ht="15.75" customHeight="1">
      <c r="C18" s="2"/>
      <c r="J18" s="6"/>
      <c r="K18" s="6"/>
      <c r="L18" s="6"/>
      <c r="R18" s="6"/>
      <c r="S18" s="6"/>
      <c r="AF18" s="6"/>
    </row>
    <row r="19" spans="3:32" ht="15.75" customHeight="1">
      <c r="C19" s="2"/>
      <c r="J19" s="6"/>
      <c r="K19" s="6"/>
      <c r="L19" s="6"/>
      <c r="R19" s="6"/>
      <c r="S19" s="6"/>
      <c r="AF19" s="6"/>
    </row>
    <row r="20" spans="3:32" ht="15.75" customHeight="1">
      <c r="C20" s="2"/>
      <c r="J20" s="6"/>
      <c r="K20" s="6"/>
      <c r="L20" s="6"/>
      <c r="R20" s="6"/>
      <c r="S20" s="6"/>
      <c r="AF20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R330"/>
  <sheetViews>
    <sheetView workbookViewId="0">
      <pane ySplit="1" topLeftCell="A2" activePane="bottomLeft" state="frozen"/>
      <selection pane="bottomLeft" activeCell="F173" sqref="F173"/>
    </sheetView>
  </sheetViews>
  <sheetFormatPr baseColWidth="10" defaultColWidth="17.33203125" defaultRowHeight="15.75" customHeight="1" x14ac:dyDescent="0"/>
  <cols>
    <col min="1" max="18" width="49.1640625" customWidth="1"/>
  </cols>
  <sheetData>
    <row r="1" spans="1:18" ht="15.75" customHeight="1">
      <c r="A1" s="7" t="s">
        <v>158</v>
      </c>
      <c r="B1" s="7" t="s">
        <v>159</v>
      </c>
      <c r="C1" s="8" t="s">
        <v>160</v>
      </c>
      <c r="D1" s="9" t="s">
        <v>161</v>
      </c>
      <c r="E1" s="10" t="s">
        <v>162</v>
      </c>
      <c r="F1" s="11" t="s">
        <v>163</v>
      </c>
      <c r="G1" s="11" t="s">
        <v>164</v>
      </c>
      <c r="H1" s="12" t="s">
        <v>165</v>
      </c>
      <c r="I1" s="13" t="s">
        <v>166</v>
      </c>
      <c r="J1" s="8" t="s">
        <v>167</v>
      </c>
      <c r="K1" s="8" t="s">
        <v>168</v>
      </c>
      <c r="L1" s="8" t="s">
        <v>169</v>
      </c>
      <c r="M1" s="8" t="s">
        <v>170</v>
      </c>
      <c r="N1" s="8" t="s">
        <v>171</v>
      </c>
      <c r="O1" s="8" t="s">
        <v>172</v>
      </c>
      <c r="P1" s="14" t="s">
        <v>173</v>
      </c>
      <c r="Q1" s="9" t="s">
        <v>174</v>
      </c>
      <c r="R1" s="8" t="s">
        <v>175</v>
      </c>
    </row>
    <row r="2" spans="1:18" ht="15.75" hidden="1" customHeight="1">
      <c r="A2" s="15" t="s">
        <v>176</v>
      </c>
      <c r="B2" s="15" t="s">
        <v>177</v>
      </c>
      <c r="C2" s="16" t="s">
        <v>178</v>
      </c>
      <c r="D2" s="17">
        <v>0.2</v>
      </c>
      <c r="E2" s="18">
        <f>-(1684.2+5244.7)</f>
        <v>-6928.9</v>
      </c>
      <c r="F2" s="19">
        <f t="shared" ref="F2:F32" si="0">E2/P2</f>
        <v>-3149.4999999999995</v>
      </c>
      <c r="G2" s="19">
        <v>0</v>
      </c>
      <c r="H2" s="20">
        <v>41699</v>
      </c>
      <c r="I2" s="21">
        <v>41718</v>
      </c>
      <c r="J2" s="16" t="s">
        <v>179</v>
      </c>
      <c r="K2" s="16" t="s">
        <v>180</v>
      </c>
      <c r="L2" s="16" t="s">
        <v>181</v>
      </c>
      <c r="M2" s="16" t="s">
        <v>182</v>
      </c>
      <c r="N2" s="16" t="s">
        <v>183</v>
      </c>
      <c r="O2" s="16" t="s">
        <v>184</v>
      </c>
      <c r="P2" s="22">
        <v>2.2000000000000002</v>
      </c>
      <c r="Q2" s="17">
        <v>4.8000000000000001E-2</v>
      </c>
      <c r="R2" s="23">
        <v>0.1265</v>
      </c>
    </row>
    <row r="3" spans="1:18" ht="15.75" hidden="1" customHeight="1">
      <c r="A3" s="15" t="s">
        <v>185</v>
      </c>
      <c r="B3" s="15" t="s">
        <v>186</v>
      </c>
      <c r="C3" s="16" t="s">
        <v>187</v>
      </c>
      <c r="D3" s="17">
        <v>0.2</v>
      </c>
      <c r="E3" s="18">
        <f>-(1461+4115)</f>
        <v>-5576</v>
      </c>
      <c r="F3" s="19">
        <f t="shared" si="0"/>
        <v>-2534.5454545454545</v>
      </c>
      <c r="G3" s="19">
        <v>0</v>
      </c>
      <c r="H3" s="20">
        <v>41699</v>
      </c>
      <c r="I3" s="21">
        <v>41711</v>
      </c>
      <c r="J3" s="16" t="s">
        <v>188</v>
      </c>
      <c r="K3" s="16" t="s">
        <v>189</v>
      </c>
      <c r="L3" s="16" t="s">
        <v>190</v>
      </c>
      <c r="M3" s="16" t="s">
        <v>191</v>
      </c>
      <c r="N3" s="16" t="s">
        <v>192</v>
      </c>
      <c r="O3" s="16" t="s">
        <v>193</v>
      </c>
      <c r="P3" s="22">
        <v>2.2000000000000002</v>
      </c>
      <c r="Q3" s="17">
        <v>4.8000000000000001E-2</v>
      </c>
      <c r="R3" s="23">
        <v>0.1265</v>
      </c>
    </row>
    <row r="4" spans="1:18" ht="15.75" hidden="1" customHeight="1">
      <c r="A4" s="15" t="s">
        <v>194</v>
      </c>
      <c r="B4" s="15" t="s">
        <v>195</v>
      </c>
      <c r="C4" s="16" t="s">
        <v>196</v>
      </c>
      <c r="D4" s="17">
        <v>0.2</v>
      </c>
      <c r="E4" s="18">
        <f>-(1418+3213)</f>
        <v>-4631</v>
      </c>
      <c r="F4" s="19">
        <f t="shared" si="0"/>
        <v>-2086.036036036036</v>
      </c>
      <c r="G4" s="19">
        <v>0</v>
      </c>
      <c r="H4" s="20">
        <v>41760</v>
      </c>
      <c r="I4" s="21">
        <v>41760</v>
      </c>
      <c r="J4" s="16" t="s">
        <v>197</v>
      </c>
      <c r="K4" s="16" t="s">
        <v>198</v>
      </c>
      <c r="L4" s="16" t="s">
        <v>199</v>
      </c>
      <c r="M4" s="16" t="s">
        <v>200</v>
      </c>
      <c r="N4" s="16" t="s">
        <v>201</v>
      </c>
      <c r="O4" s="16" t="s">
        <v>202</v>
      </c>
      <c r="P4" s="22">
        <v>2.2200000000000002</v>
      </c>
      <c r="Q4" s="17">
        <v>4.8000000000000001E-2</v>
      </c>
      <c r="R4" s="23">
        <v>0.1265</v>
      </c>
    </row>
    <row r="5" spans="1:18" ht="15.75" hidden="1" customHeight="1">
      <c r="A5" s="15" t="s">
        <v>203</v>
      </c>
      <c r="B5" s="15" t="s">
        <v>204</v>
      </c>
      <c r="C5" s="16" t="s">
        <v>205</v>
      </c>
      <c r="D5" s="17">
        <v>0.2</v>
      </c>
      <c r="E5" s="18">
        <f>-(3164+1461)</f>
        <v>-4625</v>
      </c>
      <c r="F5" s="19">
        <f t="shared" si="0"/>
        <v>-2102.272727272727</v>
      </c>
      <c r="G5" s="19">
        <v>0</v>
      </c>
      <c r="H5" s="20">
        <v>41699</v>
      </c>
      <c r="I5" s="21">
        <v>41725</v>
      </c>
      <c r="J5" s="16" t="s">
        <v>206</v>
      </c>
      <c r="K5" s="16" t="s">
        <v>207</v>
      </c>
      <c r="L5" s="16" t="s">
        <v>208</v>
      </c>
      <c r="M5" s="16" t="s">
        <v>209</v>
      </c>
      <c r="N5" s="16" t="s">
        <v>210</v>
      </c>
      <c r="O5" s="16" t="s">
        <v>211</v>
      </c>
      <c r="P5" s="22">
        <v>2.2000000000000002</v>
      </c>
      <c r="Q5" s="17">
        <v>4.8000000000000001E-2</v>
      </c>
      <c r="R5" s="23">
        <v>0.1265</v>
      </c>
    </row>
    <row r="6" spans="1:18" ht="15.75" hidden="1" customHeight="1">
      <c r="A6" s="15" t="s">
        <v>212</v>
      </c>
      <c r="B6" s="15" t="s">
        <v>213</v>
      </c>
      <c r="C6" s="16" t="s">
        <v>214</v>
      </c>
      <c r="D6" s="17">
        <v>0.2</v>
      </c>
      <c r="E6" s="18">
        <f>-(1461+3105.8)</f>
        <v>-4566.8</v>
      </c>
      <c r="F6" s="19">
        <f t="shared" si="0"/>
        <v>-2075.8181818181815</v>
      </c>
      <c r="G6" s="19">
        <v>0</v>
      </c>
      <c r="H6" s="20">
        <v>41699</v>
      </c>
      <c r="I6" s="21">
        <v>41711</v>
      </c>
      <c r="J6" s="16" t="s">
        <v>215</v>
      </c>
      <c r="K6" s="16" t="s">
        <v>216</v>
      </c>
      <c r="L6" s="16" t="s">
        <v>217</v>
      </c>
      <c r="M6" s="16" t="s">
        <v>218</v>
      </c>
      <c r="N6" s="16" t="s">
        <v>219</v>
      </c>
      <c r="O6" s="16" t="s">
        <v>220</v>
      </c>
      <c r="P6" s="22">
        <v>2.2000000000000002</v>
      </c>
      <c r="Q6" s="17">
        <v>4.8000000000000001E-2</v>
      </c>
      <c r="R6" s="23">
        <v>0.1265</v>
      </c>
    </row>
    <row r="7" spans="1:18" ht="15.75" hidden="1" customHeight="1">
      <c r="A7" s="15" t="s">
        <v>221</v>
      </c>
      <c r="B7" s="15" t="s">
        <v>222</v>
      </c>
      <c r="C7" s="16" t="s">
        <v>223</v>
      </c>
      <c r="D7" s="17">
        <v>0.2</v>
      </c>
      <c r="E7" s="18">
        <f>-(3311+1227.82)</f>
        <v>-4538.82</v>
      </c>
      <c r="F7" s="19">
        <f t="shared" si="0"/>
        <v>-2044.5135135135131</v>
      </c>
      <c r="G7" s="19">
        <v>0</v>
      </c>
      <c r="H7" s="20">
        <v>41821</v>
      </c>
      <c r="I7" s="21">
        <v>41830</v>
      </c>
      <c r="J7" s="24" t="s">
        <v>224</v>
      </c>
      <c r="K7" s="16" t="s">
        <v>225</v>
      </c>
      <c r="L7" s="16" t="s">
        <v>226</v>
      </c>
      <c r="M7" s="16" t="s">
        <v>227</v>
      </c>
      <c r="N7" s="16" t="s">
        <v>228</v>
      </c>
      <c r="O7" s="16" t="s">
        <v>229</v>
      </c>
      <c r="P7" s="22">
        <v>2.2200000000000002</v>
      </c>
      <c r="Q7" s="17">
        <v>4.8000000000000001E-2</v>
      </c>
      <c r="R7" s="23">
        <v>0.1265</v>
      </c>
    </row>
    <row r="8" spans="1:18" ht="15.75" hidden="1" customHeight="1">
      <c r="A8" s="15" t="s">
        <v>230</v>
      </c>
      <c r="B8" s="15" t="s">
        <v>231</v>
      </c>
      <c r="C8" s="16" t="s">
        <v>232</v>
      </c>
      <c r="D8" s="17">
        <v>0.2</v>
      </c>
      <c r="E8" s="18">
        <f>-(1840+2500)</f>
        <v>-4340</v>
      </c>
      <c r="F8" s="19">
        <f t="shared" si="0"/>
        <v>-1954.9549549549547</v>
      </c>
      <c r="G8" s="19">
        <v>0</v>
      </c>
      <c r="H8" s="20">
        <v>41760</v>
      </c>
      <c r="I8" s="21">
        <v>41760</v>
      </c>
      <c r="J8" s="16" t="s">
        <v>233</v>
      </c>
      <c r="K8" s="16" t="s">
        <v>234</v>
      </c>
      <c r="L8" s="16" t="s">
        <v>235</v>
      </c>
      <c r="M8" s="16" t="s">
        <v>236</v>
      </c>
      <c r="N8" s="16" t="s">
        <v>237</v>
      </c>
      <c r="O8" s="16" t="s">
        <v>238</v>
      </c>
      <c r="P8" s="22">
        <v>2.2200000000000002</v>
      </c>
      <c r="Q8" s="17">
        <v>4.8000000000000001E-2</v>
      </c>
      <c r="R8" s="23">
        <v>0.1265</v>
      </c>
    </row>
    <row r="9" spans="1:18" ht="15.75" hidden="1" customHeight="1">
      <c r="A9" s="15" t="s">
        <v>239</v>
      </c>
      <c r="B9" s="15" t="s">
        <v>240</v>
      </c>
      <c r="C9" s="16" t="s">
        <v>241</v>
      </c>
      <c r="D9" s="17">
        <v>0.2</v>
      </c>
      <c r="E9" s="18">
        <f>-(1461+2871.4)</f>
        <v>-4332.3999999999996</v>
      </c>
      <c r="F9" s="19">
        <f t="shared" si="0"/>
        <v>-1951.5315315315313</v>
      </c>
      <c r="G9" s="19">
        <v>0</v>
      </c>
      <c r="H9" s="20">
        <v>41821</v>
      </c>
      <c r="I9" s="21">
        <v>41830</v>
      </c>
      <c r="J9" s="24" t="s">
        <v>242</v>
      </c>
      <c r="K9" s="16" t="s">
        <v>243</v>
      </c>
      <c r="L9" s="16" t="s">
        <v>244</v>
      </c>
      <c r="M9" s="16" t="s">
        <v>245</v>
      </c>
      <c r="N9" s="16" t="s">
        <v>246</v>
      </c>
      <c r="O9" s="16" t="s">
        <v>247</v>
      </c>
      <c r="P9" s="22">
        <v>2.2200000000000002</v>
      </c>
      <c r="Q9" s="17">
        <v>4.8000000000000001E-2</v>
      </c>
      <c r="R9" s="23">
        <v>0.1265</v>
      </c>
    </row>
    <row r="10" spans="1:18" ht="15.75" hidden="1" customHeight="1">
      <c r="A10" s="15" t="s">
        <v>248</v>
      </c>
      <c r="B10" s="15" t="s">
        <v>249</v>
      </c>
      <c r="C10" s="16" t="s">
        <v>250</v>
      </c>
      <c r="D10" s="17">
        <v>0.2</v>
      </c>
      <c r="E10" s="18">
        <f>-(1461+2871.4)</f>
        <v>-4332.3999999999996</v>
      </c>
      <c r="F10" s="19">
        <f t="shared" si="0"/>
        <v>-1951.5315315315313</v>
      </c>
      <c r="G10" s="19">
        <v>0</v>
      </c>
      <c r="H10" s="20">
        <v>41821</v>
      </c>
      <c r="I10" s="21">
        <v>41844</v>
      </c>
      <c r="J10" s="24" t="s">
        <v>251</v>
      </c>
      <c r="K10" s="16" t="s">
        <v>252</v>
      </c>
      <c r="L10" s="16" t="s">
        <v>253</v>
      </c>
      <c r="M10" s="16" t="s">
        <v>254</v>
      </c>
      <c r="N10" s="16" t="s">
        <v>255</v>
      </c>
      <c r="O10" s="16" t="s">
        <v>256</v>
      </c>
      <c r="P10" s="22">
        <v>2.2200000000000002</v>
      </c>
      <c r="Q10" s="17">
        <v>4.8000000000000001E-2</v>
      </c>
      <c r="R10" s="23">
        <v>0.1265</v>
      </c>
    </row>
    <row r="11" spans="1:18" ht="15.75" hidden="1" customHeight="1">
      <c r="A11" s="15" t="s">
        <v>257</v>
      </c>
      <c r="B11" s="15" t="s">
        <v>258</v>
      </c>
      <c r="C11" s="16" t="s">
        <v>259</v>
      </c>
      <c r="D11" s="17">
        <v>0.2</v>
      </c>
      <c r="E11" s="18">
        <f>-(1461+2870)</f>
        <v>-4331</v>
      </c>
      <c r="F11" s="19">
        <f t="shared" si="0"/>
        <v>-1950.9009009009008</v>
      </c>
      <c r="G11" s="19">
        <v>0</v>
      </c>
      <c r="H11" s="20">
        <v>41791</v>
      </c>
      <c r="I11" s="21">
        <v>41809</v>
      </c>
      <c r="J11" s="16" t="s">
        <v>260</v>
      </c>
      <c r="K11" s="16" t="s">
        <v>261</v>
      </c>
      <c r="L11" s="16" t="s">
        <v>262</v>
      </c>
      <c r="M11" s="16" t="s">
        <v>263</v>
      </c>
      <c r="N11" s="16" t="s">
        <v>264</v>
      </c>
      <c r="O11" s="16" t="s">
        <v>265</v>
      </c>
      <c r="P11" s="22">
        <v>2.2200000000000002</v>
      </c>
      <c r="Q11" s="17">
        <v>4.8000000000000001E-2</v>
      </c>
      <c r="R11" s="23">
        <v>0.1265</v>
      </c>
    </row>
    <row r="12" spans="1:18" ht="15.75" hidden="1" customHeight="1">
      <c r="A12" s="15" t="s">
        <v>266</v>
      </c>
      <c r="B12" s="15" t="s">
        <v>267</v>
      </c>
      <c r="C12" s="16" t="s">
        <v>268</v>
      </c>
      <c r="D12" s="17">
        <v>0.2</v>
      </c>
      <c r="E12" s="18">
        <f>-(1461+2870)</f>
        <v>-4331</v>
      </c>
      <c r="F12" s="19">
        <f t="shared" si="0"/>
        <v>-1950.9009009009008</v>
      </c>
      <c r="G12" s="19">
        <v>0</v>
      </c>
      <c r="H12" s="20">
        <v>41821</v>
      </c>
      <c r="I12" s="21">
        <v>41823</v>
      </c>
      <c r="J12" s="16" t="s">
        <v>269</v>
      </c>
      <c r="K12" s="16" t="s">
        <v>270</v>
      </c>
      <c r="L12" s="16" t="s">
        <v>271</v>
      </c>
      <c r="M12" s="16" t="s">
        <v>272</v>
      </c>
      <c r="N12" s="16" t="s">
        <v>273</v>
      </c>
      <c r="O12" s="16" t="s">
        <v>274</v>
      </c>
      <c r="P12" s="22">
        <v>2.2200000000000002</v>
      </c>
      <c r="Q12" s="17">
        <v>4.8000000000000001E-2</v>
      </c>
      <c r="R12" s="23">
        <v>0.1265</v>
      </c>
    </row>
    <row r="13" spans="1:18" ht="15.75" hidden="1" customHeight="1">
      <c r="A13" s="15" t="s">
        <v>275</v>
      </c>
      <c r="B13" s="15" t="s">
        <v>276</v>
      </c>
      <c r="C13" s="16" t="s">
        <v>277</v>
      </c>
      <c r="D13" s="17">
        <v>0.2</v>
      </c>
      <c r="E13" s="18">
        <f>-(2930+1400)</f>
        <v>-4330</v>
      </c>
      <c r="F13" s="19">
        <f t="shared" si="0"/>
        <v>-1950.4504504504503</v>
      </c>
      <c r="G13" s="19">
        <v>0</v>
      </c>
      <c r="H13" s="20">
        <v>41821</v>
      </c>
      <c r="I13" s="21">
        <v>41851</v>
      </c>
      <c r="J13" s="24" t="s">
        <v>278</v>
      </c>
      <c r="K13" s="16" t="s">
        <v>279</v>
      </c>
      <c r="L13" s="16" t="s">
        <v>280</v>
      </c>
      <c r="M13" s="16" t="s">
        <v>281</v>
      </c>
      <c r="N13" s="16" t="s">
        <v>282</v>
      </c>
      <c r="O13" s="16" t="s">
        <v>283</v>
      </c>
      <c r="P13" s="22">
        <v>2.2200000000000002</v>
      </c>
      <c r="Q13" s="17">
        <v>4.8000000000000001E-2</v>
      </c>
      <c r="R13" s="23">
        <v>0.1265</v>
      </c>
    </row>
    <row r="14" spans="1:18" ht="15.75" hidden="1" customHeight="1">
      <c r="A14" s="15" t="s">
        <v>284</v>
      </c>
      <c r="B14" s="15" t="s">
        <v>285</v>
      </c>
      <c r="C14" s="16" t="s">
        <v>286</v>
      </c>
      <c r="D14" s="17">
        <v>0.2</v>
      </c>
      <c r="E14" s="18">
        <f>-(1421+2870)</f>
        <v>-4291</v>
      </c>
      <c r="F14" s="19">
        <f t="shared" si="0"/>
        <v>-1865.6521739130437</v>
      </c>
      <c r="G14" s="19">
        <v>0</v>
      </c>
      <c r="H14" s="25">
        <v>41640</v>
      </c>
      <c r="I14" s="26">
        <v>41669</v>
      </c>
      <c r="J14" s="16" t="s">
        <v>287</v>
      </c>
      <c r="K14" s="16" t="s">
        <v>288</v>
      </c>
      <c r="L14" s="16" t="s">
        <v>289</v>
      </c>
      <c r="M14" s="16" t="s">
        <v>290</v>
      </c>
      <c r="N14" s="16" t="s">
        <v>291</v>
      </c>
      <c r="O14" s="16" t="s">
        <v>292</v>
      </c>
      <c r="P14" s="22">
        <v>2.2999999999999998</v>
      </c>
      <c r="Q14" s="17">
        <v>4.8000000000000001E-2</v>
      </c>
      <c r="R14" s="23">
        <v>0.1265</v>
      </c>
    </row>
    <row r="15" spans="1:18" ht="15.75" hidden="1" customHeight="1">
      <c r="A15" s="15" t="s">
        <v>293</v>
      </c>
      <c r="B15" s="15" t="s">
        <v>294</v>
      </c>
      <c r="C15" s="16" t="s">
        <v>295</v>
      </c>
      <c r="D15" s="17">
        <v>0.2</v>
      </c>
      <c r="E15" s="18">
        <f>-(2754.2+1461)</f>
        <v>-4215.2</v>
      </c>
      <c r="F15" s="19">
        <f t="shared" si="0"/>
        <v>-1915.9999999999998</v>
      </c>
      <c r="G15" s="19">
        <v>0</v>
      </c>
      <c r="H15" s="20">
        <v>41699</v>
      </c>
      <c r="I15" s="21">
        <v>41718</v>
      </c>
      <c r="J15" s="16" t="s">
        <v>296</v>
      </c>
      <c r="K15" s="16" t="s">
        <v>297</v>
      </c>
      <c r="L15" s="16" t="s">
        <v>298</v>
      </c>
      <c r="M15" s="16" t="s">
        <v>299</v>
      </c>
      <c r="N15" s="16" t="s">
        <v>300</v>
      </c>
      <c r="O15" s="16" t="s">
        <v>301</v>
      </c>
      <c r="P15" s="22">
        <v>2.2000000000000002</v>
      </c>
      <c r="Q15" s="17">
        <v>4.8000000000000001E-2</v>
      </c>
      <c r="R15" s="23">
        <v>0.1265</v>
      </c>
    </row>
    <row r="16" spans="1:18" ht="15.75" hidden="1" customHeight="1">
      <c r="A16" s="15" t="s">
        <v>302</v>
      </c>
      <c r="B16" s="15" t="s">
        <v>303</v>
      </c>
      <c r="C16" s="16" t="s">
        <v>304</v>
      </c>
      <c r="D16" s="17">
        <v>0.2</v>
      </c>
      <c r="E16" s="18">
        <f>-(3490+721.1)</f>
        <v>-4211.1000000000004</v>
      </c>
      <c r="F16" s="19">
        <f t="shared" si="0"/>
        <v>-1914.1363636363637</v>
      </c>
      <c r="G16" s="19">
        <v>0</v>
      </c>
      <c r="H16" s="20">
        <v>41730</v>
      </c>
      <c r="I16" s="21">
        <v>41746</v>
      </c>
      <c r="J16" s="16" t="s">
        <v>305</v>
      </c>
      <c r="K16" s="16" t="s">
        <v>306</v>
      </c>
      <c r="L16" s="16" t="s">
        <v>307</v>
      </c>
      <c r="M16" s="16" t="s">
        <v>308</v>
      </c>
      <c r="N16" s="16" t="s">
        <v>309</v>
      </c>
      <c r="O16" s="16" t="s">
        <v>310</v>
      </c>
      <c r="P16" s="22">
        <v>2.2000000000000002</v>
      </c>
      <c r="Q16" s="17">
        <v>4.8000000000000001E-2</v>
      </c>
      <c r="R16" s="23">
        <v>0.1265</v>
      </c>
    </row>
    <row r="17" spans="1:18" ht="15.75" hidden="1" customHeight="1">
      <c r="A17" s="15" t="s">
        <v>311</v>
      </c>
      <c r="B17" s="15" t="s">
        <v>312</v>
      </c>
      <c r="C17" s="16" t="s">
        <v>313</v>
      </c>
      <c r="D17" s="17">
        <v>0.25</v>
      </c>
      <c r="E17" s="18">
        <f>-(1572+2637)</f>
        <v>-4209</v>
      </c>
      <c r="F17" s="19">
        <f t="shared" si="0"/>
        <v>-1895.9459459459458</v>
      </c>
      <c r="G17" s="19">
        <v>0</v>
      </c>
      <c r="H17" s="20">
        <v>41791</v>
      </c>
      <c r="I17" s="21">
        <v>41816</v>
      </c>
      <c r="J17" s="16" t="s">
        <v>314</v>
      </c>
      <c r="K17" s="16" t="s">
        <v>315</v>
      </c>
      <c r="L17" s="16" t="s">
        <v>316</v>
      </c>
      <c r="M17" s="16" t="s">
        <v>317</v>
      </c>
      <c r="N17" s="16" t="s">
        <v>318</v>
      </c>
      <c r="O17" s="16" t="s">
        <v>319</v>
      </c>
      <c r="P17" s="22">
        <v>2.2200000000000002</v>
      </c>
      <c r="Q17" s="17">
        <v>0.06</v>
      </c>
      <c r="R17" s="23">
        <v>0.1265</v>
      </c>
    </row>
    <row r="18" spans="1:18" ht="15.75" hidden="1" customHeight="1">
      <c r="A18" s="15" t="s">
        <v>320</v>
      </c>
      <c r="B18" s="15" t="s">
        <v>321</v>
      </c>
      <c r="C18" s="16" t="s">
        <v>322</v>
      </c>
      <c r="D18" s="17">
        <v>0.2</v>
      </c>
      <c r="E18" s="18">
        <f>-(1371.2+2803)</f>
        <v>-4174.2</v>
      </c>
      <c r="F18" s="19">
        <f t="shared" si="0"/>
        <v>-1880.27027027027</v>
      </c>
      <c r="G18" s="19">
        <v>0</v>
      </c>
      <c r="H18" s="20">
        <v>41760</v>
      </c>
      <c r="I18" s="21">
        <v>41760</v>
      </c>
      <c r="J18" s="16" t="s">
        <v>323</v>
      </c>
      <c r="K18" s="16" t="s">
        <v>324</v>
      </c>
      <c r="L18" s="16" t="s">
        <v>325</v>
      </c>
      <c r="M18" s="16" t="s">
        <v>326</v>
      </c>
      <c r="N18" s="16" t="s">
        <v>327</v>
      </c>
      <c r="O18" s="16" t="s">
        <v>328</v>
      </c>
      <c r="P18" s="22">
        <v>2.2200000000000002</v>
      </c>
      <c r="Q18" s="17">
        <v>4.8000000000000001E-2</v>
      </c>
      <c r="R18" s="23">
        <v>0.1265</v>
      </c>
    </row>
    <row r="19" spans="1:18" ht="15.75" hidden="1" customHeight="1">
      <c r="A19" s="15" t="s">
        <v>329</v>
      </c>
      <c r="B19" s="15" t="s">
        <v>330</v>
      </c>
      <c r="C19" s="16" t="s">
        <v>331</v>
      </c>
      <c r="D19" s="17">
        <v>0.2</v>
      </c>
      <c r="E19" s="18">
        <f>-(2666.3+1461)</f>
        <v>-4127.3</v>
      </c>
      <c r="F19" s="19">
        <f t="shared" si="0"/>
        <v>-1859.1441441441441</v>
      </c>
      <c r="G19" s="19">
        <v>0</v>
      </c>
      <c r="H19" s="20">
        <v>41760</v>
      </c>
      <c r="I19" s="21">
        <v>41760</v>
      </c>
      <c r="J19" s="16" t="s">
        <v>332</v>
      </c>
      <c r="K19" s="16" t="s">
        <v>333</v>
      </c>
      <c r="L19" s="16" t="s">
        <v>334</v>
      </c>
      <c r="M19" s="16" t="s">
        <v>335</v>
      </c>
      <c r="N19" s="16" t="s">
        <v>336</v>
      </c>
      <c r="O19" s="16" t="s">
        <v>337</v>
      </c>
      <c r="P19" s="22">
        <v>2.2200000000000002</v>
      </c>
      <c r="Q19" s="17">
        <v>4.8000000000000001E-2</v>
      </c>
      <c r="R19" s="23">
        <v>0.1265</v>
      </c>
    </row>
    <row r="20" spans="1:18" ht="15.75" hidden="1" customHeight="1">
      <c r="A20" s="15" t="s">
        <v>338</v>
      </c>
      <c r="B20" s="15" t="s">
        <v>339</v>
      </c>
      <c r="C20" s="16" t="s">
        <v>340</v>
      </c>
      <c r="D20" s="17">
        <v>0.2</v>
      </c>
      <c r="E20" s="18">
        <f>-(1461+2666.3)</f>
        <v>-4127.3</v>
      </c>
      <c r="F20" s="19">
        <f t="shared" si="0"/>
        <v>-1859.1441441441441</v>
      </c>
      <c r="G20" s="19">
        <v>0</v>
      </c>
      <c r="H20" s="20">
        <v>41760</v>
      </c>
      <c r="I20" s="21">
        <v>41760</v>
      </c>
      <c r="J20" s="16" t="s">
        <v>341</v>
      </c>
      <c r="K20" s="16" t="s">
        <v>342</v>
      </c>
      <c r="L20" s="16" t="s">
        <v>343</v>
      </c>
      <c r="M20" s="16" t="s">
        <v>344</v>
      </c>
      <c r="N20" s="16" t="s">
        <v>345</v>
      </c>
      <c r="O20" s="16" t="s">
        <v>346</v>
      </c>
      <c r="P20" s="22">
        <v>2.2200000000000002</v>
      </c>
      <c r="Q20" s="17">
        <v>4.8000000000000001E-2</v>
      </c>
      <c r="R20" s="23">
        <v>0.1265</v>
      </c>
    </row>
    <row r="21" spans="1:18" ht="15.75" hidden="1" customHeight="1">
      <c r="A21" s="15" t="s">
        <v>347</v>
      </c>
      <c r="B21" s="15" t="s">
        <v>348</v>
      </c>
      <c r="C21" s="16" t="s">
        <v>349</v>
      </c>
      <c r="D21" s="17">
        <v>0.2</v>
      </c>
      <c r="E21" s="18">
        <f>-(2842+1226.4)</f>
        <v>-4068.4</v>
      </c>
      <c r="F21" s="19">
        <f t="shared" si="0"/>
        <v>-1849.2727272727273</v>
      </c>
      <c r="G21" s="19">
        <v>0</v>
      </c>
      <c r="H21" s="20">
        <v>41730</v>
      </c>
      <c r="I21" s="21">
        <v>41753</v>
      </c>
      <c r="J21" s="16" t="s">
        <v>350</v>
      </c>
      <c r="K21" s="16" t="s">
        <v>351</v>
      </c>
      <c r="L21" s="16" t="s">
        <v>352</v>
      </c>
      <c r="M21" s="16" t="s">
        <v>353</v>
      </c>
      <c r="N21" s="16" t="s">
        <v>354</v>
      </c>
      <c r="O21" s="16" t="s">
        <v>355</v>
      </c>
      <c r="P21" s="22">
        <v>2.2000000000000002</v>
      </c>
      <c r="Q21" s="17">
        <v>4.8000000000000001E-2</v>
      </c>
      <c r="R21" s="23">
        <v>0.1265</v>
      </c>
    </row>
    <row r="22" spans="1:18" ht="15.75" hidden="1" customHeight="1">
      <c r="A22" s="15" t="s">
        <v>356</v>
      </c>
      <c r="B22" s="15" t="s">
        <v>357</v>
      </c>
      <c r="C22" s="16" t="s">
        <v>358</v>
      </c>
      <c r="D22" s="17">
        <v>0.2</v>
      </c>
      <c r="E22" s="18">
        <f>-(1461+2549.1)</f>
        <v>-4010.1</v>
      </c>
      <c r="F22" s="19">
        <f t="shared" si="0"/>
        <v>-1806.3513513513512</v>
      </c>
      <c r="G22" s="19">
        <v>0</v>
      </c>
      <c r="H22" s="20">
        <v>41821</v>
      </c>
      <c r="I22" s="21">
        <v>41851</v>
      </c>
      <c r="J22" s="16" t="s">
        <v>359</v>
      </c>
      <c r="K22" s="16" t="s">
        <v>360</v>
      </c>
      <c r="L22" s="16" t="s">
        <v>361</v>
      </c>
      <c r="M22" s="16" t="s">
        <v>362</v>
      </c>
      <c r="N22" s="16" t="s">
        <v>363</v>
      </c>
      <c r="O22" s="16" t="s">
        <v>364</v>
      </c>
      <c r="P22" s="22">
        <v>2.2200000000000002</v>
      </c>
      <c r="Q22" s="17">
        <v>4.8000000000000001E-2</v>
      </c>
      <c r="R22" s="23">
        <v>0.1265</v>
      </c>
    </row>
    <row r="23" spans="1:18" ht="15.75" hidden="1" customHeight="1">
      <c r="A23" s="15" t="s">
        <v>365</v>
      </c>
      <c r="B23" s="15" t="s">
        <v>366</v>
      </c>
      <c r="C23" s="16" t="s">
        <v>367</v>
      </c>
      <c r="D23" s="17">
        <v>0.2</v>
      </c>
      <c r="E23" s="18">
        <f>-(1421+2510)</f>
        <v>-3931</v>
      </c>
      <c r="F23" s="19">
        <f t="shared" si="0"/>
        <v>-1786.8181818181818</v>
      </c>
      <c r="G23" s="19">
        <v>0</v>
      </c>
      <c r="H23" s="25">
        <v>41579</v>
      </c>
      <c r="I23" s="26">
        <v>41606</v>
      </c>
      <c r="J23" s="16" t="s">
        <v>368</v>
      </c>
      <c r="K23" s="16" t="s">
        <v>369</v>
      </c>
      <c r="L23" s="16" t="s">
        <v>370</v>
      </c>
      <c r="M23" s="16" t="s">
        <v>371</v>
      </c>
      <c r="N23" s="16" t="s">
        <v>372</v>
      </c>
      <c r="O23" s="16" t="s">
        <v>373</v>
      </c>
      <c r="P23" s="22">
        <v>2.2000000000000002</v>
      </c>
      <c r="Q23" s="17">
        <v>4.8000000000000001E-2</v>
      </c>
      <c r="R23" s="23">
        <v>0.1265</v>
      </c>
    </row>
    <row r="24" spans="1:18" ht="15.75" hidden="1" customHeight="1">
      <c r="A24" s="15" t="s">
        <v>374</v>
      </c>
      <c r="B24" s="15" t="s">
        <v>375</v>
      </c>
      <c r="C24" s="16" t="s">
        <v>376</v>
      </c>
      <c r="D24" s="17">
        <v>0.2</v>
      </c>
      <c r="E24" s="18">
        <f>-(1201.64+2696)</f>
        <v>-3897.6400000000003</v>
      </c>
      <c r="F24" s="19">
        <f t="shared" si="0"/>
        <v>-1755.6936936936936</v>
      </c>
      <c r="G24" s="19">
        <v>0</v>
      </c>
      <c r="H24" s="20">
        <v>41791</v>
      </c>
      <c r="I24" s="21">
        <v>41809</v>
      </c>
      <c r="J24" s="16" t="s">
        <v>377</v>
      </c>
      <c r="K24" s="16" t="s">
        <v>378</v>
      </c>
      <c r="L24" s="16" t="s">
        <v>379</v>
      </c>
      <c r="M24" s="16" t="s">
        <v>380</v>
      </c>
      <c r="N24" s="16" t="s">
        <v>381</v>
      </c>
      <c r="O24" s="16" t="s">
        <v>382</v>
      </c>
      <c r="P24" s="22">
        <v>2.2200000000000002</v>
      </c>
      <c r="Q24" s="17">
        <v>4.8000000000000001E-2</v>
      </c>
      <c r="R24" s="23">
        <v>0.1265</v>
      </c>
    </row>
    <row r="25" spans="1:18" ht="15.75" hidden="1" customHeight="1">
      <c r="A25" s="15" t="s">
        <v>383</v>
      </c>
      <c r="B25" s="15" t="s">
        <v>384</v>
      </c>
      <c r="C25" s="16" t="s">
        <v>385</v>
      </c>
      <c r="D25" s="17">
        <v>0.2</v>
      </c>
      <c r="E25" s="18">
        <f>-(1301+2483)</f>
        <v>-3784</v>
      </c>
      <c r="F25" s="19">
        <f t="shared" si="0"/>
        <v>-1704.5045045045044</v>
      </c>
      <c r="G25" s="19">
        <v>0</v>
      </c>
      <c r="H25" s="20">
        <v>41760</v>
      </c>
      <c r="I25" s="21">
        <v>41760</v>
      </c>
      <c r="J25" s="16" t="s">
        <v>386</v>
      </c>
      <c r="K25" s="16" t="s">
        <v>387</v>
      </c>
      <c r="L25" s="16" t="s">
        <v>388</v>
      </c>
      <c r="M25" s="16" t="s">
        <v>389</v>
      </c>
      <c r="N25" s="16" t="s">
        <v>390</v>
      </c>
      <c r="O25" s="16" t="s">
        <v>391</v>
      </c>
      <c r="P25" s="22">
        <v>2.2200000000000002</v>
      </c>
      <c r="Q25" s="17">
        <v>4.8000000000000001E-2</v>
      </c>
      <c r="R25" s="23">
        <v>0.1265</v>
      </c>
    </row>
    <row r="26" spans="1:18" ht="15.75" hidden="1" customHeight="1">
      <c r="A26" s="15" t="s">
        <v>392</v>
      </c>
      <c r="B26" s="15" t="s">
        <v>393</v>
      </c>
      <c r="C26" s="16" t="s">
        <v>394</v>
      </c>
      <c r="D26" s="17">
        <v>0.2</v>
      </c>
      <c r="E26" s="18">
        <f>-(1400+2200)</f>
        <v>-3600</v>
      </c>
      <c r="F26" s="19">
        <f t="shared" si="0"/>
        <v>-1621.6216216216214</v>
      </c>
      <c r="G26" s="19">
        <v>0</v>
      </c>
      <c r="H26" s="20">
        <v>41791</v>
      </c>
      <c r="I26" s="21">
        <v>41802</v>
      </c>
      <c r="J26" s="16" t="s">
        <v>395</v>
      </c>
      <c r="K26" s="16" t="s">
        <v>396</v>
      </c>
      <c r="L26" s="16" t="s">
        <v>397</v>
      </c>
      <c r="M26" s="16" t="s">
        <v>398</v>
      </c>
      <c r="N26" s="16" t="s">
        <v>399</v>
      </c>
      <c r="O26" s="16" t="s">
        <v>400</v>
      </c>
      <c r="P26" s="22">
        <v>2.2200000000000002</v>
      </c>
      <c r="Q26" s="17">
        <v>4.8000000000000001E-2</v>
      </c>
      <c r="R26" s="23">
        <v>0.1265</v>
      </c>
    </row>
    <row r="27" spans="1:18" ht="15.75" hidden="1" customHeight="1">
      <c r="A27" s="15" t="s">
        <v>401</v>
      </c>
      <c r="B27" s="15" t="s">
        <v>402</v>
      </c>
      <c r="C27" s="16" t="s">
        <v>403</v>
      </c>
      <c r="D27" s="17">
        <v>0.2</v>
      </c>
      <c r="E27" s="18">
        <f>-(579.33+2989)</f>
        <v>-3568.33</v>
      </c>
      <c r="F27" s="19">
        <f t="shared" si="0"/>
        <v>-1607.3558558558557</v>
      </c>
      <c r="G27" s="19">
        <v>0</v>
      </c>
      <c r="H27" s="20">
        <v>41821</v>
      </c>
      <c r="I27" s="21">
        <v>41837</v>
      </c>
      <c r="J27" s="24" t="s">
        <v>404</v>
      </c>
      <c r="K27" s="16" t="s">
        <v>405</v>
      </c>
      <c r="L27" s="16" t="s">
        <v>406</v>
      </c>
      <c r="M27" s="16" t="s">
        <v>407</v>
      </c>
      <c r="N27" s="16" t="s">
        <v>408</v>
      </c>
      <c r="O27" s="16" t="s">
        <v>409</v>
      </c>
      <c r="P27" s="22">
        <v>2.2200000000000002</v>
      </c>
      <c r="Q27" s="17">
        <v>4.8000000000000001E-2</v>
      </c>
      <c r="R27" s="23">
        <v>0.1265</v>
      </c>
    </row>
    <row r="28" spans="1:18" ht="15.75" hidden="1" customHeight="1">
      <c r="A28" s="15" t="s">
        <v>410</v>
      </c>
      <c r="B28" s="15" t="s">
        <v>411</v>
      </c>
      <c r="C28" s="16" t="s">
        <v>412</v>
      </c>
      <c r="D28" s="17">
        <v>0.2</v>
      </c>
      <c r="E28" s="18">
        <f>-(1371.2+2044.1)</f>
        <v>-3415.3</v>
      </c>
      <c r="F28" s="19">
        <f t="shared" si="0"/>
        <v>-1538.4234234234234</v>
      </c>
      <c r="G28" s="19">
        <v>0</v>
      </c>
      <c r="H28" s="20">
        <v>41760</v>
      </c>
      <c r="I28" s="21">
        <v>41760</v>
      </c>
      <c r="J28" s="16" t="s">
        <v>413</v>
      </c>
      <c r="K28" s="16" t="s">
        <v>414</v>
      </c>
      <c r="L28" s="16" t="s">
        <v>415</v>
      </c>
      <c r="M28" s="16" t="s">
        <v>416</v>
      </c>
      <c r="N28" s="16" t="s">
        <v>417</v>
      </c>
      <c r="O28" s="16" t="s">
        <v>418</v>
      </c>
      <c r="P28" s="22">
        <v>2.2200000000000002</v>
      </c>
      <c r="Q28" s="17">
        <v>4.8000000000000001E-2</v>
      </c>
      <c r="R28" s="23">
        <v>0.1265</v>
      </c>
    </row>
    <row r="29" spans="1:18" ht="15.75" hidden="1" customHeight="1">
      <c r="A29" s="15" t="s">
        <v>419</v>
      </c>
      <c r="B29" s="15" t="s">
        <v>420</v>
      </c>
      <c r="C29" s="16" t="s">
        <v>421</v>
      </c>
      <c r="D29" s="17">
        <v>0.2</v>
      </c>
      <c r="E29" s="18">
        <f>-(2500+900)</f>
        <v>-3400</v>
      </c>
      <c r="F29" s="19">
        <f t="shared" si="0"/>
        <v>-1531.5315315315313</v>
      </c>
      <c r="G29" s="19">
        <v>0</v>
      </c>
      <c r="H29" s="20">
        <v>41760</v>
      </c>
      <c r="I29" s="21">
        <v>41760</v>
      </c>
      <c r="J29" s="16" t="s">
        <v>422</v>
      </c>
      <c r="K29" s="16" t="s">
        <v>423</v>
      </c>
      <c r="L29" s="16" t="s">
        <v>424</v>
      </c>
      <c r="M29" s="16" t="s">
        <v>425</v>
      </c>
      <c r="N29" s="16" t="s">
        <v>426</v>
      </c>
      <c r="O29" s="16" t="s">
        <v>427</v>
      </c>
      <c r="P29" s="22">
        <v>2.2200000000000002</v>
      </c>
      <c r="Q29" s="17">
        <v>4.8000000000000001E-2</v>
      </c>
      <c r="R29" s="23">
        <v>0.1265</v>
      </c>
    </row>
    <row r="30" spans="1:18" ht="15.75" hidden="1" customHeight="1">
      <c r="A30" s="15" t="s">
        <v>428</v>
      </c>
      <c r="B30" s="15" t="s">
        <v>429</v>
      </c>
      <c r="C30" s="16" t="s">
        <v>430</v>
      </c>
      <c r="D30" s="17">
        <v>0.2</v>
      </c>
      <c r="E30" s="18">
        <f>-(1309.84+2000)</f>
        <v>-3309.84</v>
      </c>
      <c r="F30" s="19">
        <f t="shared" si="0"/>
        <v>-1490.918918918919</v>
      </c>
      <c r="G30" s="19">
        <v>0</v>
      </c>
      <c r="H30" s="20">
        <v>41791</v>
      </c>
      <c r="I30" s="21">
        <v>41802</v>
      </c>
      <c r="J30" s="16" t="s">
        <v>431</v>
      </c>
      <c r="K30" s="16" t="s">
        <v>432</v>
      </c>
      <c r="L30" s="16" t="s">
        <v>433</v>
      </c>
      <c r="M30" s="16" t="s">
        <v>434</v>
      </c>
      <c r="N30" s="16" t="s">
        <v>435</v>
      </c>
      <c r="O30" s="16" t="s">
        <v>436</v>
      </c>
      <c r="P30" s="22">
        <v>2.2200000000000002</v>
      </c>
      <c r="Q30" s="17">
        <v>4.8000000000000001E-2</v>
      </c>
      <c r="R30" s="23">
        <v>0.1265</v>
      </c>
    </row>
    <row r="31" spans="1:18" ht="15.75" hidden="1" customHeight="1">
      <c r="A31" s="15" t="s">
        <v>437</v>
      </c>
      <c r="B31" s="15" t="s">
        <v>438</v>
      </c>
      <c r="C31" s="27" t="s">
        <v>439</v>
      </c>
      <c r="D31" s="28">
        <v>0.25</v>
      </c>
      <c r="E31" s="29">
        <v>-2856.6</v>
      </c>
      <c r="F31" s="19">
        <f t="shared" si="0"/>
        <v>-1242</v>
      </c>
      <c r="G31" s="19">
        <v>-5000</v>
      </c>
      <c r="H31" s="25">
        <v>41579</v>
      </c>
      <c r="I31" s="26">
        <v>41599</v>
      </c>
      <c r="J31" s="27" t="s">
        <v>440</v>
      </c>
      <c r="K31" s="27" t="s">
        <v>441</v>
      </c>
      <c r="L31" s="27" t="s">
        <v>442</v>
      </c>
      <c r="M31" s="27" t="s">
        <v>443</v>
      </c>
      <c r="N31" s="16" t="s">
        <v>444</v>
      </c>
      <c r="O31" s="27" t="s">
        <v>445</v>
      </c>
      <c r="P31" s="22">
        <v>2.2999999999999998</v>
      </c>
      <c r="Q31" s="17">
        <v>4.8000000000000001E-2</v>
      </c>
      <c r="R31" s="23">
        <v>0.1265</v>
      </c>
    </row>
    <row r="32" spans="1:18" ht="15.75" hidden="1" customHeight="1">
      <c r="A32" s="15" t="s">
        <v>446</v>
      </c>
      <c r="B32" s="15" t="s">
        <v>447</v>
      </c>
      <c r="C32" s="16" t="s">
        <v>448</v>
      </c>
      <c r="D32" s="17">
        <v>0.2</v>
      </c>
      <c r="E32" s="18">
        <f>-(647.5+2000)</f>
        <v>-2647.5</v>
      </c>
      <c r="F32" s="19">
        <f t="shared" si="0"/>
        <v>-1203.4090909090908</v>
      </c>
      <c r="G32" s="19">
        <v>0</v>
      </c>
      <c r="H32" s="20">
        <v>41730</v>
      </c>
      <c r="I32" s="21">
        <v>41753</v>
      </c>
      <c r="J32" s="16" t="s">
        <v>449</v>
      </c>
      <c r="K32" s="16" t="s">
        <v>450</v>
      </c>
      <c r="L32" s="16" t="s">
        <v>451</v>
      </c>
      <c r="M32" s="16" t="s">
        <v>452</v>
      </c>
      <c r="N32" s="16" t="s">
        <v>453</v>
      </c>
      <c r="O32" s="16" t="s">
        <v>454</v>
      </c>
      <c r="P32" s="22">
        <v>2.2000000000000002</v>
      </c>
      <c r="Q32" s="17">
        <v>4.8000000000000001E-2</v>
      </c>
      <c r="R32" s="23">
        <v>0.1265</v>
      </c>
    </row>
    <row r="33" spans="1:18" ht="15.75" hidden="1" customHeight="1">
      <c r="A33" s="15" t="s">
        <v>455</v>
      </c>
      <c r="B33" s="15" t="s">
        <v>456</v>
      </c>
      <c r="C33" s="16" t="s">
        <v>457</v>
      </c>
      <c r="D33" s="17">
        <v>0.2</v>
      </c>
      <c r="E33" s="18">
        <v>-2545.1</v>
      </c>
      <c r="F33" s="19">
        <v>-1156.8636363636363</v>
      </c>
      <c r="G33" s="19">
        <v>0</v>
      </c>
      <c r="H33" s="25">
        <v>41518</v>
      </c>
      <c r="I33" s="26">
        <v>41536</v>
      </c>
      <c r="J33" s="16" t="s">
        <v>458</v>
      </c>
      <c r="K33" s="16" t="s">
        <v>459</v>
      </c>
      <c r="L33" s="16" t="s">
        <v>460</v>
      </c>
      <c r="M33" s="16" t="s">
        <v>461</v>
      </c>
      <c r="N33" s="16" t="s">
        <v>462</v>
      </c>
      <c r="O33" s="16" t="s">
        <v>463</v>
      </c>
      <c r="P33" s="22">
        <v>2.2000000000000002</v>
      </c>
      <c r="Q33" s="17">
        <v>4.8000000000000001E-2</v>
      </c>
      <c r="R33" s="23">
        <v>0.1265</v>
      </c>
    </row>
    <row r="34" spans="1:18" ht="15.75" hidden="1" customHeight="1">
      <c r="A34" s="30" t="s">
        <v>464</v>
      </c>
      <c r="B34" s="15" t="s">
        <v>465</v>
      </c>
      <c r="C34" s="16" t="s">
        <v>466</v>
      </c>
      <c r="D34" s="17">
        <v>0.2</v>
      </c>
      <c r="E34" s="18">
        <v>-2545.1</v>
      </c>
      <c r="F34" s="19">
        <v>-1156.8636363636363</v>
      </c>
      <c r="G34" s="19">
        <v>0</v>
      </c>
      <c r="H34" s="25">
        <v>41487</v>
      </c>
      <c r="I34" s="26">
        <v>41508</v>
      </c>
      <c r="J34" s="16" t="s">
        <v>467</v>
      </c>
      <c r="K34" s="16" t="s">
        <v>468</v>
      </c>
      <c r="L34" s="16" t="s">
        <v>469</v>
      </c>
      <c r="M34" s="16" t="s">
        <v>470</v>
      </c>
      <c r="N34" s="16" t="s">
        <v>471</v>
      </c>
      <c r="O34" s="16" t="s">
        <v>472</v>
      </c>
      <c r="P34" s="22">
        <v>2.2000000000000002</v>
      </c>
      <c r="Q34" s="17">
        <v>4.8000000000000001E-2</v>
      </c>
      <c r="R34" s="23">
        <v>0.1265</v>
      </c>
    </row>
    <row r="35" spans="1:18" ht="15.75" hidden="1" customHeight="1">
      <c r="A35" s="15" t="s">
        <v>473</v>
      </c>
      <c r="B35" s="15" t="s">
        <v>474</v>
      </c>
      <c r="C35" s="16" t="s">
        <v>475</v>
      </c>
      <c r="D35" s="17">
        <v>0.2</v>
      </c>
      <c r="E35" s="18">
        <v>-2545.1</v>
      </c>
      <c r="F35" s="19">
        <v>-1106.5652173913045</v>
      </c>
      <c r="G35" s="19">
        <v>0</v>
      </c>
      <c r="H35" s="25">
        <v>41487</v>
      </c>
      <c r="I35" s="26">
        <v>41494</v>
      </c>
      <c r="J35" s="16" t="s">
        <v>476</v>
      </c>
      <c r="K35" s="16" t="s">
        <v>477</v>
      </c>
      <c r="L35" s="16" t="s">
        <v>478</v>
      </c>
      <c r="M35" s="16" t="s">
        <v>479</v>
      </c>
      <c r="N35" s="16" t="s">
        <v>480</v>
      </c>
      <c r="O35" s="16" t="s">
        <v>481</v>
      </c>
      <c r="P35" s="22">
        <v>2.2000000000000002</v>
      </c>
      <c r="Q35" s="17">
        <v>4.8000000000000001E-2</v>
      </c>
      <c r="R35" s="23">
        <v>0.1265</v>
      </c>
    </row>
    <row r="36" spans="1:18" ht="15.75" hidden="1" customHeight="1">
      <c r="A36" s="15" t="s">
        <v>482</v>
      </c>
      <c r="B36" s="15" t="s">
        <v>483</v>
      </c>
      <c r="C36" s="16" t="s">
        <v>484</v>
      </c>
      <c r="D36" s="17">
        <v>0.2</v>
      </c>
      <c r="E36" s="18">
        <v>-2121</v>
      </c>
      <c r="F36" s="19">
        <v>-922.17391304347836</v>
      </c>
      <c r="G36" s="19">
        <v>0</v>
      </c>
      <c r="H36" s="25">
        <v>41456</v>
      </c>
      <c r="I36" s="26">
        <v>41480</v>
      </c>
      <c r="J36" s="16" t="s">
        <v>485</v>
      </c>
      <c r="K36" s="16" t="s">
        <v>486</v>
      </c>
      <c r="L36" s="16" t="s">
        <v>487</v>
      </c>
      <c r="M36" s="16" t="s">
        <v>488</v>
      </c>
      <c r="N36" s="16" t="s">
        <v>489</v>
      </c>
      <c r="O36" s="16" t="s">
        <v>490</v>
      </c>
      <c r="P36" s="22">
        <v>2.2000000000000002</v>
      </c>
      <c r="Q36" s="17">
        <v>4.8000000000000001E-2</v>
      </c>
      <c r="R36" s="23">
        <v>0.1265</v>
      </c>
    </row>
    <row r="37" spans="1:18" ht="15.75" hidden="1" customHeight="1">
      <c r="A37" s="15" t="s">
        <v>491</v>
      </c>
      <c r="B37" s="15" t="s">
        <v>492</v>
      </c>
      <c r="C37" s="16" t="s">
        <v>493</v>
      </c>
      <c r="D37" s="17">
        <v>0.2</v>
      </c>
      <c r="E37" s="18">
        <v>-1953.1</v>
      </c>
      <c r="F37" s="19">
        <v>-887.77272727272714</v>
      </c>
      <c r="G37" s="19">
        <v>0</v>
      </c>
      <c r="H37" s="25">
        <v>41518</v>
      </c>
      <c r="I37" s="26">
        <v>41543</v>
      </c>
      <c r="J37" s="16" t="s">
        <v>494</v>
      </c>
      <c r="K37" s="16" t="s">
        <v>495</v>
      </c>
      <c r="L37" s="16" t="s">
        <v>496</v>
      </c>
      <c r="M37" s="16" t="s">
        <v>497</v>
      </c>
      <c r="N37" s="16" t="s">
        <v>498</v>
      </c>
      <c r="O37" s="16" t="s">
        <v>499</v>
      </c>
      <c r="P37" s="22">
        <v>2.2000000000000002</v>
      </c>
      <c r="Q37" s="17">
        <v>4.8000000000000001E-2</v>
      </c>
      <c r="R37" s="23">
        <v>0.1265</v>
      </c>
    </row>
    <row r="38" spans="1:18" ht="15.75" hidden="1" customHeight="1">
      <c r="A38" s="15" t="s">
        <v>500</v>
      </c>
      <c r="B38" s="15" t="s">
        <v>501</v>
      </c>
      <c r="C38" s="16" t="s">
        <v>502</v>
      </c>
      <c r="D38" s="17">
        <v>0.25</v>
      </c>
      <c r="E38" s="18">
        <v>-1876.75</v>
      </c>
      <c r="F38" s="19">
        <v>-962.43589743589746</v>
      </c>
      <c r="G38" s="19">
        <v>0</v>
      </c>
      <c r="H38" s="25">
        <v>41275</v>
      </c>
      <c r="I38" s="26">
        <v>41275</v>
      </c>
      <c r="J38" s="16" t="s">
        <v>503</v>
      </c>
      <c r="K38" s="16" t="s">
        <v>504</v>
      </c>
      <c r="L38" s="16" t="s">
        <v>505</v>
      </c>
      <c r="M38" s="16" t="s">
        <v>506</v>
      </c>
      <c r="N38" s="16" t="s">
        <v>507</v>
      </c>
      <c r="O38" s="16" t="s">
        <v>508</v>
      </c>
      <c r="P38" s="22">
        <v>2.2000000000000002</v>
      </c>
      <c r="Q38" s="17">
        <v>4.8000000000000001E-2</v>
      </c>
      <c r="R38" s="23">
        <v>0.1265</v>
      </c>
    </row>
    <row r="39" spans="1:18" ht="15.75" hidden="1" customHeight="1">
      <c r="A39" s="15" t="s">
        <v>509</v>
      </c>
      <c r="B39" s="15" t="s">
        <v>510</v>
      </c>
      <c r="C39" s="16" t="s">
        <v>511</v>
      </c>
      <c r="D39" s="17">
        <v>0.2</v>
      </c>
      <c r="E39" s="18">
        <v>-1825.8</v>
      </c>
      <c r="F39" s="19">
        <f>E39/P39</f>
        <v>-793.82608695652175</v>
      </c>
      <c r="G39" s="19">
        <v>0</v>
      </c>
      <c r="H39" s="25">
        <v>41640</v>
      </c>
      <c r="I39" s="26">
        <v>41648</v>
      </c>
      <c r="J39" s="16" t="s">
        <v>512</v>
      </c>
      <c r="K39" s="16" t="s">
        <v>513</v>
      </c>
      <c r="L39" s="16" t="s">
        <v>514</v>
      </c>
      <c r="M39" s="16" t="s">
        <v>515</v>
      </c>
      <c r="N39" s="16" t="s">
        <v>516</v>
      </c>
      <c r="O39" s="16" t="s">
        <v>517</v>
      </c>
      <c r="P39" s="22">
        <v>2.2999999999999998</v>
      </c>
      <c r="Q39" s="17">
        <v>4.8000000000000001E-2</v>
      </c>
      <c r="R39" s="23">
        <v>0.1265</v>
      </c>
    </row>
    <row r="40" spans="1:18" ht="15.75" hidden="1" customHeight="1">
      <c r="A40" s="15" t="s">
        <v>518</v>
      </c>
      <c r="B40" s="15" t="s">
        <v>519</v>
      </c>
      <c r="C40" s="16" t="s">
        <v>520</v>
      </c>
      <c r="D40" s="17">
        <v>0.2</v>
      </c>
      <c r="E40" s="18">
        <v>-1801.82</v>
      </c>
      <c r="F40" s="19">
        <v>-924.01025641025637</v>
      </c>
      <c r="G40" s="19">
        <v>0</v>
      </c>
      <c r="H40" s="25">
        <v>41275</v>
      </c>
      <c r="I40" s="26">
        <v>41275</v>
      </c>
      <c r="J40" s="16" t="s">
        <v>521</v>
      </c>
      <c r="K40" s="16" t="s">
        <v>522</v>
      </c>
      <c r="L40" s="16" t="s">
        <v>523</v>
      </c>
      <c r="M40" s="16" t="s">
        <v>524</v>
      </c>
      <c r="N40" s="16" t="s">
        <v>525</v>
      </c>
      <c r="O40" s="16" t="s">
        <v>526</v>
      </c>
      <c r="P40" s="22">
        <v>2.2000000000000002</v>
      </c>
      <c r="Q40" s="17">
        <v>4.8000000000000001E-2</v>
      </c>
      <c r="R40" s="23">
        <v>0.1265</v>
      </c>
    </row>
    <row r="41" spans="1:18" ht="15.75" hidden="1" customHeight="1">
      <c r="A41" s="15" t="s">
        <v>527</v>
      </c>
      <c r="B41" s="15" t="s">
        <v>528</v>
      </c>
      <c r="C41" s="16" t="s">
        <v>529</v>
      </c>
      <c r="D41" s="17">
        <v>0.2</v>
      </c>
      <c r="E41" s="18">
        <v>-1672.94</v>
      </c>
      <c r="F41" s="19">
        <v>-857.91794871794878</v>
      </c>
      <c r="G41" s="19">
        <v>0</v>
      </c>
      <c r="H41" s="25">
        <v>41275</v>
      </c>
      <c r="I41" s="26">
        <v>41275</v>
      </c>
      <c r="J41" s="16" t="s">
        <v>530</v>
      </c>
      <c r="K41" s="16" t="s">
        <v>531</v>
      </c>
      <c r="L41" s="16" t="s">
        <v>532</v>
      </c>
      <c r="M41" s="16" t="s">
        <v>533</v>
      </c>
      <c r="N41" s="16" t="s">
        <v>534</v>
      </c>
      <c r="O41" s="16" t="s">
        <v>535</v>
      </c>
      <c r="P41" s="22">
        <v>2.2000000000000002</v>
      </c>
      <c r="Q41" s="17">
        <v>4.8000000000000001E-2</v>
      </c>
      <c r="R41" s="23">
        <v>0.1265</v>
      </c>
    </row>
    <row r="42" spans="1:18" ht="15.75" hidden="1" customHeight="1">
      <c r="A42" s="15" t="s">
        <v>536</v>
      </c>
      <c r="B42" s="15" t="s">
        <v>537</v>
      </c>
      <c r="C42" s="16" t="s">
        <v>538</v>
      </c>
      <c r="D42" s="17">
        <v>0.2</v>
      </c>
      <c r="E42" s="18">
        <v>-1652.5</v>
      </c>
      <c r="F42" s="19">
        <f>E42/P42</f>
        <v>-751.13636363636363</v>
      </c>
      <c r="G42" s="19">
        <v>0</v>
      </c>
      <c r="H42" s="25">
        <v>41579</v>
      </c>
      <c r="I42" s="26">
        <v>41585</v>
      </c>
      <c r="J42" s="16" t="s">
        <v>539</v>
      </c>
      <c r="K42" s="16" t="s">
        <v>540</v>
      </c>
      <c r="L42" s="16" t="s">
        <v>541</v>
      </c>
      <c r="M42" s="16" t="s">
        <v>542</v>
      </c>
      <c r="N42" s="16" t="s">
        <v>543</v>
      </c>
      <c r="O42" s="16" t="s">
        <v>544</v>
      </c>
      <c r="P42" s="22">
        <v>2.2000000000000002</v>
      </c>
      <c r="Q42" s="17">
        <v>4.8000000000000001E-2</v>
      </c>
      <c r="R42" s="23">
        <v>0.1265</v>
      </c>
    </row>
    <row r="43" spans="1:18" ht="15.75" hidden="1" customHeight="1">
      <c r="A43" s="15" t="s">
        <v>545</v>
      </c>
      <c r="B43" s="15" t="s">
        <v>546</v>
      </c>
      <c r="C43" s="16" t="s">
        <v>547</v>
      </c>
      <c r="D43" s="17">
        <v>0.2</v>
      </c>
      <c r="E43" s="18">
        <v>-1650</v>
      </c>
      <c r="F43" s="19">
        <v>-749.99999999999989</v>
      </c>
      <c r="G43" s="19">
        <v>0</v>
      </c>
      <c r="H43" s="25">
        <v>41548</v>
      </c>
      <c r="I43" s="26">
        <v>41557</v>
      </c>
      <c r="J43" s="16" t="s">
        <v>548</v>
      </c>
      <c r="K43" s="16" t="s">
        <v>549</v>
      </c>
      <c r="L43" s="16" t="s">
        <v>550</v>
      </c>
      <c r="M43" s="16" t="s">
        <v>551</v>
      </c>
      <c r="N43" s="16" t="s">
        <v>552</v>
      </c>
      <c r="O43" s="16" t="s">
        <v>553</v>
      </c>
      <c r="P43" s="22">
        <v>2.2000000000000002</v>
      </c>
      <c r="Q43" s="17">
        <v>4.8000000000000001E-2</v>
      </c>
      <c r="R43" s="23">
        <v>0.1265</v>
      </c>
    </row>
    <row r="44" spans="1:18" ht="15.75" hidden="1" customHeight="1">
      <c r="A44" s="15" t="s">
        <v>554</v>
      </c>
      <c r="B44" s="15" t="s">
        <v>555</v>
      </c>
      <c r="C44" s="16" t="s">
        <v>556</v>
      </c>
      <c r="D44" s="17">
        <v>0.2</v>
      </c>
      <c r="E44" s="18">
        <v>-1635.6</v>
      </c>
      <c r="F44" s="19">
        <f>E44/P44</f>
        <v>-711.13043478260875</v>
      </c>
      <c r="G44" s="19">
        <v>0</v>
      </c>
      <c r="H44" s="25">
        <v>41609</v>
      </c>
      <c r="I44" s="26">
        <v>41613</v>
      </c>
      <c r="J44" s="16" t="s">
        <v>557</v>
      </c>
      <c r="K44" s="16" t="s">
        <v>558</v>
      </c>
      <c r="L44" s="16" t="s">
        <v>559</v>
      </c>
      <c r="M44" s="16" t="s">
        <v>560</v>
      </c>
      <c r="N44" s="16" t="s">
        <v>561</v>
      </c>
      <c r="O44" s="16" t="s">
        <v>562</v>
      </c>
      <c r="P44" s="22">
        <v>2.2999999999999998</v>
      </c>
      <c r="Q44" s="17">
        <v>4.8000000000000001E-2</v>
      </c>
      <c r="R44" s="23">
        <v>0.1265</v>
      </c>
    </row>
    <row r="45" spans="1:18" ht="15.75" hidden="1" customHeight="1">
      <c r="A45" s="15" t="s">
        <v>563</v>
      </c>
      <c r="B45" s="15" t="s">
        <v>564</v>
      </c>
      <c r="C45" s="16" t="s">
        <v>565</v>
      </c>
      <c r="D45" s="17">
        <v>0.2</v>
      </c>
      <c r="E45" s="18">
        <v>-1622.8</v>
      </c>
      <c r="F45" s="19">
        <f>E45/P45</f>
        <v>-737.63636363636351</v>
      </c>
      <c r="G45" s="19">
        <v>0</v>
      </c>
      <c r="H45" s="25">
        <v>41548</v>
      </c>
      <c r="I45" s="26">
        <v>41564</v>
      </c>
      <c r="J45" s="16" t="s">
        <v>566</v>
      </c>
      <c r="K45" s="16" t="s">
        <v>567</v>
      </c>
      <c r="L45" s="16" t="s">
        <v>568</v>
      </c>
      <c r="M45" s="16" t="s">
        <v>569</v>
      </c>
      <c r="N45" s="16" t="s">
        <v>570</v>
      </c>
      <c r="O45" s="16" t="s">
        <v>571</v>
      </c>
      <c r="P45" s="22">
        <v>2.2000000000000002</v>
      </c>
      <c r="Q45" s="17">
        <v>4.8000000000000001E-2</v>
      </c>
      <c r="R45" s="23">
        <v>0.1265</v>
      </c>
    </row>
    <row r="46" spans="1:18" ht="15.75" hidden="1" customHeight="1">
      <c r="A46" s="15" t="s">
        <v>572</v>
      </c>
      <c r="B46" s="15" t="s">
        <v>573</v>
      </c>
      <c r="C46" s="16" t="s">
        <v>574</v>
      </c>
      <c r="D46" s="17">
        <v>0.2</v>
      </c>
      <c r="E46" s="18">
        <v>-1602</v>
      </c>
      <c r="F46" s="19">
        <f>E46/P46</f>
        <v>-696.52173913043487</v>
      </c>
      <c r="G46" s="19">
        <v>0</v>
      </c>
      <c r="H46" s="25">
        <v>41609</v>
      </c>
      <c r="I46" s="26">
        <v>41613</v>
      </c>
      <c r="J46" s="16" t="s">
        <v>575</v>
      </c>
      <c r="K46" s="16" t="s">
        <v>576</v>
      </c>
      <c r="L46" s="16" t="s">
        <v>577</v>
      </c>
      <c r="M46" s="16" t="s">
        <v>578</v>
      </c>
      <c r="N46" s="16" t="s">
        <v>579</v>
      </c>
      <c r="O46" s="16" t="s">
        <v>580</v>
      </c>
      <c r="P46" s="22">
        <v>2.2999999999999998</v>
      </c>
      <c r="Q46" s="17">
        <v>0</v>
      </c>
      <c r="R46" s="23">
        <v>0.1265</v>
      </c>
    </row>
    <row r="47" spans="1:18" ht="15.75" hidden="1" customHeight="1">
      <c r="A47" s="15" t="s">
        <v>581</v>
      </c>
      <c r="B47" s="15" t="s">
        <v>582</v>
      </c>
      <c r="C47" s="16" t="s">
        <v>583</v>
      </c>
      <c r="D47" s="17">
        <v>0.2</v>
      </c>
      <c r="E47" s="18">
        <v>-1568.08</v>
      </c>
      <c r="F47" s="19">
        <f>E47/P47</f>
        <v>-706.34234234234225</v>
      </c>
      <c r="G47" s="19">
        <v>0</v>
      </c>
      <c r="H47" s="20">
        <v>41852</v>
      </c>
      <c r="I47" s="21">
        <v>41858</v>
      </c>
      <c r="J47" s="16" t="s">
        <v>584</v>
      </c>
      <c r="K47" s="16" t="s">
        <v>585</v>
      </c>
      <c r="L47" s="16" t="s">
        <v>586</v>
      </c>
      <c r="M47" s="16" t="s">
        <v>587</v>
      </c>
      <c r="N47" s="16" t="s">
        <v>588</v>
      </c>
      <c r="O47" s="16" t="s">
        <v>589</v>
      </c>
      <c r="P47" s="22">
        <v>2.2200000000000002</v>
      </c>
      <c r="Q47" s="17">
        <v>4.8000000000000001E-2</v>
      </c>
      <c r="R47" s="23">
        <v>0.1265</v>
      </c>
    </row>
    <row r="48" spans="1:18" ht="15.75" hidden="1" customHeight="1">
      <c r="A48" s="30" t="s">
        <v>590</v>
      </c>
      <c r="B48" s="15" t="s">
        <v>591</v>
      </c>
      <c r="C48" s="16" t="s">
        <v>592</v>
      </c>
      <c r="D48" s="17">
        <v>0.2</v>
      </c>
      <c r="E48" s="18">
        <v>-1565</v>
      </c>
      <c r="F48" s="19">
        <v>-711.36363636363626</v>
      </c>
      <c r="G48" s="19">
        <v>0</v>
      </c>
      <c r="H48" s="25">
        <v>41518</v>
      </c>
      <c r="I48" s="26">
        <v>41522</v>
      </c>
      <c r="J48" s="16" t="s">
        <v>593</v>
      </c>
      <c r="K48" s="16" t="s">
        <v>594</v>
      </c>
      <c r="L48" s="16" t="s">
        <v>595</v>
      </c>
      <c r="M48" s="16" t="s">
        <v>596</v>
      </c>
      <c r="N48" s="16" t="s">
        <v>597</v>
      </c>
      <c r="O48" s="16" t="s">
        <v>598</v>
      </c>
      <c r="P48" s="22">
        <v>2.2000000000000002</v>
      </c>
      <c r="Q48" s="17">
        <v>4.8000000000000001E-2</v>
      </c>
      <c r="R48" s="23">
        <v>0.1265</v>
      </c>
    </row>
    <row r="49" spans="1:18" ht="15.75" hidden="1" customHeight="1">
      <c r="A49" s="15" t="s">
        <v>599</v>
      </c>
      <c r="B49" s="15" t="s">
        <v>600</v>
      </c>
      <c r="C49" s="16" t="s">
        <v>601</v>
      </c>
      <c r="D49" s="17">
        <v>0.2</v>
      </c>
      <c r="E49" s="18">
        <v>-1565</v>
      </c>
      <c r="F49" s="19">
        <v>-711.36363636363626</v>
      </c>
      <c r="G49" s="19">
        <v>0</v>
      </c>
      <c r="H49" s="25">
        <v>41548</v>
      </c>
      <c r="I49" s="26">
        <v>41564</v>
      </c>
      <c r="J49" s="16" t="s">
        <v>602</v>
      </c>
      <c r="K49" s="16" t="s">
        <v>603</v>
      </c>
      <c r="L49" s="16" t="s">
        <v>604</v>
      </c>
      <c r="M49" s="16" t="s">
        <v>605</v>
      </c>
      <c r="N49" s="16" t="s">
        <v>606</v>
      </c>
      <c r="O49" s="16" t="s">
        <v>607</v>
      </c>
      <c r="P49" s="22">
        <v>2.2000000000000002</v>
      </c>
      <c r="Q49" s="17">
        <v>4.8000000000000001E-2</v>
      </c>
      <c r="R49" s="23">
        <v>0.1265</v>
      </c>
    </row>
    <row r="50" spans="1:18" ht="15.75" hidden="1" customHeight="1">
      <c r="A50" s="30" t="s">
        <v>608</v>
      </c>
      <c r="B50" s="15" t="s">
        <v>609</v>
      </c>
      <c r="C50" s="16" t="s">
        <v>610</v>
      </c>
      <c r="D50" s="17">
        <v>0.2</v>
      </c>
      <c r="E50" s="18">
        <v>-1565</v>
      </c>
      <c r="F50" s="19">
        <v>-711.36363636363626</v>
      </c>
      <c r="G50" s="19">
        <v>0</v>
      </c>
      <c r="H50" s="25">
        <v>41487</v>
      </c>
      <c r="I50" s="26">
        <v>41515</v>
      </c>
      <c r="J50" s="16" t="s">
        <v>611</v>
      </c>
      <c r="K50" s="16" t="s">
        <v>612</v>
      </c>
      <c r="L50" s="16" t="s">
        <v>613</v>
      </c>
      <c r="M50" s="16" t="s">
        <v>614</v>
      </c>
      <c r="N50" s="16" t="s">
        <v>615</v>
      </c>
      <c r="O50" s="16" t="s">
        <v>616</v>
      </c>
      <c r="P50" s="22">
        <v>2.2000000000000002</v>
      </c>
      <c r="Q50" s="17">
        <v>4.8000000000000001E-2</v>
      </c>
      <c r="R50" s="23">
        <v>0.1265</v>
      </c>
    </row>
    <row r="51" spans="1:18" ht="15.75" hidden="1" customHeight="1">
      <c r="A51" s="15" t="s">
        <v>617</v>
      </c>
      <c r="B51" s="15" t="s">
        <v>618</v>
      </c>
      <c r="C51" s="16" t="s">
        <v>619</v>
      </c>
      <c r="D51" s="17">
        <v>0.2</v>
      </c>
      <c r="E51" s="18">
        <v>-1532.65</v>
      </c>
      <c r="F51" s="19">
        <v>-785.97435897435901</v>
      </c>
      <c r="G51" s="19">
        <v>0</v>
      </c>
      <c r="H51" s="25">
        <v>41365</v>
      </c>
      <c r="I51" s="26">
        <v>41365</v>
      </c>
      <c r="J51" s="16" t="s">
        <v>620</v>
      </c>
      <c r="K51" s="16" t="s">
        <v>621</v>
      </c>
      <c r="L51" s="16" t="s">
        <v>622</v>
      </c>
      <c r="M51" s="16" t="s">
        <v>623</v>
      </c>
      <c r="N51" s="16" t="s">
        <v>624</v>
      </c>
      <c r="O51" s="16" t="s">
        <v>625</v>
      </c>
      <c r="P51" s="22">
        <v>2.2000000000000002</v>
      </c>
      <c r="Q51" s="17">
        <v>4.8000000000000001E-2</v>
      </c>
      <c r="R51" s="23">
        <v>0.1265</v>
      </c>
    </row>
    <row r="52" spans="1:18" ht="15.75" hidden="1" customHeight="1">
      <c r="A52" s="31" t="s">
        <v>626</v>
      </c>
      <c r="B52" s="15" t="s">
        <v>627</v>
      </c>
      <c r="C52" s="16" t="s">
        <v>628</v>
      </c>
      <c r="D52" s="17">
        <v>0.2</v>
      </c>
      <c r="E52" s="18">
        <v>-1484</v>
      </c>
      <c r="F52" s="19">
        <v>-668.46846846846836</v>
      </c>
      <c r="G52" s="19">
        <v>0</v>
      </c>
      <c r="H52" s="20">
        <v>41791</v>
      </c>
      <c r="I52" s="21">
        <v>41795</v>
      </c>
      <c r="J52" s="16" t="s">
        <v>629</v>
      </c>
      <c r="K52" s="16" t="s">
        <v>630</v>
      </c>
      <c r="L52" s="16" t="s">
        <v>631</v>
      </c>
      <c r="M52" s="16" t="s">
        <v>632</v>
      </c>
      <c r="N52" s="16" t="s">
        <v>633</v>
      </c>
      <c r="O52" s="16" t="s">
        <v>634</v>
      </c>
      <c r="P52" s="16">
        <v>2.2200000000000002</v>
      </c>
      <c r="Q52" s="17">
        <v>4.8000000000000001E-2</v>
      </c>
      <c r="R52" s="32">
        <v>0</v>
      </c>
    </row>
    <row r="53" spans="1:18" ht="15.75" hidden="1" customHeight="1">
      <c r="A53" s="15" t="s">
        <v>635</v>
      </c>
      <c r="B53" s="15" t="s">
        <v>636</v>
      </c>
      <c r="C53" s="16" t="s">
        <v>637</v>
      </c>
      <c r="D53" s="17">
        <v>0.2</v>
      </c>
      <c r="E53" s="18">
        <v>-1421</v>
      </c>
      <c r="F53" s="19">
        <v>-664.09090909090901</v>
      </c>
      <c r="G53" s="19">
        <v>0</v>
      </c>
      <c r="H53" s="25">
        <v>41518</v>
      </c>
      <c r="I53" s="26">
        <v>41543</v>
      </c>
      <c r="J53" s="16" t="s">
        <v>638</v>
      </c>
      <c r="K53" s="16" t="s">
        <v>639</v>
      </c>
      <c r="L53" s="16" t="s">
        <v>640</v>
      </c>
      <c r="M53" s="16" t="s">
        <v>641</v>
      </c>
      <c r="N53" s="16" t="s">
        <v>642</v>
      </c>
      <c r="O53" s="16" t="s">
        <v>643</v>
      </c>
      <c r="P53" s="22">
        <v>2.2000000000000002</v>
      </c>
      <c r="Q53" s="17">
        <v>4.8000000000000001E-2</v>
      </c>
      <c r="R53" s="23">
        <v>0.1265</v>
      </c>
    </row>
    <row r="54" spans="1:18" ht="15.75" hidden="1" customHeight="1">
      <c r="A54" s="15" t="s">
        <v>644</v>
      </c>
      <c r="B54" s="15" t="s">
        <v>645</v>
      </c>
      <c r="C54" s="16" t="s">
        <v>646</v>
      </c>
      <c r="D54" s="17">
        <v>0.2</v>
      </c>
      <c r="E54" s="18">
        <v>-1421</v>
      </c>
      <c r="F54" s="19">
        <v>-645.90909090909088</v>
      </c>
      <c r="G54" s="19">
        <v>0</v>
      </c>
      <c r="H54" s="25">
        <v>41548</v>
      </c>
      <c r="I54" s="26">
        <v>41550</v>
      </c>
      <c r="J54" s="16" t="s">
        <v>647</v>
      </c>
      <c r="K54" s="16" t="s">
        <v>648</v>
      </c>
      <c r="L54" s="16" t="s">
        <v>649</v>
      </c>
      <c r="M54" s="16" t="s">
        <v>650</v>
      </c>
      <c r="N54" s="16" t="s">
        <v>651</v>
      </c>
      <c r="O54" s="16" t="s">
        <v>652</v>
      </c>
      <c r="P54" s="22">
        <v>2.2000000000000002</v>
      </c>
      <c r="Q54" s="17">
        <v>4.8000000000000001E-2</v>
      </c>
      <c r="R54" s="23">
        <v>0.1265</v>
      </c>
    </row>
    <row r="55" spans="1:18" ht="15.75" hidden="1" customHeight="1">
      <c r="A55" s="15" t="s">
        <v>653</v>
      </c>
      <c r="B55" s="15" t="s">
        <v>654</v>
      </c>
      <c r="C55" s="16" t="s">
        <v>655</v>
      </c>
      <c r="D55" s="17">
        <v>0.2</v>
      </c>
      <c r="E55" s="18">
        <v>-1421</v>
      </c>
      <c r="F55" s="19">
        <f>E55/P55</f>
        <v>-645.90909090909088</v>
      </c>
      <c r="G55" s="19">
        <v>0</v>
      </c>
      <c r="H55" s="25">
        <v>41548</v>
      </c>
      <c r="I55" s="26">
        <v>41578</v>
      </c>
      <c r="J55" s="16" t="s">
        <v>656</v>
      </c>
      <c r="K55" s="16" t="s">
        <v>657</v>
      </c>
      <c r="L55" s="16" t="s">
        <v>658</v>
      </c>
      <c r="M55" s="16" t="s">
        <v>659</v>
      </c>
      <c r="N55" s="16" t="s">
        <v>660</v>
      </c>
      <c r="O55" s="16" t="s">
        <v>661</v>
      </c>
      <c r="P55" s="22">
        <v>2.2000000000000002</v>
      </c>
      <c r="Q55" s="17">
        <v>4.8000000000000001E-2</v>
      </c>
      <c r="R55" s="23">
        <v>0.1265</v>
      </c>
    </row>
    <row r="56" spans="1:18" ht="15.75" hidden="1" customHeight="1">
      <c r="A56" s="15" t="s">
        <v>662</v>
      </c>
      <c r="B56" s="15" t="s">
        <v>663</v>
      </c>
      <c r="C56" s="16" t="s">
        <v>664</v>
      </c>
      <c r="D56" s="17">
        <v>0.2</v>
      </c>
      <c r="E56" s="18">
        <v>-1421</v>
      </c>
      <c r="F56" s="19">
        <f>E56/P56</f>
        <v>-645.90909090909088</v>
      </c>
      <c r="G56" s="19">
        <v>0</v>
      </c>
      <c r="H56" s="25">
        <v>41579</v>
      </c>
      <c r="I56" s="26">
        <v>41585</v>
      </c>
      <c r="J56" s="16" t="s">
        <v>665</v>
      </c>
      <c r="K56" s="16" t="s">
        <v>666</v>
      </c>
      <c r="L56" s="16" t="s">
        <v>667</v>
      </c>
      <c r="M56" s="16" t="s">
        <v>668</v>
      </c>
      <c r="N56" s="16" t="s">
        <v>669</v>
      </c>
      <c r="O56" s="16" t="s">
        <v>670</v>
      </c>
      <c r="P56" s="22">
        <v>2.2000000000000002</v>
      </c>
      <c r="Q56" s="17">
        <v>4.8000000000000001E-2</v>
      </c>
      <c r="R56" s="23">
        <v>0.1265</v>
      </c>
    </row>
    <row r="57" spans="1:18" ht="15.75" hidden="1" customHeight="1">
      <c r="A57" s="15" t="s">
        <v>671</v>
      </c>
      <c r="B57" s="15" t="s">
        <v>672</v>
      </c>
      <c r="C57" s="16" t="s">
        <v>673</v>
      </c>
      <c r="D57" s="17">
        <v>0.2</v>
      </c>
      <c r="E57" s="18">
        <v>-1421</v>
      </c>
      <c r="F57" s="19">
        <v>-645.90909090909088</v>
      </c>
      <c r="G57" s="19">
        <v>0</v>
      </c>
      <c r="H57" s="25">
        <v>41456</v>
      </c>
      <c r="I57" s="26">
        <v>41456</v>
      </c>
      <c r="J57" s="16" t="s">
        <v>674</v>
      </c>
      <c r="K57" s="16" t="s">
        <v>675</v>
      </c>
      <c r="L57" s="16" t="s">
        <v>676</v>
      </c>
      <c r="M57" s="16" t="s">
        <v>677</v>
      </c>
      <c r="N57" s="16" t="s">
        <v>678</v>
      </c>
      <c r="O57" s="16" t="s">
        <v>679</v>
      </c>
      <c r="P57" s="22">
        <v>2.2000000000000002</v>
      </c>
      <c r="Q57" s="17">
        <v>4.8000000000000001E-2</v>
      </c>
      <c r="R57" s="23">
        <v>0.1265</v>
      </c>
    </row>
    <row r="58" spans="1:18" ht="15.75" hidden="1" customHeight="1">
      <c r="A58" s="30" t="s">
        <v>680</v>
      </c>
      <c r="B58" s="15" t="s">
        <v>681</v>
      </c>
      <c r="C58" s="16" t="s">
        <v>682</v>
      </c>
      <c r="D58" s="17">
        <v>0.2</v>
      </c>
      <c r="E58" s="18">
        <v>-1421</v>
      </c>
      <c r="F58" s="19">
        <v>-645.90909090909088</v>
      </c>
      <c r="G58" s="19">
        <v>0</v>
      </c>
      <c r="H58" s="25">
        <v>41518</v>
      </c>
      <c r="I58" s="26">
        <v>41522</v>
      </c>
      <c r="J58" s="16" t="s">
        <v>683</v>
      </c>
      <c r="K58" s="16" t="s">
        <v>684</v>
      </c>
      <c r="L58" s="16" t="s">
        <v>685</v>
      </c>
      <c r="M58" s="16" t="s">
        <v>686</v>
      </c>
      <c r="N58" s="16" t="s">
        <v>687</v>
      </c>
      <c r="O58" s="16" t="s">
        <v>688</v>
      </c>
      <c r="P58" s="22">
        <v>2.2000000000000002</v>
      </c>
      <c r="Q58" s="17">
        <v>4.8000000000000001E-2</v>
      </c>
      <c r="R58" s="23">
        <v>0.1265</v>
      </c>
    </row>
    <row r="59" spans="1:18" ht="15.75" hidden="1" customHeight="1">
      <c r="A59" s="15" t="s">
        <v>689</v>
      </c>
      <c r="B59" s="15" t="s">
        <v>690</v>
      </c>
      <c r="C59" s="16" t="s">
        <v>691</v>
      </c>
      <c r="D59" s="17">
        <v>0.2</v>
      </c>
      <c r="E59" s="18">
        <v>-1421</v>
      </c>
      <c r="F59" s="19">
        <v>-645.90909090909088</v>
      </c>
      <c r="G59" s="19">
        <v>0</v>
      </c>
      <c r="H59" s="25">
        <v>41518</v>
      </c>
      <c r="I59" s="26">
        <v>41529</v>
      </c>
      <c r="J59" s="16" t="s">
        <v>692</v>
      </c>
      <c r="K59" s="16" t="s">
        <v>693</v>
      </c>
      <c r="L59" s="16" t="s">
        <v>694</v>
      </c>
      <c r="M59" s="16" t="s">
        <v>695</v>
      </c>
      <c r="N59" s="16" t="s">
        <v>696</v>
      </c>
      <c r="O59" s="16" t="s">
        <v>697</v>
      </c>
      <c r="P59" s="22">
        <v>2.2000000000000002</v>
      </c>
      <c r="Q59" s="17">
        <v>4.8000000000000001E-2</v>
      </c>
      <c r="R59" s="23">
        <v>0.1265</v>
      </c>
    </row>
    <row r="60" spans="1:18" ht="15.75" hidden="1" customHeight="1">
      <c r="A60" s="15" t="s">
        <v>698</v>
      </c>
      <c r="B60" s="15" t="s">
        <v>699</v>
      </c>
      <c r="C60" s="16" t="s">
        <v>700</v>
      </c>
      <c r="D60" s="17">
        <v>0.2</v>
      </c>
      <c r="E60" s="18">
        <v>-1421</v>
      </c>
      <c r="F60" s="19">
        <f>E60/P60</f>
        <v>-617.82608695652175</v>
      </c>
      <c r="G60" s="19">
        <v>0</v>
      </c>
      <c r="H60" s="25">
        <v>41671</v>
      </c>
      <c r="I60" s="26">
        <v>41676</v>
      </c>
      <c r="J60" s="16" t="s">
        <v>701</v>
      </c>
      <c r="K60" s="16" t="s">
        <v>702</v>
      </c>
      <c r="L60" s="16" t="s">
        <v>703</v>
      </c>
      <c r="M60" s="16" t="s">
        <v>704</v>
      </c>
      <c r="N60" s="16" t="s">
        <v>705</v>
      </c>
      <c r="O60" s="16" t="s">
        <v>706</v>
      </c>
      <c r="P60" s="22">
        <v>2.2999999999999998</v>
      </c>
      <c r="Q60" s="17">
        <v>4.8000000000000001E-2</v>
      </c>
      <c r="R60" s="23">
        <v>0.1265</v>
      </c>
    </row>
    <row r="61" spans="1:18" ht="15.75" hidden="1" customHeight="1">
      <c r="A61" s="15" t="s">
        <v>707</v>
      </c>
      <c r="B61" s="15" t="s">
        <v>708</v>
      </c>
      <c r="C61" s="16" t="s">
        <v>709</v>
      </c>
      <c r="D61" s="17">
        <v>0.2</v>
      </c>
      <c r="E61" s="18">
        <v>-1421</v>
      </c>
      <c r="F61" s="19">
        <f>E61/P61</f>
        <v>-617.82608695652175</v>
      </c>
      <c r="G61" s="19">
        <v>0</v>
      </c>
      <c r="H61" s="25">
        <v>41640</v>
      </c>
      <c r="I61" s="26">
        <v>41645</v>
      </c>
      <c r="J61" s="16" t="s">
        <v>710</v>
      </c>
      <c r="K61" s="16" t="s">
        <v>711</v>
      </c>
      <c r="L61" s="16" t="s">
        <v>712</v>
      </c>
      <c r="M61" s="16" t="s">
        <v>713</v>
      </c>
      <c r="N61" s="16" t="s">
        <v>714</v>
      </c>
      <c r="O61" s="16" t="s">
        <v>715</v>
      </c>
      <c r="P61" s="22">
        <v>2.2999999999999998</v>
      </c>
      <c r="Q61" s="17">
        <v>4.8000000000000001E-2</v>
      </c>
      <c r="R61" s="23">
        <v>0.1265</v>
      </c>
    </row>
    <row r="62" spans="1:18" ht="15.75" hidden="1" customHeight="1">
      <c r="A62" s="15" t="s">
        <v>716</v>
      </c>
      <c r="B62" s="15" t="s">
        <v>717</v>
      </c>
      <c r="C62" s="16" t="s">
        <v>718</v>
      </c>
      <c r="D62" s="17">
        <v>0.2</v>
      </c>
      <c r="E62" s="18">
        <v>-1421</v>
      </c>
      <c r="F62" s="19">
        <v>-308.91304347826087</v>
      </c>
      <c r="G62" s="19">
        <v>0</v>
      </c>
      <c r="H62" s="25">
        <v>41456</v>
      </c>
      <c r="I62" s="26">
        <v>41456</v>
      </c>
      <c r="J62" s="16" t="s">
        <v>719</v>
      </c>
      <c r="K62" s="16" t="s">
        <v>720</v>
      </c>
      <c r="L62" s="16" t="s">
        <v>721</v>
      </c>
      <c r="M62" s="16" t="s">
        <v>722</v>
      </c>
      <c r="N62" s="16" t="s">
        <v>723</v>
      </c>
      <c r="O62" s="16" t="s">
        <v>724</v>
      </c>
      <c r="P62" s="22">
        <v>2.2000000000000002</v>
      </c>
      <c r="Q62" s="17">
        <v>4.8000000000000001E-2</v>
      </c>
      <c r="R62" s="23">
        <v>0.1265</v>
      </c>
    </row>
    <row r="63" spans="1:18" ht="15.75" hidden="1" customHeight="1">
      <c r="A63" s="15" t="s">
        <v>725</v>
      </c>
      <c r="B63" s="15" t="s">
        <v>726</v>
      </c>
      <c r="C63" s="16" t="s">
        <v>727</v>
      </c>
      <c r="D63" s="17">
        <v>0.2</v>
      </c>
      <c r="E63" s="18">
        <v>-1421</v>
      </c>
      <c r="F63" s="19">
        <v>-308.91304347826087</v>
      </c>
      <c r="G63" s="19">
        <v>0</v>
      </c>
      <c r="H63" s="25">
        <v>41456</v>
      </c>
      <c r="I63" s="26">
        <v>41456</v>
      </c>
      <c r="J63" s="16" t="s">
        <v>728</v>
      </c>
      <c r="K63" s="16" t="s">
        <v>729</v>
      </c>
      <c r="L63" s="16" t="s">
        <v>730</v>
      </c>
      <c r="M63" s="16" t="s">
        <v>731</v>
      </c>
      <c r="N63" s="16" t="s">
        <v>732</v>
      </c>
      <c r="O63" s="16" t="s">
        <v>733</v>
      </c>
      <c r="P63" s="22">
        <v>2.2000000000000002</v>
      </c>
      <c r="Q63" s="17">
        <v>4.8000000000000001E-2</v>
      </c>
      <c r="R63" s="23">
        <v>0.1265</v>
      </c>
    </row>
    <row r="64" spans="1:18" ht="15.75" hidden="1" customHeight="1">
      <c r="A64" s="15" t="s">
        <v>734</v>
      </c>
      <c r="B64" s="15" t="s">
        <v>735</v>
      </c>
      <c r="C64" s="16" t="s">
        <v>736</v>
      </c>
      <c r="D64" s="17">
        <v>0.2</v>
      </c>
      <c r="E64" s="18">
        <v>-1400</v>
      </c>
      <c r="F64" s="19">
        <f t="shared" ref="F64:F80" si="1">E64/P64</f>
        <v>-630.63063063063055</v>
      </c>
      <c r="G64" s="19">
        <v>0</v>
      </c>
      <c r="H64" s="20">
        <v>41791</v>
      </c>
      <c r="I64" s="21">
        <v>41816</v>
      </c>
      <c r="J64" s="16" t="s">
        <v>737</v>
      </c>
      <c r="K64" s="16" t="s">
        <v>738</v>
      </c>
      <c r="L64" s="16" t="s">
        <v>739</v>
      </c>
      <c r="M64" s="16" t="s">
        <v>740</v>
      </c>
      <c r="N64" s="16" t="s">
        <v>741</v>
      </c>
      <c r="O64" s="16" t="s">
        <v>742</v>
      </c>
      <c r="P64" s="22">
        <v>2.2200000000000002</v>
      </c>
      <c r="Q64" s="17">
        <v>4.8000000000000001E-2</v>
      </c>
      <c r="R64" s="23">
        <v>0.1265</v>
      </c>
    </row>
    <row r="65" spans="1:18" ht="15.75" hidden="1" customHeight="1">
      <c r="A65" s="15" t="s">
        <v>743</v>
      </c>
      <c r="B65" s="15" t="s">
        <v>744</v>
      </c>
      <c r="C65" s="16" t="s">
        <v>745</v>
      </c>
      <c r="D65" s="17">
        <v>0.2</v>
      </c>
      <c r="E65" s="18">
        <v>-1389</v>
      </c>
      <c r="F65" s="19">
        <f t="shared" si="1"/>
        <v>-631.36363636363626</v>
      </c>
      <c r="G65" s="19">
        <v>0</v>
      </c>
      <c r="H65" s="20">
        <v>41699</v>
      </c>
      <c r="I65" s="21">
        <v>41711</v>
      </c>
      <c r="J65" s="16" t="s">
        <v>746</v>
      </c>
      <c r="K65" s="16" t="s">
        <v>747</v>
      </c>
      <c r="L65" s="16" t="s">
        <v>748</v>
      </c>
      <c r="M65" s="16" t="s">
        <v>749</v>
      </c>
      <c r="N65" s="16" t="s">
        <v>750</v>
      </c>
      <c r="O65" s="16" t="s">
        <v>751</v>
      </c>
      <c r="P65" s="22">
        <v>2.2000000000000002</v>
      </c>
      <c r="Q65" s="17">
        <v>0</v>
      </c>
      <c r="R65" s="23">
        <v>0.1265</v>
      </c>
    </row>
    <row r="66" spans="1:18" ht="15.75" hidden="1" customHeight="1">
      <c r="A66" s="15" t="s">
        <v>752</v>
      </c>
      <c r="B66" s="15" t="s">
        <v>753</v>
      </c>
      <c r="C66" s="16" t="s">
        <v>754</v>
      </c>
      <c r="D66" s="17">
        <v>0.2</v>
      </c>
      <c r="E66" s="18">
        <v>-1389</v>
      </c>
      <c r="F66" s="19">
        <f t="shared" si="1"/>
        <v>-631.36363636363626</v>
      </c>
      <c r="G66" s="19">
        <v>0</v>
      </c>
      <c r="H66" s="20">
        <v>41730</v>
      </c>
      <c r="I66" s="21">
        <v>41746</v>
      </c>
      <c r="J66" s="16" t="s">
        <v>755</v>
      </c>
      <c r="K66" s="16" t="s">
        <v>756</v>
      </c>
      <c r="L66" s="16" t="s">
        <v>757</v>
      </c>
      <c r="M66" s="16" t="s">
        <v>758</v>
      </c>
      <c r="N66" s="16" t="s">
        <v>759</v>
      </c>
      <c r="O66" s="16" t="s">
        <v>760</v>
      </c>
      <c r="P66" s="22">
        <v>2.2000000000000002</v>
      </c>
      <c r="Q66" s="17">
        <v>0</v>
      </c>
      <c r="R66" s="23">
        <v>0.1265</v>
      </c>
    </row>
    <row r="67" spans="1:18" ht="15.75" hidden="1" customHeight="1">
      <c r="A67" s="15" t="s">
        <v>761</v>
      </c>
      <c r="B67" s="15" t="s">
        <v>762</v>
      </c>
      <c r="C67" s="16" t="s">
        <v>763</v>
      </c>
      <c r="D67" s="17">
        <v>0.2</v>
      </c>
      <c r="E67" s="18">
        <v>-1389</v>
      </c>
      <c r="F67" s="19">
        <f t="shared" si="1"/>
        <v>-631.36363636363626</v>
      </c>
      <c r="G67" s="19">
        <v>0</v>
      </c>
      <c r="H67" s="20">
        <v>41730</v>
      </c>
      <c r="I67" s="21">
        <v>41753</v>
      </c>
      <c r="J67" s="16" t="s">
        <v>764</v>
      </c>
      <c r="K67" s="16" t="s">
        <v>765</v>
      </c>
      <c r="L67" s="16" t="s">
        <v>766</v>
      </c>
      <c r="M67" s="16" t="s">
        <v>767</v>
      </c>
      <c r="N67" s="16" t="s">
        <v>768</v>
      </c>
      <c r="O67" s="16" t="s">
        <v>769</v>
      </c>
      <c r="P67" s="22">
        <v>2.2000000000000002</v>
      </c>
      <c r="Q67" s="17">
        <v>0</v>
      </c>
      <c r="R67" s="23">
        <v>0.1265</v>
      </c>
    </row>
    <row r="68" spans="1:18" ht="15.75" hidden="1" customHeight="1">
      <c r="A68" s="15" t="s">
        <v>770</v>
      </c>
      <c r="B68" s="15" t="s">
        <v>771</v>
      </c>
      <c r="C68" s="16" t="s">
        <v>772</v>
      </c>
      <c r="D68" s="17">
        <v>0.2</v>
      </c>
      <c r="E68" s="18">
        <v>-1389</v>
      </c>
      <c r="F68" s="19">
        <f t="shared" si="1"/>
        <v>-631.36363636363626</v>
      </c>
      <c r="G68" s="19">
        <v>0</v>
      </c>
      <c r="H68" s="20">
        <v>41730</v>
      </c>
      <c r="I68" s="21">
        <v>41732</v>
      </c>
      <c r="J68" s="16" t="s">
        <v>773</v>
      </c>
      <c r="K68" s="16" t="s">
        <v>774</v>
      </c>
      <c r="L68" s="16" t="s">
        <v>775</v>
      </c>
      <c r="M68" s="16" t="s">
        <v>776</v>
      </c>
      <c r="N68" s="16" t="s">
        <v>777</v>
      </c>
      <c r="O68" s="16" t="s">
        <v>778</v>
      </c>
      <c r="P68" s="22">
        <v>2.2000000000000002</v>
      </c>
      <c r="Q68" s="17">
        <v>0</v>
      </c>
      <c r="R68" s="23">
        <v>0.1265</v>
      </c>
    </row>
    <row r="69" spans="1:18" ht="15.75" hidden="1" customHeight="1">
      <c r="A69" s="15" t="s">
        <v>779</v>
      </c>
      <c r="B69" s="15" t="s">
        <v>780</v>
      </c>
      <c r="C69" s="16" t="s">
        <v>781</v>
      </c>
      <c r="D69" s="17">
        <v>0.2</v>
      </c>
      <c r="E69" s="18">
        <v>-1389</v>
      </c>
      <c r="F69" s="19">
        <f t="shared" si="1"/>
        <v>-631.36363636363626</v>
      </c>
      <c r="G69" s="19">
        <v>0</v>
      </c>
      <c r="H69" s="20">
        <v>41730</v>
      </c>
      <c r="I69" s="21">
        <v>41739</v>
      </c>
      <c r="J69" s="16" t="s">
        <v>782</v>
      </c>
      <c r="K69" s="16" t="s">
        <v>783</v>
      </c>
      <c r="L69" s="16" t="s">
        <v>784</v>
      </c>
      <c r="M69" s="16" t="s">
        <v>785</v>
      </c>
      <c r="N69" s="16" t="s">
        <v>786</v>
      </c>
      <c r="O69" s="16" t="s">
        <v>787</v>
      </c>
      <c r="P69" s="22">
        <v>2.2000000000000002</v>
      </c>
      <c r="Q69" s="17">
        <v>0</v>
      </c>
      <c r="R69" s="23">
        <v>0.1265</v>
      </c>
    </row>
    <row r="70" spans="1:18" ht="15.75" hidden="1" customHeight="1">
      <c r="A70" s="15" t="s">
        <v>788</v>
      </c>
      <c r="B70" s="15" t="s">
        <v>789</v>
      </c>
      <c r="C70" s="16" t="s">
        <v>790</v>
      </c>
      <c r="D70" s="17">
        <v>0.2</v>
      </c>
      <c r="E70" s="18">
        <v>-1389</v>
      </c>
      <c r="F70" s="19">
        <f t="shared" si="1"/>
        <v>-625.67567567567562</v>
      </c>
      <c r="G70" s="19">
        <v>0</v>
      </c>
      <c r="H70" s="20">
        <v>41821</v>
      </c>
      <c r="I70" s="21">
        <v>41851</v>
      </c>
      <c r="J70" s="16" t="s">
        <v>791</v>
      </c>
      <c r="K70" s="16" t="s">
        <v>792</v>
      </c>
      <c r="L70" s="16" t="s">
        <v>793</v>
      </c>
      <c r="M70" s="16" t="s">
        <v>794</v>
      </c>
      <c r="N70" s="16" t="s">
        <v>795</v>
      </c>
      <c r="O70" s="16" t="s">
        <v>796</v>
      </c>
      <c r="P70" s="22">
        <v>2.2200000000000002</v>
      </c>
      <c r="Q70" s="17">
        <v>0</v>
      </c>
      <c r="R70" s="23">
        <v>0.1265</v>
      </c>
    </row>
    <row r="71" spans="1:18" ht="15.75" hidden="1" customHeight="1">
      <c r="A71" s="15" t="s">
        <v>797</v>
      </c>
      <c r="B71" s="15" t="s">
        <v>798</v>
      </c>
      <c r="C71" s="16" t="s">
        <v>799</v>
      </c>
      <c r="D71" s="17">
        <v>0.2</v>
      </c>
      <c r="E71" s="18">
        <v>-1389</v>
      </c>
      <c r="F71" s="19">
        <f t="shared" si="1"/>
        <v>-625.67567567567562</v>
      </c>
      <c r="G71" s="19">
        <v>0</v>
      </c>
      <c r="H71" s="20">
        <v>41791</v>
      </c>
      <c r="I71" s="21">
        <v>41816</v>
      </c>
      <c r="J71" s="16" t="s">
        <v>800</v>
      </c>
      <c r="K71" s="16" t="s">
        <v>801</v>
      </c>
      <c r="L71" s="16" t="s">
        <v>802</v>
      </c>
      <c r="M71" s="16" t="s">
        <v>803</v>
      </c>
      <c r="N71" s="16" t="s">
        <v>804</v>
      </c>
      <c r="O71" s="16" t="s">
        <v>805</v>
      </c>
      <c r="P71" s="22">
        <v>2.2200000000000002</v>
      </c>
      <c r="Q71" s="17">
        <v>0</v>
      </c>
      <c r="R71" s="23">
        <v>0.1265</v>
      </c>
    </row>
    <row r="72" spans="1:18" ht="15.75" hidden="1" customHeight="1">
      <c r="A72" s="15" t="s">
        <v>806</v>
      </c>
      <c r="B72" s="15" t="s">
        <v>807</v>
      </c>
      <c r="C72" s="16" t="s">
        <v>808</v>
      </c>
      <c r="D72" s="17">
        <v>0.2</v>
      </c>
      <c r="E72" s="18">
        <v>-1389</v>
      </c>
      <c r="F72" s="19">
        <f t="shared" si="1"/>
        <v>-625.67567567567562</v>
      </c>
      <c r="G72" s="19">
        <v>0</v>
      </c>
      <c r="H72" s="20">
        <v>41760</v>
      </c>
      <c r="I72" s="21">
        <v>41760</v>
      </c>
      <c r="J72" s="16" t="s">
        <v>809</v>
      </c>
      <c r="K72" s="16" t="s">
        <v>810</v>
      </c>
      <c r="L72" s="16" t="s">
        <v>811</v>
      </c>
      <c r="M72" s="16" t="s">
        <v>812</v>
      </c>
      <c r="N72" s="16" t="s">
        <v>813</v>
      </c>
      <c r="O72" s="16" t="s">
        <v>814</v>
      </c>
      <c r="P72" s="22">
        <v>2.2200000000000002</v>
      </c>
      <c r="Q72" s="17">
        <v>0</v>
      </c>
      <c r="R72" s="23">
        <v>0.1265</v>
      </c>
    </row>
    <row r="73" spans="1:18" ht="15.75" hidden="1" customHeight="1">
      <c r="A73" s="15" t="s">
        <v>815</v>
      </c>
      <c r="B73" s="15" t="s">
        <v>816</v>
      </c>
      <c r="C73" s="16" t="s">
        <v>817</v>
      </c>
      <c r="D73" s="17">
        <v>0.2</v>
      </c>
      <c r="E73" s="18">
        <v>-1389</v>
      </c>
      <c r="F73" s="19">
        <f t="shared" si="1"/>
        <v>-625.67567567567562</v>
      </c>
      <c r="G73" s="19">
        <v>0</v>
      </c>
      <c r="H73" s="20">
        <v>41852</v>
      </c>
      <c r="I73" s="21">
        <v>41858</v>
      </c>
      <c r="J73" s="16" t="s">
        <v>818</v>
      </c>
      <c r="K73" s="16" t="s">
        <v>819</v>
      </c>
      <c r="L73" s="16" t="s">
        <v>820</v>
      </c>
      <c r="M73" s="16" t="s">
        <v>821</v>
      </c>
      <c r="N73" s="16" t="s">
        <v>822</v>
      </c>
      <c r="O73" s="16" t="s">
        <v>823</v>
      </c>
      <c r="P73" s="22">
        <v>2.2200000000000002</v>
      </c>
      <c r="Q73" s="17">
        <v>0</v>
      </c>
      <c r="R73" s="23">
        <v>0.1265</v>
      </c>
    </row>
    <row r="74" spans="1:18" ht="15.75" hidden="1" customHeight="1">
      <c r="A74" s="15" t="s">
        <v>824</v>
      </c>
      <c r="B74" s="15" t="s">
        <v>825</v>
      </c>
      <c r="C74" s="16" t="s">
        <v>826</v>
      </c>
      <c r="D74" s="17">
        <v>0.2</v>
      </c>
      <c r="E74" s="18">
        <v>-1389</v>
      </c>
      <c r="F74" s="19">
        <f t="shared" si="1"/>
        <v>-625.67567567567562</v>
      </c>
      <c r="G74" s="19">
        <v>0</v>
      </c>
      <c r="H74" s="20">
        <v>41760</v>
      </c>
      <c r="I74" s="21">
        <v>41760</v>
      </c>
      <c r="J74" s="16" t="s">
        <v>827</v>
      </c>
      <c r="K74" s="16" t="s">
        <v>828</v>
      </c>
      <c r="L74" s="16" t="s">
        <v>829</v>
      </c>
      <c r="M74" s="16" t="s">
        <v>830</v>
      </c>
      <c r="N74" s="16" t="s">
        <v>831</v>
      </c>
      <c r="O74" s="16" t="s">
        <v>832</v>
      </c>
      <c r="P74" s="22">
        <v>2.2200000000000002</v>
      </c>
      <c r="Q74" s="17">
        <v>0</v>
      </c>
      <c r="R74" s="23">
        <v>0.1265</v>
      </c>
    </row>
    <row r="75" spans="1:18" ht="15.75" hidden="1" customHeight="1">
      <c r="A75" s="15" t="s">
        <v>833</v>
      </c>
      <c r="B75" s="15" t="s">
        <v>834</v>
      </c>
      <c r="C75" s="16" t="s">
        <v>835</v>
      </c>
      <c r="D75" s="17">
        <v>0.2</v>
      </c>
      <c r="E75" s="18">
        <v>-1389</v>
      </c>
      <c r="F75" s="19">
        <f t="shared" si="1"/>
        <v>-625.67567567567562</v>
      </c>
      <c r="G75" s="19">
        <v>0</v>
      </c>
      <c r="H75" s="20">
        <v>41760</v>
      </c>
      <c r="I75" s="21">
        <v>41760</v>
      </c>
      <c r="J75" s="16" t="s">
        <v>836</v>
      </c>
      <c r="K75" s="16" t="s">
        <v>837</v>
      </c>
      <c r="L75" s="16" t="s">
        <v>838</v>
      </c>
      <c r="M75" s="16" t="s">
        <v>839</v>
      </c>
      <c r="N75" s="16" t="s">
        <v>840</v>
      </c>
      <c r="O75" s="16" t="s">
        <v>841</v>
      </c>
      <c r="P75" s="22">
        <v>2.2200000000000002</v>
      </c>
      <c r="Q75" s="17">
        <v>0</v>
      </c>
      <c r="R75" s="23">
        <v>0.1265</v>
      </c>
    </row>
    <row r="76" spans="1:18" ht="15.75" hidden="1" customHeight="1">
      <c r="A76" s="15" t="s">
        <v>842</v>
      </c>
      <c r="B76" s="15" t="s">
        <v>843</v>
      </c>
      <c r="C76" s="16" t="s">
        <v>844</v>
      </c>
      <c r="D76" s="17">
        <v>0.2</v>
      </c>
      <c r="E76" s="18">
        <v>-1389</v>
      </c>
      <c r="F76" s="19">
        <f t="shared" si="1"/>
        <v>-625.67567567567562</v>
      </c>
      <c r="G76" s="19">
        <v>0</v>
      </c>
      <c r="H76" s="20">
        <v>41791</v>
      </c>
      <c r="I76" s="21">
        <v>41791</v>
      </c>
      <c r="J76" s="16" t="s">
        <v>845</v>
      </c>
      <c r="K76" s="16" t="s">
        <v>846</v>
      </c>
      <c r="L76" s="16" t="s">
        <v>847</v>
      </c>
      <c r="M76" s="16" t="s">
        <v>848</v>
      </c>
      <c r="N76" s="16" t="s">
        <v>849</v>
      </c>
      <c r="O76" s="16" t="s">
        <v>850</v>
      </c>
      <c r="P76" s="22">
        <v>2.2200000000000002</v>
      </c>
      <c r="Q76" s="17">
        <v>0</v>
      </c>
      <c r="R76" s="23">
        <v>0.1265</v>
      </c>
    </row>
    <row r="77" spans="1:18" ht="15.75" hidden="1" customHeight="1">
      <c r="A77" s="15" t="s">
        <v>851</v>
      </c>
      <c r="B77" s="15" t="s">
        <v>852</v>
      </c>
      <c r="C77" s="16" t="s">
        <v>853</v>
      </c>
      <c r="D77" s="17">
        <v>0.2</v>
      </c>
      <c r="E77" s="18">
        <v>-1389</v>
      </c>
      <c r="F77" s="19">
        <f t="shared" si="1"/>
        <v>-625.67567567567562</v>
      </c>
      <c r="G77" s="19">
        <v>0</v>
      </c>
      <c r="H77" s="20">
        <v>41821</v>
      </c>
      <c r="I77" s="21">
        <v>41837</v>
      </c>
      <c r="J77" s="24" t="s">
        <v>854</v>
      </c>
      <c r="K77" s="16" t="s">
        <v>855</v>
      </c>
      <c r="L77" s="16" t="s">
        <v>856</v>
      </c>
      <c r="M77" s="16" t="s">
        <v>857</v>
      </c>
      <c r="N77" s="16" t="s">
        <v>858</v>
      </c>
      <c r="O77" s="16" t="s">
        <v>859</v>
      </c>
      <c r="P77" s="22">
        <v>2.2200000000000002</v>
      </c>
      <c r="Q77" s="17">
        <v>0</v>
      </c>
      <c r="R77" s="23">
        <v>0.1265</v>
      </c>
    </row>
    <row r="78" spans="1:18" ht="15.75" hidden="1" customHeight="1">
      <c r="A78" s="15" t="s">
        <v>860</v>
      </c>
      <c r="B78" s="15" t="s">
        <v>861</v>
      </c>
      <c r="C78" s="16" t="s">
        <v>862</v>
      </c>
      <c r="D78" s="17">
        <v>0.2</v>
      </c>
      <c r="E78" s="18">
        <v>-1389</v>
      </c>
      <c r="F78" s="19">
        <f t="shared" si="1"/>
        <v>-625.67567567567562</v>
      </c>
      <c r="G78" s="19">
        <v>0</v>
      </c>
      <c r="H78" s="20">
        <v>41791</v>
      </c>
      <c r="I78" s="21">
        <v>41816</v>
      </c>
      <c r="J78" s="16" t="s">
        <v>863</v>
      </c>
      <c r="K78" s="16" t="s">
        <v>864</v>
      </c>
      <c r="L78" s="16" t="s">
        <v>865</v>
      </c>
      <c r="M78" s="16" t="s">
        <v>866</v>
      </c>
      <c r="N78" s="16" t="s">
        <v>867</v>
      </c>
      <c r="O78" s="16" t="s">
        <v>868</v>
      </c>
      <c r="P78" s="22">
        <v>2.2200000000000002</v>
      </c>
      <c r="Q78" s="17">
        <v>0</v>
      </c>
      <c r="R78" s="23">
        <v>0.1265</v>
      </c>
    </row>
    <row r="79" spans="1:18" ht="15.75" hidden="1" customHeight="1">
      <c r="A79" s="15" t="s">
        <v>869</v>
      </c>
      <c r="B79" s="15" t="s">
        <v>870</v>
      </c>
      <c r="C79" s="16" t="s">
        <v>871</v>
      </c>
      <c r="D79" s="17">
        <v>0.2</v>
      </c>
      <c r="E79" s="18">
        <v>-1389</v>
      </c>
      <c r="F79" s="19">
        <f t="shared" si="1"/>
        <v>-625.67567567567562</v>
      </c>
      <c r="G79" s="19">
        <v>0</v>
      </c>
      <c r="H79" s="20">
        <v>41760</v>
      </c>
      <c r="I79" s="21">
        <v>41760</v>
      </c>
      <c r="J79" s="16" t="s">
        <v>872</v>
      </c>
      <c r="K79" s="16" t="s">
        <v>873</v>
      </c>
      <c r="L79" s="16" t="s">
        <v>874</v>
      </c>
      <c r="M79" s="16" t="s">
        <v>875</v>
      </c>
      <c r="N79" s="16" t="s">
        <v>876</v>
      </c>
      <c r="O79" s="16" t="s">
        <v>877</v>
      </c>
      <c r="P79" s="22">
        <v>2.2200000000000002</v>
      </c>
      <c r="Q79" s="17">
        <v>0</v>
      </c>
      <c r="R79" s="23">
        <v>0.1265</v>
      </c>
    </row>
    <row r="80" spans="1:18" ht="15.75" hidden="1" customHeight="1">
      <c r="A80" s="15" t="s">
        <v>878</v>
      </c>
      <c r="B80" s="15" t="s">
        <v>879</v>
      </c>
      <c r="C80" s="16" t="s">
        <v>880</v>
      </c>
      <c r="D80" s="17">
        <v>0.2</v>
      </c>
      <c r="E80" s="18">
        <v>-1389</v>
      </c>
      <c r="F80" s="19">
        <f t="shared" si="1"/>
        <v>-625.67567567567562</v>
      </c>
      <c r="G80" s="19">
        <v>0</v>
      </c>
      <c r="H80" s="20">
        <v>41791</v>
      </c>
      <c r="I80" s="21">
        <v>41809</v>
      </c>
      <c r="J80" s="16" t="s">
        <v>881</v>
      </c>
      <c r="K80" s="16" t="s">
        <v>882</v>
      </c>
      <c r="L80" s="16" t="s">
        <v>883</v>
      </c>
      <c r="M80" s="16" t="s">
        <v>884</v>
      </c>
      <c r="N80" s="16" t="s">
        <v>885</v>
      </c>
      <c r="O80" s="16" t="s">
        <v>886</v>
      </c>
      <c r="P80" s="22">
        <v>2.2200000000000002</v>
      </c>
      <c r="Q80" s="17">
        <v>0</v>
      </c>
      <c r="R80" s="23">
        <v>0.1265</v>
      </c>
    </row>
    <row r="81" spans="1:18" ht="15.75" hidden="1" customHeight="1">
      <c r="A81" s="15" t="s">
        <v>887</v>
      </c>
      <c r="B81" s="31" t="s">
        <v>888</v>
      </c>
      <c r="C81" s="33" t="s">
        <v>889</v>
      </c>
      <c r="D81" s="34">
        <v>0.2</v>
      </c>
      <c r="E81" s="35">
        <v>-1389</v>
      </c>
      <c r="F81" s="19">
        <v>0</v>
      </c>
      <c r="G81" s="36">
        <v>0</v>
      </c>
      <c r="H81" s="37">
        <v>41821</v>
      </c>
      <c r="I81" s="38">
        <v>41844</v>
      </c>
      <c r="J81" s="33" t="s">
        <v>890</v>
      </c>
      <c r="K81" s="33" t="s">
        <v>891</v>
      </c>
      <c r="L81" s="33" t="s">
        <v>892</v>
      </c>
      <c r="M81" s="33" t="s">
        <v>893</v>
      </c>
      <c r="N81" s="33" t="s">
        <v>894</v>
      </c>
      <c r="O81" s="33" t="s">
        <v>895</v>
      </c>
      <c r="P81" s="33">
        <v>2.2200000000000002</v>
      </c>
      <c r="Q81" s="17">
        <v>0</v>
      </c>
      <c r="R81" s="32">
        <v>0</v>
      </c>
    </row>
    <row r="82" spans="1:18" ht="15.75" hidden="1" customHeight="1">
      <c r="A82" s="15" t="s">
        <v>896</v>
      </c>
      <c r="B82" s="15" t="s">
        <v>897</v>
      </c>
      <c r="C82" s="16" t="s">
        <v>898</v>
      </c>
      <c r="D82" s="17">
        <v>0.2</v>
      </c>
      <c r="E82" s="18">
        <v>-1372</v>
      </c>
      <c r="F82" s="19">
        <f>E82/P82</f>
        <v>-623.63636363636363</v>
      </c>
      <c r="G82" s="19">
        <v>0</v>
      </c>
      <c r="H82" s="25">
        <v>41548</v>
      </c>
      <c r="I82" s="26">
        <v>41564</v>
      </c>
      <c r="J82" s="16" t="s">
        <v>899</v>
      </c>
      <c r="K82" s="16" t="s">
        <v>900</v>
      </c>
      <c r="L82" s="16" t="s">
        <v>901</v>
      </c>
      <c r="M82" s="16" t="s">
        <v>902</v>
      </c>
      <c r="N82" s="16" t="s">
        <v>903</v>
      </c>
      <c r="O82" s="16" t="s">
        <v>904</v>
      </c>
      <c r="P82" s="22">
        <v>2.2000000000000002</v>
      </c>
      <c r="Q82" s="17">
        <v>4.8000000000000001E-2</v>
      </c>
      <c r="R82" s="23">
        <v>0.1265</v>
      </c>
    </row>
    <row r="83" spans="1:18" ht="15.75" hidden="1" customHeight="1">
      <c r="A83" s="15" t="s">
        <v>905</v>
      </c>
      <c r="B83" s="15" t="s">
        <v>906</v>
      </c>
      <c r="C83" s="16" t="s">
        <v>907</v>
      </c>
      <c r="D83" s="17">
        <v>0.2</v>
      </c>
      <c r="E83" s="18">
        <v>-1367.25</v>
      </c>
      <c r="F83" s="19">
        <v>-615.87</v>
      </c>
      <c r="G83" s="19">
        <v>0</v>
      </c>
      <c r="H83" s="20">
        <v>41791</v>
      </c>
      <c r="I83" s="21">
        <v>41809</v>
      </c>
      <c r="J83" s="16" t="s">
        <v>908</v>
      </c>
      <c r="K83" s="16" t="s">
        <v>909</v>
      </c>
      <c r="L83" s="16" t="s">
        <v>910</v>
      </c>
      <c r="M83" s="16" t="s">
        <v>911</v>
      </c>
      <c r="N83" s="16" t="s">
        <v>912</v>
      </c>
      <c r="O83" s="16" t="s">
        <v>913</v>
      </c>
      <c r="P83" s="16">
        <v>2.2000000000000002</v>
      </c>
      <c r="Q83" s="17">
        <v>0</v>
      </c>
      <c r="R83" s="32">
        <v>0</v>
      </c>
    </row>
    <row r="84" spans="1:18" ht="15.75" hidden="1" customHeight="1">
      <c r="A84" s="15" t="s">
        <v>914</v>
      </c>
      <c r="B84" s="15" t="s">
        <v>915</v>
      </c>
      <c r="C84" s="16" t="s">
        <v>916</v>
      </c>
      <c r="D84" s="17">
        <v>0.2</v>
      </c>
      <c r="E84" s="18">
        <v>-1349.95</v>
      </c>
      <c r="F84" s="19">
        <v>-692.28205128205127</v>
      </c>
      <c r="G84" s="19">
        <v>0</v>
      </c>
      <c r="H84" s="25">
        <v>41365</v>
      </c>
      <c r="I84" s="26">
        <v>41365</v>
      </c>
      <c r="J84" s="16" t="s">
        <v>917</v>
      </c>
      <c r="K84" s="16" t="s">
        <v>918</v>
      </c>
      <c r="L84" s="16" t="s">
        <v>919</v>
      </c>
      <c r="M84" s="16" t="s">
        <v>920</v>
      </c>
      <c r="N84" s="16" t="s">
        <v>921</v>
      </c>
      <c r="O84" s="16" t="s">
        <v>922</v>
      </c>
      <c r="P84" s="22">
        <v>2.2000000000000002</v>
      </c>
      <c r="Q84" s="17">
        <v>4.8000000000000001E-2</v>
      </c>
      <c r="R84" s="23">
        <v>0.1265</v>
      </c>
    </row>
    <row r="85" spans="1:18" ht="15.75" hidden="1" customHeight="1">
      <c r="A85" s="15" t="s">
        <v>923</v>
      </c>
      <c r="B85" s="15" t="s">
        <v>924</v>
      </c>
      <c r="C85" s="16" t="s">
        <v>925</v>
      </c>
      <c r="D85" s="17">
        <v>0.2</v>
      </c>
      <c r="E85" s="18">
        <v>-1349.95</v>
      </c>
      <c r="F85" s="19">
        <v>-692.28205128205127</v>
      </c>
      <c r="G85" s="19">
        <v>0</v>
      </c>
      <c r="H85" s="25">
        <v>41275</v>
      </c>
      <c r="I85" s="26">
        <v>41275</v>
      </c>
      <c r="J85" s="16" t="s">
        <v>926</v>
      </c>
      <c r="K85" s="16" t="s">
        <v>927</v>
      </c>
      <c r="L85" s="16" t="s">
        <v>928</v>
      </c>
      <c r="M85" s="16" t="s">
        <v>929</v>
      </c>
      <c r="N85" s="16" t="s">
        <v>930</v>
      </c>
      <c r="O85" s="16" t="s">
        <v>931</v>
      </c>
      <c r="P85" s="22">
        <v>2.2000000000000002</v>
      </c>
      <c r="Q85" s="17">
        <v>4.8000000000000001E-2</v>
      </c>
      <c r="R85" s="23">
        <v>0.1265</v>
      </c>
    </row>
    <row r="86" spans="1:18" ht="15.75" hidden="1" customHeight="1">
      <c r="A86" s="15" t="s">
        <v>932</v>
      </c>
      <c r="B86" s="15" t="s">
        <v>933</v>
      </c>
      <c r="C86" s="16" t="s">
        <v>934</v>
      </c>
      <c r="D86" s="17">
        <v>0.2</v>
      </c>
      <c r="E86" s="18">
        <v>-1317.8</v>
      </c>
      <c r="F86" s="19">
        <f>E86/P86</f>
        <v>-593.60360360360357</v>
      </c>
      <c r="G86" s="19">
        <v>0</v>
      </c>
      <c r="H86" s="20">
        <v>41760</v>
      </c>
      <c r="I86" s="21">
        <v>41760</v>
      </c>
      <c r="J86" s="16" t="s">
        <v>935</v>
      </c>
      <c r="K86" s="16" t="s">
        <v>936</v>
      </c>
      <c r="L86" s="16" t="s">
        <v>937</v>
      </c>
      <c r="M86" s="16" t="s">
        <v>938</v>
      </c>
      <c r="N86" s="16" t="s">
        <v>939</v>
      </c>
      <c r="O86" s="16" t="s">
        <v>940</v>
      </c>
      <c r="P86" s="22">
        <v>2.2200000000000002</v>
      </c>
      <c r="Q86" s="17">
        <v>4.8000000000000001E-2</v>
      </c>
      <c r="R86" s="23">
        <v>0.1265</v>
      </c>
    </row>
    <row r="87" spans="1:18" ht="15.75" hidden="1" customHeight="1">
      <c r="A87" s="15" t="s">
        <v>941</v>
      </c>
      <c r="B87" s="15" t="s">
        <v>942</v>
      </c>
      <c r="C87" s="16" t="s">
        <v>943</v>
      </c>
      <c r="D87" s="17">
        <v>0.2</v>
      </c>
      <c r="E87" s="18">
        <v>-1301</v>
      </c>
      <c r="F87" s="19">
        <f>E87/P87</f>
        <v>-591.36363636363626</v>
      </c>
      <c r="G87" s="19">
        <v>0</v>
      </c>
      <c r="H87" s="20">
        <v>41699</v>
      </c>
      <c r="I87" s="21">
        <v>41711</v>
      </c>
      <c r="J87" s="16" t="s">
        <v>944</v>
      </c>
      <c r="K87" s="16" t="s">
        <v>945</v>
      </c>
      <c r="L87" s="16" t="s">
        <v>946</v>
      </c>
      <c r="M87" s="16" t="s">
        <v>947</v>
      </c>
      <c r="N87" s="16" t="s">
        <v>948</v>
      </c>
      <c r="O87" s="16" t="s">
        <v>949</v>
      </c>
      <c r="P87" s="22">
        <v>2.2000000000000002</v>
      </c>
      <c r="Q87" s="17">
        <v>0</v>
      </c>
      <c r="R87" s="23">
        <v>0.1265</v>
      </c>
    </row>
    <row r="88" spans="1:18" ht="15.75" hidden="1" customHeight="1">
      <c r="A88" s="15" t="s">
        <v>950</v>
      </c>
      <c r="B88" s="15" t="s">
        <v>951</v>
      </c>
      <c r="C88" s="16" t="s">
        <v>952</v>
      </c>
      <c r="D88" s="17">
        <v>0.2</v>
      </c>
      <c r="E88" s="18">
        <v>-1252</v>
      </c>
      <c r="F88" s="19">
        <f>E88/P88</f>
        <v>-563.96396396396392</v>
      </c>
      <c r="G88" s="19">
        <v>0</v>
      </c>
      <c r="H88" s="20">
        <v>41821</v>
      </c>
      <c r="I88" s="21">
        <v>41844</v>
      </c>
      <c r="J88" s="24" t="s">
        <v>953</v>
      </c>
      <c r="K88" s="16" t="s">
        <v>954</v>
      </c>
      <c r="L88" s="16" t="s">
        <v>955</v>
      </c>
      <c r="M88" s="16" t="s">
        <v>956</v>
      </c>
      <c r="N88" s="16" t="s">
        <v>957</v>
      </c>
      <c r="O88" s="16" t="s">
        <v>958</v>
      </c>
      <c r="P88" s="22">
        <v>2.2200000000000002</v>
      </c>
      <c r="Q88" s="17">
        <v>4.8000000000000001E-2</v>
      </c>
      <c r="R88" s="23">
        <v>0.1265</v>
      </c>
    </row>
    <row r="89" spans="1:18" ht="15.75" hidden="1" customHeight="1">
      <c r="A89" s="15" t="s">
        <v>959</v>
      </c>
      <c r="B89" s="15" t="s">
        <v>960</v>
      </c>
      <c r="C89" s="16" t="s">
        <v>961</v>
      </c>
      <c r="D89" s="17">
        <v>0.2</v>
      </c>
      <c r="E89" s="18">
        <v>-1226.5999999999999</v>
      </c>
      <c r="F89" s="19">
        <v>-557.5454545454545</v>
      </c>
      <c r="G89" s="19">
        <v>0</v>
      </c>
      <c r="H89" s="25">
        <v>41548</v>
      </c>
      <c r="I89" s="26">
        <v>41550</v>
      </c>
      <c r="J89" s="16" t="s">
        <v>962</v>
      </c>
      <c r="K89" s="16" t="s">
        <v>963</v>
      </c>
      <c r="L89" s="16" t="s">
        <v>964</v>
      </c>
      <c r="M89" s="16" t="s">
        <v>965</v>
      </c>
      <c r="N89" s="16" t="s">
        <v>966</v>
      </c>
      <c r="O89" s="16" t="s">
        <v>967</v>
      </c>
      <c r="P89" s="22">
        <v>2.2000000000000002</v>
      </c>
      <c r="Q89" s="17">
        <v>4.8000000000000001E-2</v>
      </c>
      <c r="R89" s="23">
        <v>0.1265</v>
      </c>
    </row>
    <row r="90" spans="1:18" ht="15.75" hidden="1" customHeight="1">
      <c r="A90" s="15" t="s">
        <v>968</v>
      </c>
      <c r="B90" s="15" t="s">
        <v>969</v>
      </c>
      <c r="C90" s="16" t="s">
        <v>970</v>
      </c>
      <c r="D90" s="17">
        <v>0.2</v>
      </c>
      <c r="E90" s="18">
        <v>-1226.4000000000001</v>
      </c>
      <c r="F90" s="19">
        <f>E90/P90</f>
        <v>-552.43243243243239</v>
      </c>
      <c r="G90" s="19">
        <v>0</v>
      </c>
      <c r="H90" s="20">
        <v>41821</v>
      </c>
      <c r="I90" s="21">
        <v>41823</v>
      </c>
      <c r="J90" s="16" t="s">
        <v>971</v>
      </c>
      <c r="K90" s="16" t="s">
        <v>972</v>
      </c>
      <c r="L90" s="16" t="s">
        <v>973</v>
      </c>
      <c r="M90" s="16" t="s">
        <v>974</v>
      </c>
      <c r="N90" s="16" t="s">
        <v>975</v>
      </c>
      <c r="O90" s="16" t="s">
        <v>976</v>
      </c>
      <c r="P90" s="22">
        <v>2.2200000000000002</v>
      </c>
      <c r="Q90" s="17">
        <v>4.8000000000000001E-2</v>
      </c>
      <c r="R90" s="23">
        <v>0.1265</v>
      </c>
    </row>
    <row r="91" spans="1:18" ht="15.75" hidden="1" customHeight="1">
      <c r="A91" s="15" t="s">
        <v>977</v>
      </c>
      <c r="B91" s="15" t="s">
        <v>978</v>
      </c>
      <c r="C91" s="16" t="s">
        <v>979</v>
      </c>
      <c r="D91" s="17">
        <v>0.2</v>
      </c>
      <c r="E91" s="18">
        <v>-1200</v>
      </c>
      <c r="F91" s="19">
        <f>E91/P91</f>
        <v>-545.45454545454538</v>
      </c>
      <c r="G91" s="19">
        <v>0</v>
      </c>
      <c r="H91" s="20">
        <v>41699</v>
      </c>
      <c r="I91" s="21">
        <v>41711</v>
      </c>
      <c r="J91" s="16" t="s">
        <v>980</v>
      </c>
      <c r="K91" s="16" t="s">
        <v>981</v>
      </c>
      <c r="L91" s="16" t="s">
        <v>982</v>
      </c>
      <c r="M91" s="16" t="s">
        <v>983</v>
      </c>
      <c r="N91" s="16" t="s">
        <v>984</v>
      </c>
      <c r="O91" s="16" t="s">
        <v>985</v>
      </c>
      <c r="P91" s="22">
        <v>2.2000000000000002</v>
      </c>
      <c r="Q91" s="17">
        <v>4.8000000000000001E-2</v>
      </c>
      <c r="R91" s="23">
        <v>0.1265</v>
      </c>
    </row>
    <row r="92" spans="1:18" ht="15.75" hidden="1" customHeight="1">
      <c r="A92" s="15" t="s">
        <v>986</v>
      </c>
      <c r="B92" s="15" t="s">
        <v>987</v>
      </c>
      <c r="C92" s="16" t="s">
        <v>988</v>
      </c>
      <c r="D92" s="17">
        <v>0.2</v>
      </c>
      <c r="E92" s="18">
        <v>-1200</v>
      </c>
      <c r="F92" s="19">
        <f>E92/P92</f>
        <v>-540.54054054054052</v>
      </c>
      <c r="G92" s="19">
        <v>0</v>
      </c>
      <c r="H92" s="20">
        <v>41821</v>
      </c>
      <c r="I92" s="21">
        <v>41830</v>
      </c>
      <c r="J92" s="24" t="s">
        <v>989</v>
      </c>
      <c r="K92" s="16" t="s">
        <v>990</v>
      </c>
      <c r="L92" s="16" t="s">
        <v>991</v>
      </c>
      <c r="M92" s="16" t="s">
        <v>992</v>
      </c>
      <c r="N92" s="16" t="s">
        <v>993</v>
      </c>
      <c r="O92" s="16" t="s">
        <v>994</v>
      </c>
      <c r="P92" s="22">
        <v>2.2200000000000002</v>
      </c>
      <c r="Q92" s="17">
        <v>4.8000000000000001E-2</v>
      </c>
      <c r="R92" s="23">
        <v>0.1265</v>
      </c>
    </row>
    <row r="93" spans="1:18" ht="15.75" hidden="1" customHeight="1">
      <c r="A93" s="15" t="s">
        <v>995</v>
      </c>
      <c r="B93" s="15" t="s">
        <v>996</v>
      </c>
      <c r="C93" s="16" t="s">
        <v>997</v>
      </c>
      <c r="D93" s="17">
        <v>0.2</v>
      </c>
      <c r="E93" s="18">
        <v>-1200</v>
      </c>
      <c r="F93" s="19">
        <f>E93/P93</f>
        <v>-521.73913043478262</v>
      </c>
      <c r="G93" s="19">
        <v>0</v>
      </c>
      <c r="H93" s="25">
        <v>41609</v>
      </c>
      <c r="I93" s="26">
        <v>41620</v>
      </c>
      <c r="J93" s="16" t="s">
        <v>998</v>
      </c>
      <c r="K93" s="16" t="s">
        <v>999</v>
      </c>
      <c r="L93" s="16" t="s">
        <v>1000</v>
      </c>
      <c r="M93" s="16" t="s">
        <v>1001</v>
      </c>
      <c r="N93" s="16" t="s">
        <v>1002</v>
      </c>
      <c r="O93" s="16" t="s">
        <v>1003</v>
      </c>
      <c r="P93" s="22">
        <v>2.2999999999999998</v>
      </c>
      <c r="Q93" s="17">
        <v>4.8000000000000001E-2</v>
      </c>
      <c r="R93" s="23">
        <v>0.1265</v>
      </c>
    </row>
    <row r="94" spans="1:18" ht="15.75" hidden="1" customHeight="1">
      <c r="A94" s="15" t="s">
        <v>1004</v>
      </c>
      <c r="B94" s="15" t="s">
        <v>1005</v>
      </c>
      <c r="C94" s="16" t="s">
        <v>1006</v>
      </c>
      <c r="D94" s="17">
        <v>0.2</v>
      </c>
      <c r="E94" s="18">
        <v>-1186</v>
      </c>
      <c r="F94" s="19">
        <f>E94/P94</f>
        <v>-515.6521739130435</v>
      </c>
      <c r="G94" s="19">
        <v>0</v>
      </c>
      <c r="H94" s="25">
        <v>41671</v>
      </c>
      <c r="I94" s="26">
        <v>41690</v>
      </c>
      <c r="J94" s="16" t="s">
        <v>1007</v>
      </c>
      <c r="K94" s="16" t="s">
        <v>1008</v>
      </c>
      <c r="L94" s="16" t="s">
        <v>1009</v>
      </c>
      <c r="M94" s="16" t="s">
        <v>1010</v>
      </c>
      <c r="N94" s="16" t="s">
        <v>1011</v>
      </c>
      <c r="O94" s="16" t="s">
        <v>1012</v>
      </c>
      <c r="P94" s="22">
        <v>2.2999999999999998</v>
      </c>
      <c r="Q94" s="17">
        <v>4.8000000000000001E-2</v>
      </c>
      <c r="R94" s="23">
        <v>0.1265</v>
      </c>
    </row>
    <row r="95" spans="1:18" ht="15.75" hidden="1" customHeight="1">
      <c r="A95" s="15" t="s">
        <v>1013</v>
      </c>
      <c r="B95" s="15" t="s">
        <v>1014</v>
      </c>
      <c r="C95" s="16" t="s">
        <v>1015</v>
      </c>
      <c r="D95" s="17">
        <v>0.2</v>
      </c>
      <c r="E95" s="18">
        <v>-1151.25</v>
      </c>
      <c r="F95" s="19">
        <v>-523.2954545454545</v>
      </c>
      <c r="G95" s="19">
        <v>0</v>
      </c>
      <c r="H95" s="20">
        <v>41730</v>
      </c>
      <c r="I95" s="21">
        <v>41732</v>
      </c>
      <c r="J95" s="16" t="s">
        <v>1016</v>
      </c>
      <c r="K95" s="16" t="s">
        <v>1017</v>
      </c>
      <c r="L95" s="16" t="s">
        <v>1018</v>
      </c>
      <c r="M95" s="16" t="s">
        <v>1019</v>
      </c>
      <c r="N95" s="16" t="s">
        <v>1020</v>
      </c>
      <c r="O95" s="16" t="s">
        <v>1021</v>
      </c>
      <c r="P95" s="16">
        <v>2.2000000000000002</v>
      </c>
      <c r="Q95" s="17">
        <v>0</v>
      </c>
      <c r="R95" s="32">
        <v>0</v>
      </c>
    </row>
    <row r="96" spans="1:18" ht="15.75" hidden="1" customHeight="1">
      <c r="A96" s="15" t="s">
        <v>1022</v>
      </c>
      <c r="B96" s="15" t="s">
        <v>1023</v>
      </c>
      <c r="C96" s="16" t="s">
        <v>1024</v>
      </c>
      <c r="D96" s="17">
        <v>0.2</v>
      </c>
      <c r="E96" s="18">
        <v>-1150</v>
      </c>
      <c r="F96" s="19">
        <v>-589.74358974358972</v>
      </c>
      <c r="G96" s="19">
        <v>0</v>
      </c>
      <c r="H96" s="25">
        <v>41395</v>
      </c>
      <c r="I96" s="26">
        <v>41395</v>
      </c>
      <c r="J96" s="16" t="s">
        <v>1025</v>
      </c>
      <c r="K96" s="16" t="s">
        <v>1026</v>
      </c>
      <c r="L96" s="16" t="s">
        <v>1027</v>
      </c>
      <c r="M96" s="16" t="s">
        <v>1028</v>
      </c>
      <c r="N96" s="16" t="s">
        <v>1029</v>
      </c>
      <c r="O96" s="16" t="s">
        <v>1030</v>
      </c>
      <c r="P96" s="22">
        <v>2.2000000000000002</v>
      </c>
      <c r="Q96" s="17">
        <v>4.8000000000000001E-2</v>
      </c>
      <c r="R96" s="23">
        <v>0.1265</v>
      </c>
    </row>
    <row r="97" spans="1:18" ht="15.75" hidden="1" customHeight="1">
      <c r="A97" s="15" t="s">
        <v>1031</v>
      </c>
      <c r="B97" s="15" t="s">
        <v>1032</v>
      </c>
      <c r="C97" s="16" t="s">
        <v>1033</v>
      </c>
      <c r="D97" s="17">
        <v>0.25</v>
      </c>
      <c r="E97" s="18">
        <v>-1150</v>
      </c>
      <c r="F97" s="19">
        <v>-589.74358974358972</v>
      </c>
      <c r="G97" s="19">
        <v>0</v>
      </c>
      <c r="H97" s="25">
        <v>41275</v>
      </c>
      <c r="I97" s="26">
        <v>41275</v>
      </c>
      <c r="J97" s="16" t="s">
        <v>1034</v>
      </c>
      <c r="K97" s="16" t="s">
        <v>1035</v>
      </c>
      <c r="L97" s="16" t="s">
        <v>1036</v>
      </c>
      <c r="M97" s="16" t="s">
        <v>1037</v>
      </c>
      <c r="N97" s="16" t="s">
        <v>1038</v>
      </c>
      <c r="O97" s="16" t="s">
        <v>1039</v>
      </c>
      <c r="P97" s="22">
        <v>2.2000000000000002</v>
      </c>
      <c r="Q97" s="17">
        <v>4.8000000000000001E-2</v>
      </c>
      <c r="R97" s="23">
        <v>0.1265</v>
      </c>
    </row>
    <row r="98" spans="1:18" ht="15.75" hidden="1" customHeight="1">
      <c r="A98" s="15" t="s">
        <v>1040</v>
      </c>
      <c r="B98" s="15" t="s">
        <v>1041</v>
      </c>
      <c r="C98" s="16" t="s">
        <v>1042</v>
      </c>
      <c r="D98" s="17">
        <v>0.2</v>
      </c>
      <c r="E98" s="18">
        <v>-1100</v>
      </c>
      <c r="F98" s="19">
        <f>E98/P98</f>
        <v>-478.26086956521743</v>
      </c>
      <c r="G98" s="19">
        <v>0</v>
      </c>
      <c r="H98" s="25">
        <v>41609</v>
      </c>
      <c r="I98" s="26">
        <v>41620</v>
      </c>
      <c r="J98" s="16" t="s">
        <v>1043</v>
      </c>
      <c r="K98" s="16" t="s">
        <v>1044</v>
      </c>
      <c r="L98" s="16" t="s">
        <v>1045</v>
      </c>
      <c r="M98" s="16" t="s">
        <v>1046</v>
      </c>
      <c r="N98" s="16" t="s">
        <v>1047</v>
      </c>
      <c r="O98" s="16" t="s">
        <v>1048</v>
      </c>
      <c r="P98" s="22">
        <v>2.2999999999999998</v>
      </c>
      <c r="Q98" s="17">
        <v>4.8000000000000001E-2</v>
      </c>
      <c r="R98" s="23">
        <v>0.1265</v>
      </c>
    </row>
    <row r="99" spans="1:18" ht="15.75" hidden="1" customHeight="1">
      <c r="A99" s="15" t="s">
        <v>1049</v>
      </c>
      <c r="B99" s="15" t="s">
        <v>1050</v>
      </c>
      <c r="C99" s="16" t="s">
        <v>1051</v>
      </c>
      <c r="D99" s="17">
        <v>0.2</v>
      </c>
      <c r="E99" s="18">
        <v>-1071.0999999999999</v>
      </c>
      <c r="F99" s="19">
        <v>-486.86</v>
      </c>
      <c r="G99" s="19">
        <v>0</v>
      </c>
      <c r="H99" s="20">
        <v>41760</v>
      </c>
      <c r="I99" s="21">
        <v>41788</v>
      </c>
      <c r="J99" s="16" t="s">
        <v>1052</v>
      </c>
      <c r="K99" s="16" t="s">
        <v>1053</v>
      </c>
      <c r="L99" s="16" t="s">
        <v>1054</v>
      </c>
      <c r="M99" s="16" t="s">
        <v>1055</v>
      </c>
      <c r="N99" s="16" t="s">
        <v>1056</v>
      </c>
      <c r="O99" s="16" t="s">
        <v>1057</v>
      </c>
      <c r="P99" s="16">
        <v>2.2000000000000002</v>
      </c>
      <c r="Q99" s="17">
        <v>0</v>
      </c>
      <c r="R99" s="32">
        <v>0</v>
      </c>
    </row>
    <row r="100" spans="1:18" ht="15.75" hidden="1" customHeight="1">
      <c r="A100" s="15" t="s">
        <v>1058</v>
      </c>
      <c r="B100" s="15" t="s">
        <v>1059</v>
      </c>
      <c r="C100" s="16" t="s">
        <v>1060</v>
      </c>
      <c r="D100" s="17">
        <v>0.2</v>
      </c>
      <c r="E100" s="18">
        <f>-1066.45</f>
        <v>-1066.45</v>
      </c>
      <c r="F100" s="19">
        <f>E100/P100</f>
        <v>-480.38288288288288</v>
      </c>
      <c r="G100" s="19">
        <v>0</v>
      </c>
      <c r="H100" s="20">
        <v>41821</v>
      </c>
      <c r="I100" s="21">
        <v>41837</v>
      </c>
      <c r="J100" s="24" t="s">
        <v>1061</v>
      </c>
      <c r="K100" s="16" t="s">
        <v>1062</v>
      </c>
      <c r="L100" s="16" t="s">
        <v>1063</v>
      </c>
      <c r="M100" s="16" t="s">
        <v>1064</v>
      </c>
      <c r="N100" s="16" t="s">
        <v>1065</v>
      </c>
      <c r="O100" s="16" t="s">
        <v>1066</v>
      </c>
      <c r="P100" s="22">
        <v>2.2200000000000002</v>
      </c>
      <c r="Q100" s="17">
        <v>4.8000000000000001E-2</v>
      </c>
      <c r="R100" s="23">
        <v>0.1265</v>
      </c>
    </row>
    <row r="101" spans="1:18" ht="15.75" hidden="1" customHeight="1">
      <c r="A101" s="15" t="s">
        <v>1067</v>
      </c>
      <c r="B101" s="31" t="s">
        <v>1068</v>
      </c>
      <c r="C101" s="33" t="s">
        <v>1069</v>
      </c>
      <c r="D101" s="34">
        <v>0.2</v>
      </c>
      <c r="E101" s="35">
        <v>-1042.5</v>
      </c>
      <c r="F101" s="36">
        <v>-469.59459459459453</v>
      </c>
      <c r="G101" s="36">
        <v>0</v>
      </c>
      <c r="H101" s="37">
        <v>41821</v>
      </c>
      <c r="I101" s="38">
        <v>41851</v>
      </c>
      <c r="J101" s="33" t="s">
        <v>1070</v>
      </c>
      <c r="K101" s="33" t="s">
        <v>1071</v>
      </c>
      <c r="L101" s="33" t="s">
        <v>1072</v>
      </c>
      <c r="M101" s="33" t="s">
        <v>1073</v>
      </c>
      <c r="N101" s="33" t="s">
        <v>1074</v>
      </c>
      <c r="O101" s="33" t="s">
        <v>1075</v>
      </c>
      <c r="P101" s="33">
        <v>2.2200000000000002</v>
      </c>
      <c r="Q101" s="17">
        <v>0</v>
      </c>
      <c r="R101" s="32">
        <v>0</v>
      </c>
    </row>
    <row r="102" spans="1:18" ht="15.75" hidden="1" customHeight="1">
      <c r="A102" s="15" t="s">
        <v>1076</v>
      </c>
      <c r="B102" s="15" t="s">
        <v>1077</v>
      </c>
      <c r="C102" s="16" t="s">
        <v>1078</v>
      </c>
      <c r="D102" s="17">
        <v>0.2</v>
      </c>
      <c r="E102" s="18">
        <v>-900</v>
      </c>
      <c r="F102" s="19">
        <f t="shared" ref="F102:F109" si="2">E102/P102</f>
        <v>-409.09090909090907</v>
      </c>
      <c r="G102" s="19">
        <v>0</v>
      </c>
      <c r="H102" s="25">
        <v>41579</v>
      </c>
      <c r="I102" s="26">
        <v>41606</v>
      </c>
      <c r="J102" s="16" t="s">
        <v>1079</v>
      </c>
      <c r="K102" s="16" t="s">
        <v>1080</v>
      </c>
      <c r="L102" s="16" t="s">
        <v>1081</v>
      </c>
      <c r="M102" s="16" t="s">
        <v>1082</v>
      </c>
      <c r="N102" s="16" t="s">
        <v>1083</v>
      </c>
      <c r="O102" s="16" t="s">
        <v>1084</v>
      </c>
      <c r="P102" s="22">
        <v>2.2000000000000002</v>
      </c>
      <c r="Q102" s="17">
        <v>4.8000000000000001E-2</v>
      </c>
      <c r="R102" s="23">
        <v>0.1265</v>
      </c>
    </row>
    <row r="103" spans="1:18" ht="15.75" hidden="1" customHeight="1">
      <c r="A103" s="15" t="s">
        <v>1085</v>
      </c>
      <c r="B103" s="15" t="s">
        <v>1086</v>
      </c>
      <c r="C103" s="16" t="s">
        <v>1087</v>
      </c>
      <c r="D103" s="17">
        <v>0.2</v>
      </c>
      <c r="E103" s="18">
        <v>-900</v>
      </c>
      <c r="F103" s="19">
        <f t="shared" si="2"/>
        <v>-405.40540540540536</v>
      </c>
      <c r="G103" s="19">
        <v>0</v>
      </c>
      <c r="H103" s="20">
        <v>41852</v>
      </c>
      <c r="I103" s="21">
        <v>41858</v>
      </c>
      <c r="J103" s="16" t="s">
        <v>1088</v>
      </c>
      <c r="K103" s="16" t="s">
        <v>1089</v>
      </c>
      <c r="L103" s="16" t="s">
        <v>1090</v>
      </c>
      <c r="M103" s="16" t="s">
        <v>1091</v>
      </c>
      <c r="N103" s="16" t="s">
        <v>1092</v>
      </c>
      <c r="O103" s="16" t="s">
        <v>1093</v>
      </c>
      <c r="P103" s="22">
        <v>2.2200000000000002</v>
      </c>
      <c r="Q103" s="17">
        <v>4.8000000000000001E-2</v>
      </c>
      <c r="R103" s="23">
        <v>0.1265</v>
      </c>
    </row>
    <row r="104" spans="1:18" ht="15.75" hidden="1" customHeight="1">
      <c r="A104" s="15" t="s">
        <v>1094</v>
      </c>
      <c r="B104" s="15" t="s">
        <v>1095</v>
      </c>
      <c r="C104" s="16" t="s">
        <v>1096</v>
      </c>
      <c r="D104" s="17">
        <v>0.25</v>
      </c>
      <c r="E104" s="18">
        <v>-900</v>
      </c>
      <c r="F104" s="19">
        <f t="shared" si="2"/>
        <v>-391.304347826087</v>
      </c>
      <c r="G104" s="19">
        <v>0</v>
      </c>
      <c r="H104" s="25">
        <v>41609</v>
      </c>
      <c r="I104" s="26">
        <v>41627</v>
      </c>
      <c r="J104" s="16" t="s">
        <v>1097</v>
      </c>
      <c r="K104" s="16" t="s">
        <v>1098</v>
      </c>
      <c r="L104" s="16" t="s">
        <v>1099</v>
      </c>
      <c r="M104" s="16" t="s">
        <v>1100</v>
      </c>
      <c r="N104" s="16" t="s">
        <v>1101</v>
      </c>
      <c r="O104" s="16" t="s">
        <v>1102</v>
      </c>
      <c r="P104" s="22">
        <v>2.2999999999999998</v>
      </c>
      <c r="Q104" s="17">
        <v>4.8000000000000001E-2</v>
      </c>
      <c r="R104" s="23">
        <v>0.1265</v>
      </c>
    </row>
    <row r="105" spans="1:18" ht="15.75" hidden="1" customHeight="1">
      <c r="A105" s="15" t="s">
        <v>1103</v>
      </c>
      <c r="B105" s="15" t="s">
        <v>1104</v>
      </c>
      <c r="C105" s="16" t="s">
        <v>1105</v>
      </c>
      <c r="D105" s="17">
        <v>0.2</v>
      </c>
      <c r="E105" s="18">
        <v>-900</v>
      </c>
      <c r="F105" s="19">
        <f t="shared" si="2"/>
        <v>-391.304347826087</v>
      </c>
      <c r="G105" s="19">
        <v>0</v>
      </c>
      <c r="H105" s="25">
        <v>41609</v>
      </c>
      <c r="I105" s="26">
        <v>41627</v>
      </c>
      <c r="J105" s="16" t="s">
        <v>1106</v>
      </c>
      <c r="K105" s="16" t="s">
        <v>1107</v>
      </c>
      <c r="L105" s="16" t="s">
        <v>1108</v>
      </c>
      <c r="M105" s="16" t="s">
        <v>1109</v>
      </c>
      <c r="N105" s="16" t="s">
        <v>1110</v>
      </c>
      <c r="O105" s="16" t="s">
        <v>1111</v>
      </c>
      <c r="P105" s="22">
        <v>2.2999999999999998</v>
      </c>
      <c r="Q105" s="17">
        <v>4.8000000000000001E-2</v>
      </c>
      <c r="R105" s="23">
        <v>0.1265</v>
      </c>
    </row>
    <row r="106" spans="1:18" ht="15.75" hidden="1" customHeight="1">
      <c r="A106" s="15" t="s">
        <v>1112</v>
      </c>
      <c r="B106" s="15" t="s">
        <v>1113</v>
      </c>
      <c r="C106" s="16" t="s">
        <v>1114</v>
      </c>
      <c r="D106" s="17">
        <v>0.2</v>
      </c>
      <c r="E106" s="18">
        <v>-900</v>
      </c>
      <c r="F106" s="19">
        <f t="shared" si="2"/>
        <v>-391.304347826087</v>
      </c>
      <c r="G106" s="19">
        <v>0</v>
      </c>
      <c r="H106" s="25">
        <v>41609</v>
      </c>
      <c r="I106" s="26">
        <v>41627</v>
      </c>
      <c r="J106" s="16" t="s">
        <v>1115</v>
      </c>
      <c r="K106" s="16" t="s">
        <v>1116</v>
      </c>
      <c r="L106" s="16" t="s">
        <v>1117</v>
      </c>
      <c r="M106" s="16" t="s">
        <v>1118</v>
      </c>
      <c r="N106" s="16" t="s">
        <v>1119</v>
      </c>
      <c r="O106" s="16" t="s">
        <v>1120</v>
      </c>
      <c r="P106" s="22">
        <v>2.2999999999999998</v>
      </c>
      <c r="Q106" s="17">
        <v>4.8000000000000001E-2</v>
      </c>
      <c r="R106" s="23">
        <v>0.1265</v>
      </c>
    </row>
    <row r="107" spans="1:18" ht="15.75" hidden="1" customHeight="1">
      <c r="A107" s="15" t="s">
        <v>1121</v>
      </c>
      <c r="B107" s="15" t="s">
        <v>1122</v>
      </c>
      <c r="C107" s="16" t="s">
        <v>1123</v>
      </c>
      <c r="D107" s="17">
        <v>0.2</v>
      </c>
      <c r="E107" s="18">
        <v>-900</v>
      </c>
      <c r="F107" s="19">
        <f t="shared" si="2"/>
        <v>-391.304347826087</v>
      </c>
      <c r="G107" s="19">
        <v>0</v>
      </c>
      <c r="H107" s="25">
        <v>41609</v>
      </c>
      <c r="I107" s="26">
        <v>41627</v>
      </c>
      <c r="J107" s="16" t="s">
        <v>1124</v>
      </c>
      <c r="K107" s="16" t="s">
        <v>1125</v>
      </c>
      <c r="L107" s="16" t="s">
        <v>1126</v>
      </c>
      <c r="M107" s="16" t="s">
        <v>1127</v>
      </c>
      <c r="N107" s="16" t="s">
        <v>1128</v>
      </c>
      <c r="O107" s="16" t="s">
        <v>1129</v>
      </c>
      <c r="P107" s="22">
        <v>2.2999999999999998</v>
      </c>
      <c r="Q107" s="17">
        <v>4.8000000000000001E-2</v>
      </c>
      <c r="R107" s="23">
        <v>0.1265</v>
      </c>
    </row>
    <row r="108" spans="1:18" ht="15.75" hidden="1" customHeight="1">
      <c r="A108" s="15" t="s">
        <v>1130</v>
      </c>
      <c r="B108" s="15" t="s">
        <v>1131</v>
      </c>
      <c r="C108" s="16" t="s">
        <v>1132</v>
      </c>
      <c r="D108" s="17">
        <v>0.2</v>
      </c>
      <c r="E108" s="18">
        <v>-900</v>
      </c>
      <c r="F108" s="19">
        <f t="shared" si="2"/>
        <v>-391.304347826087</v>
      </c>
      <c r="G108" s="19">
        <v>0</v>
      </c>
      <c r="H108" s="25">
        <v>41609</v>
      </c>
      <c r="I108" s="26">
        <v>41627</v>
      </c>
      <c r="J108" s="16" t="s">
        <v>1133</v>
      </c>
      <c r="K108" s="16" t="s">
        <v>1134</v>
      </c>
      <c r="L108" s="16" t="s">
        <v>1135</v>
      </c>
      <c r="M108" s="16" t="s">
        <v>1136</v>
      </c>
      <c r="N108" s="16" t="s">
        <v>1137</v>
      </c>
      <c r="O108" s="16" t="s">
        <v>1138</v>
      </c>
      <c r="P108" s="22">
        <v>2.2999999999999998</v>
      </c>
      <c r="Q108" s="17">
        <v>4.8000000000000001E-2</v>
      </c>
      <c r="R108" s="23">
        <v>0.1265</v>
      </c>
    </row>
    <row r="109" spans="1:18" ht="15.75" hidden="1" customHeight="1">
      <c r="A109" s="15" t="s">
        <v>1139</v>
      </c>
      <c r="B109" s="15" t="s">
        <v>1140</v>
      </c>
      <c r="C109" s="16" t="s">
        <v>1141</v>
      </c>
      <c r="D109" s="17">
        <v>0.2</v>
      </c>
      <c r="E109" s="18">
        <v>-733</v>
      </c>
      <c r="F109" s="19">
        <f t="shared" si="2"/>
        <v>-333.18181818181813</v>
      </c>
      <c r="G109" s="19">
        <v>0</v>
      </c>
      <c r="H109" s="20">
        <v>41730</v>
      </c>
      <c r="I109" s="21">
        <v>41739</v>
      </c>
      <c r="J109" s="16" t="s">
        <v>1142</v>
      </c>
      <c r="K109" s="16" t="s">
        <v>1143</v>
      </c>
      <c r="L109" s="16" t="s">
        <v>1144</v>
      </c>
      <c r="M109" s="16" t="s">
        <v>1145</v>
      </c>
      <c r="N109" s="16" t="s">
        <v>1146</v>
      </c>
      <c r="O109" s="16" t="s">
        <v>1147</v>
      </c>
      <c r="P109" s="22">
        <v>2.2000000000000002</v>
      </c>
      <c r="Q109" s="17">
        <v>4.8000000000000001E-2</v>
      </c>
      <c r="R109" s="23">
        <v>0.1265</v>
      </c>
    </row>
    <row r="110" spans="1:18" ht="15.75" hidden="1" customHeight="1">
      <c r="A110" s="15" t="s">
        <v>1148</v>
      </c>
      <c r="B110" s="15" t="s">
        <v>1149</v>
      </c>
      <c r="C110" s="16" t="s">
        <v>1150</v>
      </c>
      <c r="D110" s="17">
        <v>0.2</v>
      </c>
      <c r="E110" s="18">
        <v>-733</v>
      </c>
      <c r="F110" s="19">
        <v>-330.18</v>
      </c>
      <c r="G110" s="19">
        <v>0</v>
      </c>
      <c r="H110" s="25">
        <v>41821</v>
      </c>
      <c r="I110" s="26">
        <v>41837</v>
      </c>
      <c r="J110" s="16" t="s">
        <v>1151</v>
      </c>
      <c r="K110" s="16" t="s">
        <v>1152</v>
      </c>
      <c r="L110" s="16" t="s">
        <v>1153</v>
      </c>
      <c r="M110" s="16" t="s">
        <v>1154</v>
      </c>
      <c r="N110" s="16" t="s">
        <v>1155</v>
      </c>
      <c r="O110" s="16" t="s">
        <v>1156</v>
      </c>
      <c r="P110" s="16">
        <v>2.2000000000000002</v>
      </c>
      <c r="Q110" s="17">
        <v>0</v>
      </c>
      <c r="R110" s="32">
        <v>0</v>
      </c>
    </row>
    <row r="111" spans="1:18" ht="15.75" hidden="1" customHeight="1">
      <c r="A111" s="15" t="s">
        <v>1157</v>
      </c>
      <c r="B111" s="15" t="s">
        <v>1158</v>
      </c>
      <c r="C111" s="16" t="s">
        <v>1159</v>
      </c>
      <c r="D111" s="17">
        <v>0.2</v>
      </c>
      <c r="E111" s="18">
        <v>-687.44</v>
      </c>
      <c r="F111" s="19">
        <v>-352.53333333333336</v>
      </c>
      <c r="G111" s="19">
        <v>0</v>
      </c>
      <c r="H111" s="25">
        <v>41275</v>
      </c>
      <c r="I111" s="26">
        <v>41275</v>
      </c>
      <c r="J111" s="16" t="s">
        <v>1160</v>
      </c>
      <c r="K111" s="16" t="s">
        <v>1161</v>
      </c>
      <c r="L111" s="16" t="s">
        <v>1162</v>
      </c>
      <c r="M111" s="16" t="s">
        <v>1163</v>
      </c>
      <c r="N111" s="16" t="s">
        <v>1164</v>
      </c>
      <c r="O111" s="16" t="s">
        <v>1165</v>
      </c>
      <c r="P111" s="22">
        <v>2.2000000000000002</v>
      </c>
      <c r="Q111" s="17">
        <v>4.8000000000000001E-2</v>
      </c>
      <c r="R111" s="23">
        <v>0.1265</v>
      </c>
    </row>
    <row r="112" spans="1:18" ht="15.75" hidden="1" customHeight="1">
      <c r="A112" s="15" t="s">
        <v>1166</v>
      </c>
      <c r="B112" s="15" t="s">
        <v>1167</v>
      </c>
      <c r="C112" s="16" t="s">
        <v>1168</v>
      </c>
      <c r="D112" s="17">
        <v>0.2</v>
      </c>
      <c r="E112" s="18">
        <v>-600</v>
      </c>
      <c r="F112" s="19">
        <v>-272.72727272727269</v>
      </c>
      <c r="G112" s="19">
        <v>0</v>
      </c>
      <c r="H112" s="20">
        <v>41699</v>
      </c>
      <c r="I112" s="21">
        <v>41711</v>
      </c>
      <c r="J112" s="16" t="s">
        <v>1169</v>
      </c>
      <c r="K112" s="16" t="s">
        <v>1170</v>
      </c>
      <c r="L112" s="16" t="s">
        <v>1171</v>
      </c>
      <c r="M112" s="16" t="s">
        <v>1172</v>
      </c>
      <c r="N112" s="16" t="s">
        <v>1173</v>
      </c>
      <c r="O112" s="16" t="s">
        <v>1174</v>
      </c>
      <c r="P112" s="16">
        <v>2.2000000000000002</v>
      </c>
      <c r="Q112" s="17">
        <v>4.8000000000000001E-2</v>
      </c>
      <c r="R112" s="32">
        <v>0</v>
      </c>
    </row>
    <row r="113" spans="1:18" ht="15.75" hidden="1" customHeight="1">
      <c r="A113" s="15" t="s">
        <v>1175</v>
      </c>
      <c r="B113" s="15" t="s">
        <v>1176</v>
      </c>
      <c r="C113" s="16" t="s">
        <v>1177</v>
      </c>
      <c r="D113" s="17">
        <v>0.2</v>
      </c>
      <c r="E113" s="18">
        <v>-100</v>
      </c>
      <c r="F113" s="19">
        <f t="shared" ref="F113:F124" si="3">E113/P113</f>
        <v>-45.045045045045043</v>
      </c>
      <c r="G113" s="19">
        <v>0</v>
      </c>
      <c r="H113" s="20">
        <v>41821</v>
      </c>
      <c r="I113" s="21">
        <v>41830</v>
      </c>
      <c r="J113" s="24" t="s">
        <v>1178</v>
      </c>
      <c r="K113" s="16" t="s">
        <v>1179</v>
      </c>
      <c r="L113" s="16" t="s">
        <v>1180</v>
      </c>
      <c r="M113" s="16" t="s">
        <v>1181</v>
      </c>
      <c r="N113" s="16" t="s">
        <v>1182</v>
      </c>
      <c r="O113" s="16" t="s">
        <v>1183</v>
      </c>
      <c r="P113" s="22">
        <v>2.2200000000000002</v>
      </c>
      <c r="Q113" s="17">
        <v>4.8000000000000001E-2</v>
      </c>
      <c r="R113" s="23">
        <v>0.1265</v>
      </c>
    </row>
    <row r="114" spans="1:18" ht="15.75" hidden="1" customHeight="1">
      <c r="A114" s="15" t="s">
        <v>1184</v>
      </c>
      <c r="B114" s="15" t="s">
        <v>1185</v>
      </c>
      <c r="C114" s="16" t="s">
        <v>1186</v>
      </c>
      <c r="D114" s="17">
        <v>0.2</v>
      </c>
      <c r="E114" s="18">
        <v>-100</v>
      </c>
      <c r="F114" s="19">
        <f t="shared" si="3"/>
        <v>-45.045045045045043</v>
      </c>
      <c r="G114" s="19">
        <v>0</v>
      </c>
      <c r="H114" s="20">
        <v>41821</v>
      </c>
      <c r="I114" s="21">
        <v>41830</v>
      </c>
      <c r="J114" s="24" t="s">
        <v>1187</v>
      </c>
      <c r="K114" s="16" t="s">
        <v>1188</v>
      </c>
      <c r="L114" s="16" t="s">
        <v>1189</v>
      </c>
      <c r="M114" s="16" t="s">
        <v>1190</v>
      </c>
      <c r="N114" s="16" t="s">
        <v>1191</v>
      </c>
      <c r="O114" s="16" t="s">
        <v>1192</v>
      </c>
      <c r="P114" s="22">
        <v>2.2200000000000002</v>
      </c>
      <c r="Q114" s="17">
        <v>4.8000000000000001E-2</v>
      </c>
      <c r="R114" s="23">
        <v>0.1265</v>
      </c>
    </row>
    <row r="115" spans="1:18" ht="15.75" hidden="1" customHeight="1">
      <c r="A115" s="15" t="s">
        <v>1193</v>
      </c>
      <c r="B115" s="15" t="s">
        <v>1194</v>
      </c>
      <c r="C115" s="16" t="s">
        <v>1195</v>
      </c>
      <c r="D115" s="17">
        <v>0.2</v>
      </c>
      <c r="E115" s="18">
        <v>-100</v>
      </c>
      <c r="F115" s="19">
        <f t="shared" si="3"/>
        <v>-45.045045045045043</v>
      </c>
      <c r="G115" s="19">
        <v>0</v>
      </c>
      <c r="H115" s="20">
        <v>41821</v>
      </c>
      <c r="I115" s="21">
        <v>41830</v>
      </c>
      <c r="J115" s="24" t="s">
        <v>1196</v>
      </c>
      <c r="K115" s="16" t="s">
        <v>1197</v>
      </c>
      <c r="L115" s="16" t="s">
        <v>1198</v>
      </c>
      <c r="M115" s="16" t="s">
        <v>1199</v>
      </c>
      <c r="N115" s="16" t="s">
        <v>1200</v>
      </c>
      <c r="O115" s="16" t="s">
        <v>1201</v>
      </c>
      <c r="P115" s="22">
        <v>2.2200000000000002</v>
      </c>
      <c r="Q115" s="17">
        <v>4.8000000000000001E-2</v>
      </c>
      <c r="R115" s="23">
        <v>0.1265</v>
      </c>
    </row>
    <row r="116" spans="1:18" ht="15.75" hidden="1" customHeight="1">
      <c r="A116" s="15" t="s">
        <v>1202</v>
      </c>
      <c r="B116" s="15" t="s">
        <v>1203</v>
      </c>
      <c r="C116" s="16" t="s">
        <v>1204</v>
      </c>
      <c r="D116" s="17">
        <v>0.2</v>
      </c>
      <c r="E116" s="18">
        <v>-100</v>
      </c>
      <c r="F116" s="19">
        <f t="shared" si="3"/>
        <v>-45.045045045045043</v>
      </c>
      <c r="G116" s="19">
        <v>0</v>
      </c>
      <c r="H116" s="20">
        <v>41821</v>
      </c>
      <c r="I116" s="21">
        <v>41830</v>
      </c>
      <c r="J116" s="24" t="s">
        <v>1205</v>
      </c>
      <c r="K116" s="16" t="s">
        <v>1206</v>
      </c>
      <c r="L116" s="16" t="s">
        <v>1207</v>
      </c>
      <c r="M116" s="16" t="s">
        <v>1208</v>
      </c>
      <c r="N116" s="16" t="s">
        <v>1209</v>
      </c>
      <c r="O116" s="16" t="s">
        <v>1210</v>
      </c>
      <c r="P116" s="22">
        <v>2.2200000000000002</v>
      </c>
      <c r="Q116" s="17">
        <v>4.8000000000000001E-2</v>
      </c>
      <c r="R116" s="23">
        <v>0.1265</v>
      </c>
    </row>
    <row r="117" spans="1:18" ht="15.75" hidden="1" customHeight="1">
      <c r="A117" s="15" t="s">
        <v>1211</v>
      </c>
      <c r="B117" s="15" t="s">
        <v>1212</v>
      </c>
      <c r="C117" s="16" t="s">
        <v>1213</v>
      </c>
      <c r="D117" s="17">
        <v>0.2</v>
      </c>
      <c r="E117" s="18">
        <v>-100</v>
      </c>
      <c r="F117" s="19">
        <f t="shared" si="3"/>
        <v>-45.045045045045043</v>
      </c>
      <c r="G117" s="19">
        <v>0</v>
      </c>
      <c r="H117" s="20">
        <v>41821</v>
      </c>
      <c r="I117" s="21">
        <v>41830</v>
      </c>
      <c r="J117" s="24" t="s">
        <v>1214</v>
      </c>
      <c r="K117" s="16" t="s">
        <v>1215</v>
      </c>
      <c r="L117" s="16" t="s">
        <v>1216</v>
      </c>
      <c r="M117" s="16" t="s">
        <v>1217</v>
      </c>
      <c r="N117" s="16" t="s">
        <v>1218</v>
      </c>
      <c r="O117" s="16" t="s">
        <v>1219</v>
      </c>
      <c r="P117" s="22">
        <v>2.2200000000000002</v>
      </c>
      <c r="Q117" s="17">
        <v>4.8000000000000001E-2</v>
      </c>
      <c r="R117" s="23">
        <v>0.1265</v>
      </c>
    </row>
    <row r="118" spans="1:18" ht="15.75" hidden="1" customHeight="1">
      <c r="A118" s="15" t="s">
        <v>1220</v>
      </c>
      <c r="B118" s="15" t="s">
        <v>1221</v>
      </c>
      <c r="C118" s="16" t="s">
        <v>1222</v>
      </c>
      <c r="D118" s="17">
        <v>0.2</v>
      </c>
      <c r="E118" s="18">
        <v>-100</v>
      </c>
      <c r="F118" s="19">
        <f t="shared" si="3"/>
        <v>-45.045045045045043</v>
      </c>
      <c r="G118" s="19">
        <v>0</v>
      </c>
      <c r="H118" s="20">
        <v>41821</v>
      </c>
      <c r="I118" s="21">
        <v>41830</v>
      </c>
      <c r="J118" s="24" t="s">
        <v>1223</v>
      </c>
      <c r="K118" s="16" t="s">
        <v>1224</v>
      </c>
      <c r="L118" s="16" t="s">
        <v>1225</v>
      </c>
      <c r="M118" s="16" t="s">
        <v>1226</v>
      </c>
      <c r="N118" s="16" t="s">
        <v>1227</v>
      </c>
      <c r="O118" s="16" t="s">
        <v>1228</v>
      </c>
      <c r="P118" s="22">
        <v>2.2200000000000002</v>
      </c>
      <c r="Q118" s="17">
        <v>4.8000000000000001E-2</v>
      </c>
      <c r="R118" s="23">
        <v>0.1265</v>
      </c>
    </row>
    <row r="119" spans="1:18" ht="15.75" hidden="1" customHeight="1">
      <c r="A119" s="15" t="s">
        <v>1229</v>
      </c>
      <c r="B119" s="15" t="s">
        <v>1230</v>
      </c>
      <c r="C119" s="16" t="s">
        <v>1231</v>
      </c>
      <c r="D119" s="17">
        <v>0.2</v>
      </c>
      <c r="E119" s="18">
        <v>-100</v>
      </c>
      <c r="F119" s="19">
        <f t="shared" si="3"/>
        <v>-45.045045045045043</v>
      </c>
      <c r="G119" s="19">
        <v>0</v>
      </c>
      <c r="H119" s="20">
        <v>41821</v>
      </c>
      <c r="I119" s="21">
        <v>41830</v>
      </c>
      <c r="J119" s="24" t="s">
        <v>1232</v>
      </c>
      <c r="K119" s="16" t="s">
        <v>1233</v>
      </c>
      <c r="L119" s="16" t="s">
        <v>1234</v>
      </c>
      <c r="M119" s="16" t="s">
        <v>1235</v>
      </c>
      <c r="N119" s="16" t="s">
        <v>1236</v>
      </c>
      <c r="O119" s="16" t="s">
        <v>1237</v>
      </c>
      <c r="P119" s="22">
        <v>2.2200000000000002</v>
      </c>
      <c r="Q119" s="17">
        <v>4.8000000000000001E-2</v>
      </c>
      <c r="R119" s="23">
        <v>0.1265</v>
      </c>
    </row>
    <row r="120" spans="1:18" ht="15.75" hidden="1" customHeight="1">
      <c r="A120" s="15" t="s">
        <v>1238</v>
      </c>
      <c r="B120" s="15" t="s">
        <v>1239</v>
      </c>
      <c r="C120" s="16" t="s">
        <v>1240</v>
      </c>
      <c r="D120" s="17">
        <v>0.2</v>
      </c>
      <c r="E120" s="18">
        <v>-100</v>
      </c>
      <c r="F120" s="19">
        <f t="shared" si="3"/>
        <v>-45.045045045045043</v>
      </c>
      <c r="G120" s="19">
        <v>0</v>
      </c>
      <c r="H120" s="20">
        <v>41821</v>
      </c>
      <c r="I120" s="21">
        <v>41830</v>
      </c>
      <c r="J120" s="24" t="s">
        <v>1241</v>
      </c>
      <c r="K120" s="16" t="s">
        <v>1242</v>
      </c>
      <c r="L120" s="16" t="s">
        <v>1243</v>
      </c>
      <c r="M120" s="16" t="s">
        <v>1244</v>
      </c>
      <c r="N120" s="16" t="s">
        <v>1245</v>
      </c>
      <c r="O120" s="16" t="s">
        <v>1246</v>
      </c>
      <c r="P120" s="22">
        <v>2.2200000000000002</v>
      </c>
      <c r="Q120" s="17">
        <v>4.8000000000000001E-2</v>
      </c>
      <c r="R120" s="23">
        <v>0.1265</v>
      </c>
    </row>
    <row r="121" spans="1:18" ht="15.75" hidden="1" customHeight="1">
      <c r="A121" s="15" t="s">
        <v>1247</v>
      </c>
      <c r="B121" s="15" t="s">
        <v>1248</v>
      </c>
      <c r="C121" s="16" t="s">
        <v>1249</v>
      </c>
      <c r="D121" s="17">
        <v>0.2</v>
      </c>
      <c r="E121" s="18">
        <v>-100</v>
      </c>
      <c r="F121" s="19">
        <f t="shared" si="3"/>
        <v>-45.045045045045043</v>
      </c>
      <c r="G121" s="19">
        <v>0</v>
      </c>
      <c r="H121" s="20">
        <v>41821</v>
      </c>
      <c r="I121" s="21">
        <v>41830</v>
      </c>
      <c r="J121" s="24" t="s">
        <v>1250</v>
      </c>
      <c r="K121" s="16" t="s">
        <v>1251</v>
      </c>
      <c r="L121" s="16" t="s">
        <v>1252</v>
      </c>
      <c r="M121" s="16" t="s">
        <v>1253</v>
      </c>
      <c r="N121" s="16" t="s">
        <v>1254</v>
      </c>
      <c r="O121" s="16" t="s">
        <v>1255</v>
      </c>
      <c r="P121" s="22">
        <v>2.2200000000000002</v>
      </c>
      <c r="Q121" s="17">
        <v>4.8000000000000001E-2</v>
      </c>
      <c r="R121" s="23">
        <v>0.1265</v>
      </c>
    </row>
    <row r="122" spans="1:18" ht="15.75" hidden="1" customHeight="1">
      <c r="A122" s="15" t="s">
        <v>1256</v>
      </c>
      <c r="B122" s="15" t="s">
        <v>1257</v>
      </c>
      <c r="C122" s="16" t="s">
        <v>1258</v>
      </c>
      <c r="D122" s="17">
        <v>0.2</v>
      </c>
      <c r="E122" s="18">
        <v>-100</v>
      </c>
      <c r="F122" s="19">
        <f t="shared" si="3"/>
        <v>-45.045045045045043</v>
      </c>
      <c r="G122" s="19">
        <v>0</v>
      </c>
      <c r="H122" s="20">
        <v>41821</v>
      </c>
      <c r="I122" s="21">
        <v>41830</v>
      </c>
      <c r="J122" s="24" t="s">
        <v>1259</v>
      </c>
      <c r="K122" s="16" t="s">
        <v>1260</v>
      </c>
      <c r="L122" s="16" t="s">
        <v>1261</v>
      </c>
      <c r="M122" s="16" t="s">
        <v>1262</v>
      </c>
      <c r="N122" s="16" t="s">
        <v>1263</v>
      </c>
      <c r="O122" s="16" t="s">
        <v>1264</v>
      </c>
      <c r="P122" s="22">
        <v>2.2200000000000002</v>
      </c>
      <c r="Q122" s="17">
        <v>4.8000000000000001E-2</v>
      </c>
      <c r="R122" s="23">
        <v>0.1265</v>
      </c>
    </row>
    <row r="123" spans="1:18" ht="15.75" hidden="1" customHeight="1">
      <c r="A123" s="15" t="s">
        <v>1265</v>
      </c>
      <c r="B123" s="15" t="s">
        <v>1266</v>
      </c>
      <c r="C123" s="16" t="s">
        <v>1267</v>
      </c>
      <c r="D123" s="17">
        <v>0.2</v>
      </c>
      <c r="E123" s="18">
        <v>-100</v>
      </c>
      <c r="F123" s="19">
        <f t="shared" si="3"/>
        <v>-45.045045045045043</v>
      </c>
      <c r="G123" s="19">
        <v>0</v>
      </c>
      <c r="H123" s="20">
        <v>41821</v>
      </c>
      <c r="I123" s="21">
        <v>41830</v>
      </c>
      <c r="J123" s="24" t="s">
        <v>1268</v>
      </c>
      <c r="K123" s="16" t="s">
        <v>1269</v>
      </c>
      <c r="L123" s="16" t="s">
        <v>1270</v>
      </c>
      <c r="M123" s="16" t="s">
        <v>1271</v>
      </c>
      <c r="N123" s="16" t="s">
        <v>1272</v>
      </c>
      <c r="O123" s="16" t="s">
        <v>1273</v>
      </c>
      <c r="P123" s="22">
        <v>2.2200000000000002</v>
      </c>
      <c r="Q123" s="17">
        <v>4.8000000000000001E-2</v>
      </c>
      <c r="R123" s="23">
        <v>0.1265</v>
      </c>
    </row>
    <row r="124" spans="1:18" ht="15.75" hidden="1" customHeight="1">
      <c r="A124" s="15" t="s">
        <v>1274</v>
      </c>
      <c r="B124" s="15" t="s">
        <v>1275</v>
      </c>
      <c r="C124" s="16" t="s">
        <v>1276</v>
      </c>
      <c r="D124" s="17">
        <v>0.2</v>
      </c>
      <c r="E124" s="18">
        <v>-100</v>
      </c>
      <c r="F124" s="19">
        <f t="shared" si="3"/>
        <v>-45.045045045045043</v>
      </c>
      <c r="G124" s="19">
        <v>0</v>
      </c>
      <c r="H124" s="20">
        <v>41821</v>
      </c>
      <c r="I124" s="21">
        <v>41830</v>
      </c>
      <c r="J124" s="24" t="s">
        <v>1277</v>
      </c>
      <c r="K124" s="16" t="s">
        <v>1278</v>
      </c>
      <c r="L124" s="16" t="s">
        <v>1279</v>
      </c>
      <c r="M124" s="16" t="s">
        <v>1280</v>
      </c>
      <c r="N124" s="16" t="s">
        <v>1281</v>
      </c>
      <c r="O124" s="16" t="s">
        <v>1282</v>
      </c>
      <c r="P124" s="22">
        <v>2.2200000000000002</v>
      </c>
      <c r="Q124" s="17">
        <v>4.8000000000000001E-2</v>
      </c>
      <c r="R124" s="23">
        <v>0.1265</v>
      </c>
    </row>
    <row r="125" spans="1:18" ht="15.75" hidden="1" customHeight="1">
      <c r="A125" s="15" t="s">
        <v>1283</v>
      </c>
      <c r="B125" s="15" t="s">
        <v>1284</v>
      </c>
      <c r="C125" s="16" t="s">
        <v>1285</v>
      </c>
      <c r="D125" s="17">
        <v>0.2</v>
      </c>
      <c r="E125" s="18">
        <v>-89.1</v>
      </c>
      <c r="F125" s="19">
        <v>-45.692307692307693</v>
      </c>
      <c r="G125" s="19">
        <v>0</v>
      </c>
      <c r="H125" s="25">
        <v>41275</v>
      </c>
      <c r="I125" s="26">
        <v>41275</v>
      </c>
      <c r="J125" s="16" t="s">
        <v>1286</v>
      </c>
      <c r="K125" s="16" t="s">
        <v>1287</v>
      </c>
      <c r="L125" s="16" t="s">
        <v>1288</v>
      </c>
      <c r="M125" s="16" t="s">
        <v>1289</v>
      </c>
      <c r="N125" s="16" t="s">
        <v>1290</v>
      </c>
      <c r="O125" s="16" t="s">
        <v>1291</v>
      </c>
      <c r="P125" s="22">
        <v>2.2000000000000002</v>
      </c>
      <c r="Q125" s="17">
        <v>4.8000000000000001E-2</v>
      </c>
      <c r="R125" s="23">
        <v>0.1265</v>
      </c>
    </row>
    <row r="126" spans="1:18" ht="15.75" hidden="1" customHeight="1">
      <c r="A126" s="15" t="s">
        <v>1292</v>
      </c>
      <c r="B126" s="15" t="s">
        <v>1293</v>
      </c>
      <c r="C126" s="16" t="s">
        <v>1294</v>
      </c>
      <c r="D126" s="17">
        <v>0.2</v>
      </c>
      <c r="E126" s="18">
        <v>-54.06</v>
      </c>
      <c r="F126" s="19">
        <v>-27.723076923076924</v>
      </c>
      <c r="G126" s="19">
        <v>0</v>
      </c>
      <c r="H126" s="25">
        <v>41275</v>
      </c>
      <c r="I126" s="26">
        <v>41275</v>
      </c>
      <c r="J126" s="16" t="s">
        <v>1295</v>
      </c>
      <c r="K126" s="16" t="s">
        <v>1296</v>
      </c>
      <c r="L126" s="16" t="s">
        <v>1297</v>
      </c>
      <c r="M126" s="16" t="s">
        <v>1298</v>
      </c>
      <c r="N126" s="16" t="s">
        <v>1299</v>
      </c>
      <c r="O126" s="16" t="s">
        <v>1300</v>
      </c>
      <c r="P126" s="22">
        <v>2.2000000000000002</v>
      </c>
      <c r="Q126" s="17">
        <v>4.8000000000000001E-2</v>
      </c>
      <c r="R126" s="23">
        <v>0.1265</v>
      </c>
    </row>
    <row r="127" spans="1:18" ht="15.75" hidden="1" customHeight="1">
      <c r="A127" s="15" t="s">
        <v>1301</v>
      </c>
      <c r="B127" s="15" t="s">
        <v>1302</v>
      </c>
      <c r="C127" s="16" t="s">
        <v>1303</v>
      </c>
      <c r="D127" s="17">
        <v>0.2</v>
      </c>
      <c r="E127" s="18">
        <v>-54.06</v>
      </c>
      <c r="F127" s="19">
        <v>-27.723076923076924</v>
      </c>
      <c r="G127" s="19">
        <v>0</v>
      </c>
      <c r="H127" s="25">
        <v>41275</v>
      </c>
      <c r="I127" s="26">
        <v>41275</v>
      </c>
      <c r="J127" s="16" t="s">
        <v>1304</v>
      </c>
      <c r="K127" s="16" t="s">
        <v>1305</v>
      </c>
      <c r="L127" s="16" t="s">
        <v>1306</v>
      </c>
      <c r="M127" s="16" t="s">
        <v>1307</v>
      </c>
      <c r="N127" s="16" t="s">
        <v>1308</v>
      </c>
      <c r="O127" s="16" t="s">
        <v>1309</v>
      </c>
      <c r="P127" s="22">
        <v>2.2000000000000002</v>
      </c>
      <c r="Q127" s="17">
        <v>4.8000000000000001E-2</v>
      </c>
      <c r="R127" s="23">
        <v>0.1265</v>
      </c>
    </row>
    <row r="128" spans="1:18" ht="15.75" hidden="1" customHeight="1">
      <c r="A128" s="15" t="s">
        <v>1310</v>
      </c>
      <c r="B128" s="15" t="s">
        <v>1311</v>
      </c>
      <c r="C128" s="16" t="s">
        <v>1312</v>
      </c>
      <c r="D128" s="17">
        <v>0.2</v>
      </c>
      <c r="E128" s="18">
        <v>-54.06</v>
      </c>
      <c r="F128" s="19">
        <v>-27.723076923076924</v>
      </c>
      <c r="G128" s="19">
        <v>0</v>
      </c>
      <c r="H128" s="25">
        <v>41275</v>
      </c>
      <c r="I128" s="26">
        <v>41275</v>
      </c>
      <c r="J128" s="16" t="s">
        <v>1313</v>
      </c>
      <c r="K128" s="16" t="s">
        <v>1314</v>
      </c>
      <c r="L128" s="16" t="s">
        <v>1315</v>
      </c>
      <c r="M128" s="16" t="s">
        <v>1316</v>
      </c>
      <c r="N128" s="16" t="s">
        <v>1317</v>
      </c>
      <c r="O128" s="16" t="s">
        <v>1318</v>
      </c>
      <c r="P128" s="22">
        <v>2.2000000000000002</v>
      </c>
      <c r="Q128" s="17">
        <v>4.8000000000000001E-2</v>
      </c>
      <c r="R128" s="23">
        <v>0.1265</v>
      </c>
    </row>
    <row r="129" spans="1:18" ht="15.75" hidden="1" customHeight="1">
      <c r="A129" s="15" t="s">
        <v>1319</v>
      </c>
      <c r="B129" s="15" t="s">
        <v>1320</v>
      </c>
      <c r="C129" s="16" t="s">
        <v>1321</v>
      </c>
      <c r="D129" s="17">
        <v>0.2</v>
      </c>
      <c r="E129" s="18">
        <v>-54.06</v>
      </c>
      <c r="F129" s="19">
        <v>-27.723076923076924</v>
      </c>
      <c r="G129" s="19">
        <v>0</v>
      </c>
      <c r="H129" s="25">
        <v>41275</v>
      </c>
      <c r="I129" s="26">
        <v>41275</v>
      </c>
      <c r="J129" s="16" t="s">
        <v>1322</v>
      </c>
      <c r="K129" s="16" t="s">
        <v>1323</v>
      </c>
      <c r="L129" s="16" t="s">
        <v>1324</v>
      </c>
      <c r="M129" s="16" t="s">
        <v>1325</v>
      </c>
      <c r="N129" s="16" t="s">
        <v>1326</v>
      </c>
      <c r="O129" s="16" t="s">
        <v>1327</v>
      </c>
      <c r="P129" s="22">
        <v>2.2000000000000002</v>
      </c>
      <c r="Q129" s="17">
        <v>4.8000000000000001E-2</v>
      </c>
      <c r="R129" s="23">
        <v>0.1265</v>
      </c>
    </row>
    <row r="130" spans="1:18" ht="15.75" hidden="1" customHeight="1">
      <c r="A130" s="15" t="s">
        <v>1328</v>
      </c>
      <c r="B130" s="15" t="s">
        <v>1329</v>
      </c>
      <c r="C130" s="16" t="s">
        <v>1330</v>
      </c>
      <c r="D130" s="17">
        <v>0.2</v>
      </c>
      <c r="E130" s="18">
        <v>-54.06</v>
      </c>
      <c r="F130" s="19">
        <v>-27.723076923076924</v>
      </c>
      <c r="G130" s="19">
        <v>0</v>
      </c>
      <c r="H130" s="25">
        <v>41275</v>
      </c>
      <c r="I130" s="26">
        <v>41275</v>
      </c>
      <c r="J130" s="16" t="s">
        <v>1331</v>
      </c>
      <c r="K130" s="16" t="s">
        <v>1332</v>
      </c>
      <c r="L130" s="16" t="s">
        <v>1333</v>
      </c>
      <c r="M130" s="16" t="s">
        <v>1334</v>
      </c>
      <c r="N130" s="16" t="s">
        <v>1335</v>
      </c>
      <c r="O130" s="16" t="s">
        <v>1336</v>
      </c>
      <c r="P130" s="22">
        <v>2.2000000000000002</v>
      </c>
      <c r="Q130" s="17">
        <v>4.8000000000000001E-2</v>
      </c>
      <c r="R130" s="23">
        <v>0.1265</v>
      </c>
    </row>
    <row r="131" spans="1:18" ht="15.75" hidden="1" customHeight="1">
      <c r="A131" s="15" t="s">
        <v>1337</v>
      </c>
      <c r="B131" s="15" t="s">
        <v>1338</v>
      </c>
      <c r="C131" s="16" t="s">
        <v>1339</v>
      </c>
      <c r="D131" s="17">
        <v>0.2</v>
      </c>
      <c r="E131" s="18">
        <v>-54.06</v>
      </c>
      <c r="F131" s="19">
        <v>-27.723076923076924</v>
      </c>
      <c r="G131" s="19">
        <v>0</v>
      </c>
      <c r="H131" s="25">
        <v>41275</v>
      </c>
      <c r="I131" s="26">
        <v>41275</v>
      </c>
      <c r="J131" s="16" t="s">
        <v>1340</v>
      </c>
      <c r="K131" s="16" t="s">
        <v>1341</v>
      </c>
      <c r="L131" s="16" t="s">
        <v>1342</v>
      </c>
      <c r="M131" s="16" t="s">
        <v>1343</v>
      </c>
      <c r="N131" s="16" t="s">
        <v>1344</v>
      </c>
      <c r="O131" s="16" t="s">
        <v>1345</v>
      </c>
      <c r="P131" s="22">
        <v>2.2000000000000002</v>
      </c>
      <c r="Q131" s="17">
        <v>4.8000000000000001E-2</v>
      </c>
      <c r="R131" s="23">
        <v>0.1265</v>
      </c>
    </row>
    <row r="132" spans="1:18" ht="15.75" hidden="1" customHeight="1">
      <c r="A132" s="15" t="s">
        <v>1346</v>
      </c>
      <c r="B132" s="15" t="s">
        <v>1347</v>
      </c>
      <c r="C132" s="16" t="s">
        <v>1348</v>
      </c>
      <c r="D132" s="17">
        <v>0.2</v>
      </c>
      <c r="E132" s="18">
        <v>-54.06</v>
      </c>
      <c r="F132" s="19">
        <v>-27.723076923076924</v>
      </c>
      <c r="G132" s="19">
        <v>0</v>
      </c>
      <c r="H132" s="25">
        <v>41275</v>
      </c>
      <c r="I132" s="26">
        <v>41275</v>
      </c>
      <c r="J132" s="16" t="s">
        <v>1349</v>
      </c>
      <c r="K132" s="16" t="s">
        <v>1350</v>
      </c>
      <c r="L132" s="16" t="s">
        <v>1351</v>
      </c>
      <c r="M132" s="16" t="s">
        <v>1352</v>
      </c>
      <c r="N132" s="16" t="s">
        <v>1353</v>
      </c>
      <c r="O132" s="16" t="s">
        <v>1354</v>
      </c>
      <c r="P132" s="22">
        <v>2.2000000000000002</v>
      </c>
      <c r="Q132" s="17">
        <v>4.8000000000000001E-2</v>
      </c>
      <c r="R132" s="23">
        <v>0.1265</v>
      </c>
    </row>
    <row r="133" spans="1:18" ht="15.75" hidden="1" customHeight="1">
      <c r="A133" s="15" t="s">
        <v>1355</v>
      </c>
      <c r="B133" s="15" t="s">
        <v>1356</v>
      </c>
      <c r="C133" s="16" t="s">
        <v>1357</v>
      </c>
      <c r="D133" s="17">
        <v>0.2</v>
      </c>
      <c r="E133" s="18">
        <v>-54.06</v>
      </c>
      <c r="F133" s="19">
        <v>-27.723076923076924</v>
      </c>
      <c r="G133" s="19">
        <v>0</v>
      </c>
      <c r="H133" s="25">
        <v>41275</v>
      </c>
      <c r="I133" s="26">
        <v>41275</v>
      </c>
      <c r="J133" s="16" t="s">
        <v>1358</v>
      </c>
      <c r="K133" s="16" t="s">
        <v>1359</v>
      </c>
      <c r="L133" s="16" t="s">
        <v>1360</v>
      </c>
      <c r="M133" s="16" t="s">
        <v>1361</v>
      </c>
      <c r="N133" s="16" t="s">
        <v>1362</v>
      </c>
      <c r="O133" s="16" t="s">
        <v>1363</v>
      </c>
      <c r="P133" s="22">
        <v>2.2000000000000002</v>
      </c>
      <c r="Q133" s="17">
        <v>4.8000000000000001E-2</v>
      </c>
      <c r="R133" s="23">
        <v>0.1265</v>
      </c>
    </row>
    <row r="134" spans="1:18" ht="15.75" hidden="1" customHeight="1">
      <c r="A134" s="15" t="s">
        <v>1364</v>
      </c>
      <c r="B134" s="15" t="s">
        <v>1365</v>
      </c>
      <c r="C134" s="16" t="s">
        <v>1366</v>
      </c>
      <c r="D134" s="17">
        <v>0.2</v>
      </c>
      <c r="E134" s="18">
        <v>-54.06</v>
      </c>
      <c r="F134" s="19">
        <v>-27.723076923076924</v>
      </c>
      <c r="G134" s="19">
        <v>0</v>
      </c>
      <c r="H134" s="25">
        <v>41275</v>
      </c>
      <c r="I134" s="26">
        <v>41275</v>
      </c>
      <c r="J134" s="16" t="s">
        <v>1367</v>
      </c>
      <c r="K134" s="16" t="s">
        <v>1368</v>
      </c>
      <c r="L134" s="16" t="s">
        <v>1369</v>
      </c>
      <c r="M134" s="16" t="s">
        <v>1370</v>
      </c>
      <c r="N134" s="16" t="s">
        <v>1371</v>
      </c>
      <c r="O134" s="16" t="s">
        <v>1372</v>
      </c>
      <c r="P134" s="22">
        <v>2.2000000000000002</v>
      </c>
      <c r="Q134" s="17">
        <v>4.8000000000000001E-2</v>
      </c>
      <c r="R134" s="23">
        <v>0.1265</v>
      </c>
    </row>
    <row r="135" spans="1:18" ht="15.75" hidden="1" customHeight="1">
      <c r="A135" s="15" t="s">
        <v>1373</v>
      </c>
      <c r="B135" s="15" t="s">
        <v>1374</v>
      </c>
      <c r="C135" s="16" t="s">
        <v>1375</v>
      </c>
      <c r="D135" s="17">
        <v>0.2</v>
      </c>
      <c r="E135" s="18">
        <v>-54.06</v>
      </c>
      <c r="F135" s="19">
        <v>-27.723076923076924</v>
      </c>
      <c r="G135" s="19">
        <v>0</v>
      </c>
      <c r="H135" s="25">
        <v>41275</v>
      </c>
      <c r="I135" s="26">
        <v>41275</v>
      </c>
      <c r="J135" s="16" t="s">
        <v>1376</v>
      </c>
      <c r="K135" s="16" t="s">
        <v>1377</v>
      </c>
      <c r="L135" s="16" t="s">
        <v>1378</v>
      </c>
      <c r="M135" s="16" t="s">
        <v>1379</v>
      </c>
      <c r="N135" s="16" t="s">
        <v>1380</v>
      </c>
      <c r="O135" s="16" t="s">
        <v>1381</v>
      </c>
      <c r="P135" s="22">
        <v>2.2000000000000002</v>
      </c>
      <c r="Q135" s="17">
        <v>4.8000000000000001E-2</v>
      </c>
      <c r="R135" s="23">
        <v>0.1265</v>
      </c>
    </row>
    <row r="136" spans="1:18" ht="15.75" hidden="1" customHeight="1">
      <c r="A136" s="15" t="s">
        <v>1382</v>
      </c>
      <c r="B136" s="15" t="s">
        <v>1383</v>
      </c>
      <c r="C136" s="16" t="s">
        <v>1384</v>
      </c>
      <c r="D136" s="17">
        <v>0.2</v>
      </c>
      <c r="E136" s="18">
        <v>-54.06</v>
      </c>
      <c r="F136" s="19">
        <v>-27.723076923076924</v>
      </c>
      <c r="G136" s="19">
        <v>0</v>
      </c>
      <c r="H136" s="25">
        <v>41275</v>
      </c>
      <c r="I136" s="26">
        <v>41275</v>
      </c>
      <c r="J136" s="16" t="s">
        <v>1385</v>
      </c>
      <c r="K136" s="16" t="s">
        <v>1386</v>
      </c>
      <c r="L136" s="16" t="s">
        <v>1387</v>
      </c>
      <c r="M136" s="16" t="s">
        <v>1388</v>
      </c>
      <c r="N136" s="16" t="s">
        <v>1389</v>
      </c>
      <c r="O136" s="16" t="s">
        <v>1390</v>
      </c>
      <c r="P136" s="22">
        <v>2.2000000000000002</v>
      </c>
      <c r="Q136" s="17">
        <v>4.8000000000000001E-2</v>
      </c>
      <c r="R136" s="23">
        <v>0.1265</v>
      </c>
    </row>
    <row r="137" spans="1:18" ht="15.75" hidden="1" customHeight="1">
      <c r="A137" s="15" t="s">
        <v>1391</v>
      </c>
      <c r="B137" s="15" t="s">
        <v>1392</v>
      </c>
      <c r="C137" s="16" t="s">
        <v>1393</v>
      </c>
      <c r="D137" s="17">
        <v>0.2</v>
      </c>
      <c r="E137" s="18">
        <v>-54.06</v>
      </c>
      <c r="F137" s="19">
        <v>-27.723076923076924</v>
      </c>
      <c r="G137" s="19">
        <v>0</v>
      </c>
      <c r="H137" s="25">
        <v>41275</v>
      </c>
      <c r="I137" s="26">
        <v>41275</v>
      </c>
      <c r="J137" s="16" t="s">
        <v>1394</v>
      </c>
      <c r="K137" s="16" t="s">
        <v>1395</v>
      </c>
      <c r="L137" s="16" t="s">
        <v>1396</v>
      </c>
      <c r="M137" s="16" t="s">
        <v>1397</v>
      </c>
      <c r="N137" s="16" t="s">
        <v>1398</v>
      </c>
      <c r="O137" s="16" t="s">
        <v>1399</v>
      </c>
      <c r="P137" s="22">
        <v>2.2000000000000002</v>
      </c>
      <c r="Q137" s="17">
        <v>4.8000000000000001E-2</v>
      </c>
      <c r="R137" s="23">
        <v>0.1265</v>
      </c>
    </row>
    <row r="138" spans="1:18" ht="15.75" hidden="1" customHeight="1">
      <c r="A138" s="15" t="s">
        <v>1400</v>
      </c>
      <c r="B138" s="15" t="s">
        <v>1401</v>
      </c>
      <c r="C138" s="16" t="s">
        <v>1402</v>
      </c>
      <c r="D138" s="17">
        <v>0.2</v>
      </c>
      <c r="E138" s="18">
        <v>-54.06</v>
      </c>
      <c r="F138" s="19">
        <v>-27.723076923076924</v>
      </c>
      <c r="G138" s="19">
        <v>0</v>
      </c>
      <c r="H138" s="25">
        <v>41275</v>
      </c>
      <c r="I138" s="26">
        <v>41275</v>
      </c>
      <c r="J138" s="16" t="s">
        <v>1403</v>
      </c>
      <c r="K138" s="16" t="s">
        <v>1404</v>
      </c>
      <c r="L138" s="16" t="s">
        <v>1405</v>
      </c>
      <c r="M138" s="16" t="s">
        <v>1406</v>
      </c>
      <c r="N138" s="16" t="s">
        <v>1407</v>
      </c>
      <c r="O138" s="16" t="s">
        <v>1408</v>
      </c>
      <c r="P138" s="22">
        <v>2.2000000000000002</v>
      </c>
      <c r="Q138" s="17">
        <v>4.8000000000000001E-2</v>
      </c>
      <c r="R138" s="23">
        <v>0.1265</v>
      </c>
    </row>
    <row r="139" spans="1:18" ht="15.75" hidden="1" customHeight="1">
      <c r="A139" s="15" t="s">
        <v>1409</v>
      </c>
      <c r="B139" s="15" t="s">
        <v>1410</v>
      </c>
      <c r="C139" s="16" t="s">
        <v>1411</v>
      </c>
      <c r="D139" s="17">
        <v>0.2</v>
      </c>
      <c r="E139" s="18">
        <v>-54.06</v>
      </c>
      <c r="F139" s="19">
        <v>-27.723076923076924</v>
      </c>
      <c r="G139" s="19">
        <v>0</v>
      </c>
      <c r="H139" s="25">
        <v>41275</v>
      </c>
      <c r="I139" s="26">
        <v>41275</v>
      </c>
      <c r="J139" s="16" t="s">
        <v>1412</v>
      </c>
      <c r="K139" s="16" t="s">
        <v>1413</v>
      </c>
      <c r="L139" s="16" t="s">
        <v>1414</v>
      </c>
      <c r="M139" s="16" t="s">
        <v>1415</v>
      </c>
      <c r="N139" s="16" t="s">
        <v>1416</v>
      </c>
      <c r="O139" s="16" t="s">
        <v>1417</v>
      </c>
      <c r="P139" s="22">
        <v>2.2000000000000002</v>
      </c>
      <c r="Q139" s="17">
        <v>4.8000000000000001E-2</v>
      </c>
      <c r="R139" s="23">
        <v>0.1265</v>
      </c>
    </row>
    <row r="140" spans="1:18" ht="15.75" hidden="1" customHeight="1">
      <c r="A140" s="15" t="s">
        <v>1418</v>
      </c>
      <c r="B140" s="15" t="s">
        <v>1419</v>
      </c>
      <c r="C140" s="16" t="s">
        <v>1420</v>
      </c>
      <c r="D140" s="17">
        <v>0.2</v>
      </c>
      <c r="E140" s="18">
        <v>-54.06</v>
      </c>
      <c r="F140" s="19">
        <v>-27.723076923076924</v>
      </c>
      <c r="G140" s="19">
        <v>0</v>
      </c>
      <c r="H140" s="25">
        <v>41275</v>
      </c>
      <c r="I140" s="26">
        <v>41275</v>
      </c>
      <c r="J140" s="16" t="s">
        <v>1421</v>
      </c>
      <c r="K140" s="16" t="s">
        <v>1422</v>
      </c>
      <c r="L140" s="16" t="s">
        <v>1423</v>
      </c>
      <c r="M140" s="16" t="s">
        <v>1424</v>
      </c>
      <c r="N140" s="16" t="s">
        <v>1425</v>
      </c>
      <c r="O140" s="16" t="s">
        <v>1426</v>
      </c>
      <c r="P140" s="22">
        <v>2.2000000000000002</v>
      </c>
      <c r="Q140" s="17">
        <v>4.8000000000000001E-2</v>
      </c>
      <c r="R140" s="23">
        <v>0.1265</v>
      </c>
    </row>
    <row r="141" spans="1:18" ht="15.75" hidden="1" customHeight="1">
      <c r="A141" s="15" t="s">
        <v>1427</v>
      </c>
      <c r="B141" s="15" t="s">
        <v>1428</v>
      </c>
      <c r="C141" s="16" t="s">
        <v>1429</v>
      </c>
      <c r="D141" s="17">
        <v>0.2</v>
      </c>
      <c r="E141" s="18">
        <v>-54.06</v>
      </c>
      <c r="F141" s="19">
        <v>-27.723076923076924</v>
      </c>
      <c r="G141" s="19">
        <v>0</v>
      </c>
      <c r="H141" s="25">
        <v>41275</v>
      </c>
      <c r="I141" s="26">
        <v>41275</v>
      </c>
      <c r="J141" s="16" t="s">
        <v>1430</v>
      </c>
      <c r="K141" s="16" t="s">
        <v>1431</v>
      </c>
      <c r="L141" s="16" t="s">
        <v>1432</v>
      </c>
      <c r="M141" s="16" t="s">
        <v>1433</v>
      </c>
      <c r="N141" s="16" t="s">
        <v>1434</v>
      </c>
      <c r="O141" s="16" t="s">
        <v>1435</v>
      </c>
      <c r="P141" s="22">
        <v>2.2000000000000002</v>
      </c>
      <c r="Q141" s="17">
        <v>4.8000000000000001E-2</v>
      </c>
      <c r="R141" s="23">
        <v>0.1265</v>
      </c>
    </row>
    <row r="142" spans="1:18" ht="15.75" hidden="1" customHeight="1">
      <c r="A142" s="15" t="s">
        <v>1436</v>
      </c>
      <c r="B142" s="15" t="s">
        <v>1437</v>
      </c>
      <c r="C142" s="16" t="s">
        <v>1438</v>
      </c>
      <c r="D142" s="17">
        <v>0.2</v>
      </c>
      <c r="E142" s="18">
        <v>-54.06</v>
      </c>
      <c r="F142" s="19">
        <v>-27.723076923076924</v>
      </c>
      <c r="G142" s="19">
        <v>0</v>
      </c>
      <c r="H142" s="25">
        <v>41275</v>
      </c>
      <c r="I142" s="26">
        <v>41275</v>
      </c>
      <c r="J142" s="16" t="s">
        <v>1439</v>
      </c>
      <c r="K142" s="16" t="s">
        <v>1440</v>
      </c>
      <c r="L142" s="16" t="s">
        <v>1441</v>
      </c>
      <c r="M142" s="16" t="s">
        <v>1442</v>
      </c>
      <c r="N142" s="16" t="s">
        <v>1443</v>
      </c>
      <c r="O142" s="16" t="s">
        <v>1444</v>
      </c>
      <c r="P142" s="22">
        <v>2.2000000000000002</v>
      </c>
      <c r="Q142" s="17">
        <v>4.8000000000000001E-2</v>
      </c>
      <c r="R142" s="23">
        <v>0.1265</v>
      </c>
    </row>
    <row r="143" spans="1:18" ht="15.75" hidden="1" customHeight="1">
      <c r="A143" s="15" t="s">
        <v>1445</v>
      </c>
      <c r="B143" s="15" t="s">
        <v>1446</v>
      </c>
      <c r="C143" s="16" t="s">
        <v>1447</v>
      </c>
      <c r="D143" s="17">
        <v>0.2</v>
      </c>
      <c r="E143" s="18">
        <v>-54.06</v>
      </c>
      <c r="F143" s="19">
        <v>-27.723076923076924</v>
      </c>
      <c r="G143" s="19">
        <v>0</v>
      </c>
      <c r="H143" s="25">
        <v>41275</v>
      </c>
      <c r="I143" s="26">
        <v>41275</v>
      </c>
      <c r="J143" s="16" t="s">
        <v>1448</v>
      </c>
      <c r="K143" s="16" t="s">
        <v>1449</v>
      </c>
      <c r="L143" s="16" t="s">
        <v>1450</v>
      </c>
      <c r="M143" s="16" t="s">
        <v>1451</v>
      </c>
      <c r="N143" s="16" t="s">
        <v>1452</v>
      </c>
      <c r="O143" s="16" t="s">
        <v>1453</v>
      </c>
      <c r="P143" s="22">
        <v>2.2000000000000002</v>
      </c>
      <c r="Q143" s="17">
        <v>4.8000000000000001E-2</v>
      </c>
      <c r="R143" s="23">
        <v>0.1265</v>
      </c>
    </row>
    <row r="144" spans="1:18" ht="15.75" hidden="1" customHeight="1">
      <c r="A144" s="15" t="s">
        <v>1454</v>
      </c>
      <c r="B144" s="15" t="s">
        <v>1455</v>
      </c>
      <c r="C144" s="16" t="s">
        <v>1456</v>
      </c>
      <c r="D144" s="17">
        <v>0.2</v>
      </c>
      <c r="E144" s="18">
        <v>-54.06</v>
      </c>
      <c r="F144" s="19">
        <v>-27.723076923076924</v>
      </c>
      <c r="G144" s="19">
        <v>0</v>
      </c>
      <c r="H144" s="25">
        <v>41275</v>
      </c>
      <c r="I144" s="26">
        <v>41275</v>
      </c>
      <c r="J144" s="16" t="s">
        <v>1457</v>
      </c>
      <c r="K144" s="16" t="s">
        <v>1458</v>
      </c>
      <c r="L144" s="16" t="s">
        <v>1459</v>
      </c>
      <c r="M144" s="16" t="s">
        <v>1460</v>
      </c>
      <c r="N144" s="16" t="s">
        <v>1461</v>
      </c>
      <c r="O144" s="16" t="s">
        <v>1462</v>
      </c>
      <c r="P144" s="22">
        <v>2.2000000000000002</v>
      </c>
      <c r="Q144" s="17">
        <v>4.8000000000000001E-2</v>
      </c>
      <c r="R144" s="23">
        <v>0.1265</v>
      </c>
    </row>
    <row r="145" spans="1:18" ht="15.75" hidden="1" customHeight="1">
      <c r="A145" s="15" t="s">
        <v>1463</v>
      </c>
      <c r="B145" s="15" t="s">
        <v>1464</v>
      </c>
      <c r="C145" s="16" t="s">
        <v>1465</v>
      </c>
      <c r="D145" s="17">
        <v>0.2</v>
      </c>
      <c r="E145" s="18">
        <v>-54.06</v>
      </c>
      <c r="F145" s="19">
        <v>-27.723076923076924</v>
      </c>
      <c r="G145" s="19">
        <v>0</v>
      </c>
      <c r="H145" s="25">
        <v>41275</v>
      </c>
      <c r="I145" s="26">
        <v>41275</v>
      </c>
      <c r="J145" s="16" t="s">
        <v>1466</v>
      </c>
      <c r="K145" s="16" t="s">
        <v>1467</v>
      </c>
      <c r="L145" s="16" t="s">
        <v>1468</v>
      </c>
      <c r="M145" s="16" t="s">
        <v>1469</v>
      </c>
      <c r="N145" s="16" t="s">
        <v>1470</v>
      </c>
      <c r="O145" s="16" t="s">
        <v>1471</v>
      </c>
      <c r="P145" s="22">
        <v>2.2000000000000002</v>
      </c>
      <c r="Q145" s="17">
        <v>4.8000000000000001E-2</v>
      </c>
      <c r="R145" s="23">
        <v>0.1265</v>
      </c>
    </row>
    <row r="146" spans="1:18" ht="15.75" hidden="1" customHeight="1">
      <c r="A146" s="15" t="s">
        <v>1472</v>
      </c>
      <c r="B146" s="15" t="s">
        <v>1473</v>
      </c>
      <c r="C146" s="16" t="s">
        <v>1474</v>
      </c>
      <c r="D146" s="17">
        <v>0.2</v>
      </c>
      <c r="E146" s="18">
        <v>-54.06</v>
      </c>
      <c r="F146" s="19">
        <v>-27.723076923076924</v>
      </c>
      <c r="G146" s="19">
        <v>0</v>
      </c>
      <c r="H146" s="25">
        <v>41275</v>
      </c>
      <c r="I146" s="26">
        <v>41275</v>
      </c>
      <c r="J146" s="16" t="s">
        <v>1475</v>
      </c>
      <c r="K146" s="16" t="s">
        <v>1476</v>
      </c>
      <c r="L146" s="16" t="s">
        <v>1477</v>
      </c>
      <c r="M146" s="16" t="s">
        <v>1478</v>
      </c>
      <c r="N146" s="16" t="s">
        <v>1479</v>
      </c>
      <c r="O146" s="16" t="s">
        <v>1480</v>
      </c>
      <c r="P146" s="22">
        <v>2.2000000000000002</v>
      </c>
      <c r="Q146" s="17">
        <v>4.8000000000000001E-2</v>
      </c>
      <c r="R146" s="23">
        <v>0.1265</v>
      </c>
    </row>
    <row r="147" spans="1:18" ht="15.75" hidden="1" customHeight="1">
      <c r="A147" s="15" t="s">
        <v>1481</v>
      </c>
      <c r="B147" s="15" t="s">
        <v>1482</v>
      </c>
      <c r="C147" s="16" t="s">
        <v>1483</v>
      </c>
      <c r="D147" s="17">
        <v>0.2</v>
      </c>
      <c r="E147" s="18">
        <v>-54.06</v>
      </c>
      <c r="F147" s="19">
        <v>-27.723076923076924</v>
      </c>
      <c r="G147" s="19">
        <v>0</v>
      </c>
      <c r="H147" s="25">
        <v>41275</v>
      </c>
      <c r="I147" s="26">
        <v>41275</v>
      </c>
      <c r="J147" s="16" t="s">
        <v>1484</v>
      </c>
      <c r="K147" s="16" t="s">
        <v>1485</v>
      </c>
      <c r="L147" s="16" t="s">
        <v>1486</v>
      </c>
      <c r="M147" s="16" t="s">
        <v>1487</v>
      </c>
      <c r="N147" s="16" t="s">
        <v>1488</v>
      </c>
      <c r="O147" s="16" t="s">
        <v>1489</v>
      </c>
      <c r="P147" s="22">
        <v>2.2000000000000002</v>
      </c>
      <c r="Q147" s="17">
        <v>4.8000000000000001E-2</v>
      </c>
      <c r="R147" s="23">
        <v>0.1265</v>
      </c>
    </row>
    <row r="148" spans="1:18" ht="15.75" hidden="1" customHeight="1">
      <c r="A148" s="15" t="s">
        <v>1490</v>
      </c>
      <c r="B148" s="15" t="s">
        <v>1491</v>
      </c>
      <c r="C148" s="16" t="s">
        <v>1492</v>
      </c>
      <c r="D148" s="17">
        <v>0.2</v>
      </c>
      <c r="E148" s="18">
        <v>-54.06</v>
      </c>
      <c r="F148" s="19">
        <v>-27.723076923076924</v>
      </c>
      <c r="G148" s="19">
        <v>0</v>
      </c>
      <c r="H148" s="25">
        <v>41275</v>
      </c>
      <c r="I148" s="26">
        <v>41275</v>
      </c>
      <c r="J148" s="16" t="s">
        <v>1493</v>
      </c>
      <c r="K148" s="16" t="s">
        <v>1494</v>
      </c>
      <c r="L148" s="16" t="s">
        <v>1495</v>
      </c>
      <c r="M148" s="16" t="s">
        <v>1496</v>
      </c>
      <c r="N148" s="16" t="s">
        <v>1497</v>
      </c>
      <c r="O148" s="16" t="s">
        <v>1498</v>
      </c>
      <c r="P148" s="22">
        <v>2.2000000000000002</v>
      </c>
      <c r="Q148" s="17">
        <v>4.8000000000000001E-2</v>
      </c>
      <c r="R148" s="23">
        <v>0.1265</v>
      </c>
    </row>
    <row r="149" spans="1:18" ht="15.75" hidden="1" customHeight="1">
      <c r="A149" s="15" t="s">
        <v>1499</v>
      </c>
      <c r="B149" s="15" t="s">
        <v>1500</v>
      </c>
      <c r="C149" s="16" t="s">
        <v>1501</v>
      </c>
      <c r="D149" s="17">
        <v>0.2</v>
      </c>
      <c r="E149" s="18">
        <v>-54.06</v>
      </c>
      <c r="F149" s="19">
        <v>-27.723076923076924</v>
      </c>
      <c r="G149" s="19">
        <v>0</v>
      </c>
      <c r="H149" s="25">
        <v>41275</v>
      </c>
      <c r="I149" s="26">
        <v>41275</v>
      </c>
      <c r="J149" s="16" t="s">
        <v>1502</v>
      </c>
      <c r="K149" s="16" t="s">
        <v>1503</v>
      </c>
      <c r="L149" s="16" t="s">
        <v>1504</v>
      </c>
      <c r="M149" s="16" t="s">
        <v>1505</v>
      </c>
      <c r="N149" s="16" t="s">
        <v>1506</v>
      </c>
      <c r="O149" s="16" t="s">
        <v>1507</v>
      </c>
      <c r="P149" s="22">
        <v>2.2000000000000002</v>
      </c>
      <c r="Q149" s="17">
        <v>4.8000000000000001E-2</v>
      </c>
      <c r="R149" s="23">
        <v>0.1265</v>
      </c>
    </row>
    <row r="150" spans="1:18" ht="15.75" hidden="1" customHeight="1">
      <c r="A150" s="15" t="s">
        <v>1508</v>
      </c>
      <c r="B150" s="15" t="s">
        <v>1509</v>
      </c>
      <c r="C150" s="16" t="s">
        <v>1510</v>
      </c>
      <c r="D150" s="17">
        <v>0.2</v>
      </c>
      <c r="E150" s="18">
        <v>-54.06</v>
      </c>
      <c r="F150" s="19">
        <v>-27.723076923076924</v>
      </c>
      <c r="G150" s="19">
        <v>0</v>
      </c>
      <c r="H150" s="25">
        <v>41275</v>
      </c>
      <c r="I150" s="26">
        <v>41275</v>
      </c>
      <c r="J150" s="16" t="s">
        <v>1511</v>
      </c>
      <c r="K150" s="16" t="s">
        <v>1512</v>
      </c>
      <c r="L150" s="16" t="s">
        <v>1513</v>
      </c>
      <c r="M150" s="16" t="s">
        <v>1514</v>
      </c>
      <c r="N150" s="16" t="s">
        <v>1515</v>
      </c>
      <c r="O150" s="16" t="s">
        <v>1516</v>
      </c>
      <c r="P150" s="22">
        <v>2.2000000000000002</v>
      </c>
      <c r="Q150" s="17">
        <v>4.8000000000000001E-2</v>
      </c>
      <c r="R150" s="23">
        <v>0.1265</v>
      </c>
    </row>
    <row r="151" spans="1:18" ht="15.75" hidden="1" customHeight="1">
      <c r="A151" s="15" t="s">
        <v>1517</v>
      </c>
      <c r="B151" s="15" t="s">
        <v>1518</v>
      </c>
      <c r="C151" s="16" t="s">
        <v>1519</v>
      </c>
      <c r="D151" s="17">
        <v>0.2</v>
      </c>
      <c r="E151" s="18">
        <v>-54.06</v>
      </c>
      <c r="F151" s="19">
        <v>-27.723076923076924</v>
      </c>
      <c r="G151" s="19">
        <v>0</v>
      </c>
      <c r="H151" s="25">
        <v>41275</v>
      </c>
      <c r="I151" s="26">
        <v>41275</v>
      </c>
      <c r="J151" s="16" t="s">
        <v>1520</v>
      </c>
      <c r="K151" s="16" t="s">
        <v>1521</v>
      </c>
      <c r="L151" s="16" t="s">
        <v>1522</v>
      </c>
      <c r="M151" s="16" t="s">
        <v>1523</v>
      </c>
      <c r="N151" s="16" t="s">
        <v>1524</v>
      </c>
      <c r="O151" s="16" t="s">
        <v>1525</v>
      </c>
      <c r="P151" s="22">
        <v>2.2000000000000002</v>
      </c>
      <c r="Q151" s="17">
        <v>4.8000000000000001E-2</v>
      </c>
      <c r="R151" s="23">
        <v>0.1265</v>
      </c>
    </row>
    <row r="152" spans="1:18" ht="15.75" hidden="1" customHeight="1">
      <c r="A152" s="15" t="s">
        <v>1526</v>
      </c>
      <c r="B152" s="15" t="s">
        <v>1527</v>
      </c>
      <c r="C152" s="16" t="s">
        <v>1528</v>
      </c>
      <c r="D152" s="17">
        <v>0.2</v>
      </c>
      <c r="E152" s="18">
        <v>-54.06</v>
      </c>
      <c r="F152" s="19">
        <v>-27.723076923076924</v>
      </c>
      <c r="G152" s="19">
        <v>0</v>
      </c>
      <c r="H152" s="25">
        <v>41275</v>
      </c>
      <c r="I152" s="26">
        <v>41275</v>
      </c>
      <c r="J152" s="16" t="s">
        <v>1529</v>
      </c>
      <c r="K152" s="16" t="s">
        <v>1530</v>
      </c>
      <c r="L152" s="16" t="s">
        <v>1531</v>
      </c>
      <c r="M152" s="16" t="s">
        <v>1532</v>
      </c>
      <c r="N152" s="16" t="s">
        <v>1533</v>
      </c>
      <c r="O152" s="16" t="s">
        <v>1534</v>
      </c>
      <c r="P152" s="22">
        <v>2.2000000000000002</v>
      </c>
      <c r="Q152" s="17">
        <v>4.8000000000000001E-2</v>
      </c>
      <c r="R152" s="23">
        <v>0.1265</v>
      </c>
    </row>
    <row r="153" spans="1:18" ht="15.75" hidden="1" customHeight="1">
      <c r="A153" s="15" t="s">
        <v>1535</v>
      </c>
      <c r="B153" s="15" t="s">
        <v>1536</v>
      </c>
      <c r="C153" s="16" t="s">
        <v>1537</v>
      </c>
      <c r="D153" s="17">
        <v>0.2</v>
      </c>
      <c r="E153" s="18">
        <v>-54.06</v>
      </c>
      <c r="F153" s="19">
        <v>-27.723076923076924</v>
      </c>
      <c r="G153" s="19">
        <v>0</v>
      </c>
      <c r="H153" s="25">
        <v>41275</v>
      </c>
      <c r="I153" s="26">
        <v>41275</v>
      </c>
      <c r="J153" s="16" t="s">
        <v>1538</v>
      </c>
      <c r="K153" s="16" t="s">
        <v>1539</v>
      </c>
      <c r="L153" s="16" t="s">
        <v>1540</v>
      </c>
      <c r="M153" s="16" t="s">
        <v>1541</v>
      </c>
      <c r="N153" s="16" t="s">
        <v>1542</v>
      </c>
      <c r="O153" s="16" t="s">
        <v>1543</v>
      </c>
      <c r="P153" s="22">
        <v>2.2000000000000002</v>
      </c>
      <c r="Q153" s="17">
        <v>4.8000000000000001E-2</v>
      </c>
      <c r="R153" s="23">
        <v>0.1265</v>
      </c>
    </row>
    <row r="154" spans="1:18" ht="15.75" hidden="1" customHeight="1">
      <c r="A154" s="15" t="s">
        <v>1544</v>
      </c>
      <c r="B154" s="15" t="s">
        <v>1545</v>
      </c>
      <c r="C154" s="16" t="s">
        <v>1546</v>
      </c>
      <c r="D154" s="17">
        <v>0.2</v>
      </c>
      <c r="E154" s="18">
        <v>-54.06</v>
      </c>
      <c r="F154" s="19">
        <v>-27.723076923076924</v>
      </c>
      <c r="G154" s="19">
        <v>0</v>
      </c>
      <c r="H154" s="25">
        <v>41275</v>
      </c>
      <c r="I154" s="26">
        <v>41275</v>
      </c>
      <c r="J154" s="16" t="s">
        <v>1547</v>
      </c>
      <c r="K154" s="16" t="s">
        <v>1548</v>
      </c>
      <c r="L154" s="16" t="s">
        <v>1549</v>
      </c>
      <c r="M154" s="16" t="s">
        <v>1550</v>
      </c>
      <c r="N154" s="16" t="s">
        <v>1551</v>
      </c>
      <c r="O154" s="16" t="s">
        <v>1552</v>
      </c>
      <c r="P154" s="22">
        <v>2.2000000000000002</v>
      </c>
      <c r="Q154" s="17">
        <v>4.8000000000000001E-2</v>
      </c>
      <c r="R154" s="23">
        <v>0.1265</v>
      </c>
    </row>
    <row r="155" spans="1:18" ht="15.75" hidden="1" customHeight="1">
      <c r="A155" s="15" t="s">
        <v>1553</v>
      </c>
      <c r="B155" s="15" t="s">
        <v>1554</v>
      </c>
      <c r="C155" s="16" t="s">
        <v>1555</v>
      </c>
      <c r="D155" s="17">
        <v>0.2</v>
      </c>
      <c r="E155" s="18">
        <v>-54.06</v>
      </c>
      <c r="F155" s="19">
        <v>-27.723076923076924</v>
      </c>
      <c r="G155" s="19">
        <v>0</v>
      </c>
      <c r="H155" s="25">
        <v>41275</v>
      </c>
      <c r="I155" s="26">
        <v>41275</v>
      </c>
      <c r="J155" s="16" t="s">
        <v>1556</v>
      </c>
      <c r="K155" s="16" t="s">
        <v>1557</v>
      </c>
      <c r="L155" s="16" t="s">
        <v>1558</v>
      </c>
      <c r="M155" s="16" t="s">
        <v>1559</v>
      </c>
      <c r="N155" s="16" t="s">
        <v>1560</v>
      </c>
      <c r="O155" s="16" t="s">
        <v>1561</v>
      </c>
      <c r="P155" s="22">
        <v>2.2000000000000002</v>
      </c>
      <c r="Q155" s="17">
        <v>4.8000000000000001E-2</v>
      </c>
      <c r="R155" s="23">
        <v>0.1265</v>
      </c>
    </row>
    <row r="156" spans="1:18" ht="15.75" hidden="1" customHeight="1">
      <c r="A156" s="15" t="s">
        <v>1562</v>
      </c>
      <c r="B156" s="15" t="s">
        <v>1563</v>
      </c>
      <c r="C156" s="16" t="s">
        <v>1564</v>
      </c>
      <c r="D156" s="17">
        <v>0.2</v>
      </c>
      <c r="E156" s="18">
        <v>-54.06</v>
      </c>
      <c r="F156" s="19">
        <v>-27.723076923076924</v>
      </c>
      <c r="G156" s="19">
        <v>0</v>
      </c>
      <c r="H156" s="25">
        <v>41275</v>
      </c>
      <c r="I156" s="26">
        <v>41275</v>
      </c>
      <c r="J156" s="16" t="s">
        <v>1565</v>
      </c>
      <c r="K156" s="16" t="s">
        <v>1566</v>
      </c>
      <c r="L156" s="16" t="s">
        <v>1567</v>
      </c>
      <c r="M156" s="16" t="s">
        <v>1568</v>
      </c>
      <c r="N156" s="16" t="s">
        <v>1569</v>
      </c>
      <c r="O156" s="16" t="s">
        <v>1570</v>
      </c>
      <c r="P156" s="22">
        <v>2.2000000000000002</v>
      </c>
      <c r="Q156" s="17">
        <v>4.8000000000000001E-2</v>
      </c>
      <c r="R156" s="23">
        <v>0.1265</v>
      </c>
    </row>
    <row r="157" spans="1:18" ht="15.75" hidden="1" customHeight="1">
      <c r="A157" s="15" t="s">
        <v>1571</v>
      </c>
      <c r="B157" s="15" t="s">
        <v>1572</v>
      </c>
      <c r="C157" s="16" t="s">
        <v>1573</v>
      </c>
      <c r="D157" s="17">
        <v>0.2</v>
      </c>
      <c r="E157" s="18">
        <v>-54.06</v>
      </c>
      <c r="F157" s="19">
        <v>-27.723076923076924</v>
      </c>
      <c r="G157" s="19">
        <v>0</v>
      </c>
      <c r="H157" s="25">
        <v>41275</v>
      </c>
      <c r="I157" s="26">
        <v>41275</v>
      </c>
      <c r="J157" s="16" t="s">
        <v>1574</v>
      </c>
      <c r="K157" s="16" t="s">
        <v>1575</v>
      </c>
      <c r="L157" s="16" t="s">
        <v>1576</v>
      </c>
      <c r="M157" s="16" t="s">
        <v>1577</v>
      </c>
      <c r="N157" s="16" t="s">
        <v>1578</v>
      </c>
      <c r="O157" s="16" t="s">
        <v>1579</v>
      </c>
      <c r="P157" s="22">
        <v>2.2000000000000002</v>
      </c>
      <c r="Q157" s="17">
        <v>4.8000000000000001E-2</v>
      </c>
      <c r="R157" s="23">
        <v>0.1265</v>
      </c>
    </row>
    <row r="158" spans="1:18" ht="15.75" hidden="1" customHeight="1">
      <c r="A158" s="15" t="s">
        <v>1580</v>
      </c>
      <c r="B158" s="15" t="s">
        <v>1581</v>
      </c>
      <c r="C158" s="16" t="s">
        <v>1582</v>
      </c>
      <c r="D158" s="17">
        <v>0.2</v>
      </c>
      <c r="E158" s="18">
        <v>-54.06</v>
      </c>
      <c r="F158" s="19">
        <v>-27.723076923076924</v>
      </c>
      <c r="G158" s="19">
        <v>0</v>
      </c>
      <c r="H158" s="25">
        <v>41275</v>
      </c>
      <c r="I158" s="26">
        <v>41275</v>
      </c>
      <c r="J158" s="16" t="s">
        <v>1583</v>
      </c>
      <c r="K158" s="16" t="s">
        <v>1584</v>
      </c>
      <c r="L158" s="16" t="s">
        <v>1585</v>
      </c>
      <c r="M158" s="16" t="s">
        <v>1586</v>
      </c>
      <c r="N158" s="16" t="s">
        <v>1587</v>
      </c>
      <c r="O158" s="16" t="s">
        <v>1588</v>
      </c>
      <c r="P158" s="22">
        <v>2.2000000000000002</v>
      </c>
      <c r="Q158" s="17">
        <v>4.8000000000000001E-2</v>
      </c>
      <c r="R158" s="23">
        <v>0.1265</v>
      </c>
    </row>
    <row r="159" spans="1:18" ht="15.75" hidden="1" customHeight="1">
      <c r="A159" s="15" t="s">
        <v>1589</v>
      </c>
      <c r="B159" s="15" t="s">
        <v>1590</v>
      </c>
      <c r="C159" s="16" t="s">
        <v>1591</v>
      </c>
      <c r="D159" s="17">
        <v>0.2</v>
      </c>
      <c r="E159" s="18">
        <v>-54.06</v>
      </c>
      <c r="F159" s="19">
        <v>-27.723076923076924</v>
      </c>
      <c r="G159" s="19">
        <v>0</v>
      </c>
      <c r="H159" s="25">
        <v>41275</v>
      </c>
      <c r="I159" s="26">
        <v>41275</v>
      </c>
      <c r="J159" s="16" t="s">
        <v>1592</v>
      </c>
      <c r="K159" s="16" t="s">
        <v>1593</v>
      </c>
      <c r="L159" s="16" t="s">
        <v>1594</v>
      </c>
      <c r="M159" s="16" t="s">
        <v>1595</v>
      </c>
      <c r="N159" s="16" t="s">
        <v>1596</v>
      </c>
      <c r="O159" s="16" t="s">
        <v>1597</v>
      </c>
      <c r="P159" s="22">
        <v>2.2000000000000002</v>
      </c>
      <c r="Q159" s="17">
        <v>4.8000000000000001E-2</v>
      </c>
      <c r="R159" s="23">
        <v>0.1265</v>
      </c>
    </row>
    <row r="160" spans="1:18" ht="15.75" hidden="1" customHeight="1">
      <c r="A160" s="15" t="s">
        <v>1598</v>
      </c>
      <c r="B160" s="15" t="s">
        <v>1599</v>
      </c>
      <c r="C160" s="16" t="s">
        <v>1600</v>
      </c>
      <c r="D160" s="17">
        <v>0.2</v>
      </c>
      <c r="E160" s="18">
        <v>-54.06</v>
      </c>
      <c r="F160" s="19">
        <v>-27.723076923076924</v>
      </c>
      <c r="G160" s="19">
        <v>0</v>
      </c>
      <c r="H160" s="25">
        <v>41275</v>
      </c>
      <c r="I160" s="26">
        <v>41275</v>
      </c>
      <c r="J160" s="16" t="s">
        <v>1601</v>
      </c>
      <c r="K160" s="16" t="s">
        <v>1602</v>
      </c>
      <c r="L160" s="16" t="s">
        <v>1603</v>
      </c>
      <c r="M160" s="16" t="s">
        <v>1604</v>
      </c>
      <c r="N160" s="16" t="s">
        <v>1605</v>
      </c>
      <c r="O160" s="16" t="s">
        <v>1606</v>
      </c>
      <c r="P160" s="22">
        <v>2.2000000000000002</v>
      </c>
      <c r="Q160" s="17">
        <v>4.8000000000000001E-2</v>
      </c>
      <c r="R160" s="23">
        <v>0.1265</v>
      </c>
    </row>
    <row r="161" spans="1:18" ht="15.75" hidden="1" customHeight="1">
      <c r="A161" s="15" t="s">
        <v>1607</v>
      </c>
      <c r="B161" s="15" t="s">
        <v>1608</v>
      </c>
      <c r="C161" s="16" t="s">
        <v>1609</v>
      </c>
      <c r="D161" s="17">
        <v>0.2</v>
      </c>
      <c r="E161" s="18">
        <v>-54.06</v>
      </c>
      <c r="F161" s="19">
        <v>-27.723076923076924</v>
      </c>
      <c r="G161" s="19">
        <v>0</v>
      </c>
      <c r="H161" s="25">
        <v>41275</v>
      </c>
      <c r="I161" s="26">
        <v>41275</v>
      </c>
      <c r="J161" s="16" t="s">
        <v>1610</v>
      </c>
      <c r="K161" s="16" t="s">
        <v>1611</v>
      </c>
      <c r="L161" s="16" t="s">
        <v>1612</v>
      </c>
      <c r="M161" s="16" t="s">
        <v>1613</v>
      </c>
      <c r="N161" s="16" t="s">
        <v>1614</v>
      </c>
      <c r="O161" s="16" t="s">
        <v>1615</v>
      </c>
      <c r="P161" s="22">
        <v>2.2000000000000002</v>
      </c>
      <c r="Q161" s="17">
        <v>4.8000000000000001E-2</v>
      </c>
      <c r="R161" s="23">
        <v>0.1265</v>
      </c>
    </row>
    <row r="162" spans="1:18" ht="15.75" hidden="1" customHeight="1">
      <c r="A162" s="15" t="s">
        <v>1616</v>
      </c>
      <c r="B162" s="15" t="s">
        <v>1617</v>
      </c>
      <c r="C162" s="16" t="s">
        <v>1618</v>
      </c>
      <c r="D162" s="17">
        <v>0.2</v>
      </c>
      <c r="E162" s="18">
        <v>-54.06</v>
      </c>
      <c r="F162" s="19">
        <v>-27.723076923076924</v>
      </c>
      <c r="G162" s="19">
        <v>0</v>
      </c>
      <c r="H162" s="25">
        <v>41275</v>
      </c>
      <c r="I162" s="26">
        <v>41275</v>
      </c>
      <c r="J162" s="16" t="s">
        <v>1619</v>
      </c>
      <c r="K162" s="16" t="s">
        <v>1620</v>
      </c>
      <c r="L162" s="16" t="s">
        <v>1621</v>
      </c>
      <c r="M162" s="16" t="s">
        <v>1622</v>
      </c>
      <c r="N162" s="16" t="s">
        <v>1623</v>
      </c>
      <c r="O162" s="16" t="s">
        <v>1624</v>
      </c>
      <c r="P162" s="22">
        <v>2.2000000000000002</v>
      </c>
      <c r="Q162" s="17">
        <v>4.8000000000000001E-2</v>
      </c>
      <c r="R162" s="23">
        <v>0.1265</v>
      </c>
    </row>
    <row r="163" spans="1:18" ht="15.75" hidden="1" customHeight="1">
      <c r="A163" s="15" t="s">
        <v>1625</v>
      </c>
      <c r="B163" s="15" t="s">
        <v>1626</v>
      </c>
      <c r="C163" s="16" t="s">
        <v>1627</v>
      </c>
      <c r="D163" s="17">
        <v>0.2</v>
      </c>
      <c r="E163" s="18">
        <v>-54.06</v>
      </c>
      <c r="F163" s="19">
        <v>-27.723076923076924</v>
      </c>
      <c r="G163" s="19">
        <v>0</v>
      </c>
      <c r="H163" s="25">
        <v>41275</v>
      </c>
      <c r="I163" s="26">
        <v>41275</v>
      </c>
      <c r="J163" s="16" t="s">
        <v>1628</v>
      </c>
      <c r="K163" s="16" t="s">
        <v>1629</v>
      </c>
      <c r="L163" s="16" t="s">
        <v>1630</v>
      </c>
      <c r="M163" s="16" t="s">
        <v>1631</v>
      </c>
      <c r="N163" s="16" t="s">
        <v>1632</v>
      </c>
      <c r="O163" s="16" t="s">
        <v>1633</v>
      </c>
      <c r="P163" s="22">
        <v>2.2000000000000002</v>
      </c>
      <c r="Q163" s="17">
        <v>4.8000000000000001E-2</v>
      </c>
      <c r="R163" s="23">
        <v>0.1265</v>
      </c>
    </row>
    <row r="164" spans="1:18" ht="15.75" hidden="1" customHeight="1">
      <c r="A164" s="15" t="s">
        <v>1634</v>
      </c>
      <c r="B164" s="15" t="s">
        <v>1635</v>
      </c>
      <c r="C164" s="16" t="s">
        <v>1636</v>
      </c>
      <c r="D164" s="17">
        <v>0.2</v>
      </c>
      <c r="E164" s="18">
        <v>-54.06</v>
      </c>
      <c r="F164" s="19">
        <v>-27.723076923076924</v>
      </c>
      <c r="G164" s="19">
        <v>0</v>
      </c>
      <c r="H164" s="25">
        <v>41275</v>
      </c>
      <c r="I164" s="26">
        <v>41275</v>
      </c>
      <c r="J164" s="16" t="s">
        <v>1637</v>
      </c>
      <c r="K164" s="16" t="s">
        <v>1638</v>
      </c>
      <c r="L164" s="16" t="s">
        <v>1639</v>
      </c>
      <c r="M164" s="16" t="s">
        <v>1640</v>
      </c>
      <c r="N164" s="16" t="s">
        <v>1641</v>
      </c>
      <c r="O164" s="16" t="s">
        <v>1642</v>
      </c>
      <c r="P164" s="22">
        <v>2.2000000000000002</v>
      </c>
      <c r="Q164" s="17">
        <v>4.8000000000000001E-2</v>
      </c>
      <c r="R164" s="23">
        <v>0.1265</v>
      </c>
    </row>
    <row r="165" spans="1:18" ht="15.75" hidden="1" customHeight="1">
      <c r="A165" s="15" t="s">
        <v>1643</v>
      </c>
      <c r="B165" s="15" t="s">
        <v>1644</v>
      </c>
      <c r="C165" s="16" t="s">
        <v>1645</v>
      </c>
      <c r="D165" s="17">
        <v>0.2</v>
      </c>
      <c r="E165" s="18">
        <v>-54.06</v>
      </c>
      <c r="F165" s="19">
        <v>-27.723076923076924</v>
      </c>
      <c r="G165" s="19">
        <v>0</v>
      </c>
      <c r="H165" s="25">
        <v>41275</v>
      </c>
      <c r="I165" s="26">
        <v>41275</v>
      </c>
      <c r="J165" s="16" t="s">
        <v>1646</v>
      </c>
      <c r="K165" s="16" t="s">
        <v>1647</v>
      </c>
      <c r="L165" s="16" t="s">
        <v>1648</v>
      </c>
      <c r="M165" s="16" t="s">
        <v>1649</v>
      </c>
      <c r="N165" s="16" t="s">
        <v>1650</v>
      </c>
      <c r="O165" s="16" t="s">
        <v>1651</v>
      </c>
      <c r="P165" s="22">
        <v>2.2000000000000002</v>
      </c>
      <c r="Q165" s="17">
        <v>4.8000000000000001E-2</v>
      </c>
      <c r="R165" s="23">
        <v>0.1265</v>
      </c>
    </row>
    <row r="166" spans="1:18" ht="15.75" hidden="1" customHeight="1">
      <c r="A166" s="15" t="s">
        <v>1652</v>
      </c>
      <c r="B166" s="15" t="s">
        <v>1653</v>
      </c>
      <c r="C166" s="16" t="s">
        <v>1654</v>
      </c>
      <c r="D166" s="17">
        <v>0.2</v>
      </c>
      <c r="E166" s="18">
        <v>-54.06</v>
      </c>
      <c r="F166" s="19">
        <v>-27.723076923076924</v>
      </c>
      <c r="G166" s="19">
        <v>0</v>
      </c>
      <c r="H166" s="25">
        <v>41275</v>
      </c>
      <c r="I166" s="26">
        <v>41275</v>
      </c>
      <c r="J166" s="16" t="s">
        <v>1655</v>
      </c>
      <c r="K166" s="16" t="s">
        <v>1656</v>
      </c>
      <c r="L166" s="16" t="s">
        <v>1657</v>
      </c>
      <c r="M166" s="16" t="s">
        <v>1658</v>
      </c>
      <c r="N166" s="16" t="s">
        <v>1659</v>
      </c>
      <c r="O166" s="16" t="s">
        <v>1660</v>
      </c>
      <c r="P166" s="22">
        <v>2.2000000000000002</v>
      </c>
      <c r="Q166" s="17">
        <v>4.8000000000000001E-2</v>
      </c>
      <c r="R166" s="23">
        <v>0.1265</v>
      </c>
    </row>
    <row r="167" spans="1:18" ht="15.75" hidden="1" customHeight="1">
      <c r="A167" s="15" t="s">
        <v>1661</v>
      </c>
      <c r="B167" s="15" t="s">
        <v>1662</v>
      </c>
      <c r="C167" s="16" t="s">
        <v>1663</v>
      </c>
      <c r="D167" s="17">
        <v>0.2</v>
      </c>
      <c r="E167" s="18">
        <v>-54.06</v>
      </c>
      <c r="F167" s="19">
        <v>-27.723076923076924</v>
      </c>
      <c r="G167" s="19">
        <v>0</v>
      </c>
      <c r="H167" s="25">
        <v>41275</v>
      </c>
      <c r="I167" s="26">
        <v>41275</v>
      </c>
      <c r="J167" s="16" t="s">
        <v>1664</v>
      </c>
      <c r="K167" s="16" t="s">
        <v>1665</v>
      </c>
      <c r="L167" s="16" t="s">
        <v>1666</v>
      </c>
      <c r="M167" s="16" t="s">
        <v>1667</v>
      </c>
      <c r="N167" s="16" t="s">
        <v>1668</v>
      </c>
      <c r="O167" s="16" t="s">
        <v>1669</v>
      </c>
      <c r="P167" s="22">
        <v>2.2000000000000002</v>
      </c>
      <c r="Q167" s="17">
        <v>4.8000000000000001E-2</v>
      </c>
      <c r="R167" s="23">
        <v>0.1265</v>
      </c>
    </row>
    <row r="168" spans="1:18" ht="15.75" hidden="1" customHeight="1">
      <c r="A168" s="15" t="s">
        <v>1670</v>
      </c>
      <c r="B168" s="15" t="s">
        <v>1671</v>
      </c>
      <c r="C168" s="16" t="s">
        <v>1672</v>
      </c>
      <c r="D168" s="17">
        <v>0.2</v>
      </c>
      <c r="E168" s="18">
        <v>-48.81</v>
      </c>
      <c r="F168" s="19">
        <v>-25.030769230769234</v>
      </c>
      <c r="G168" s="19">
        <v>0</v>
      </c>
      <c r="H168" s="25">
        <v>41275</v>
      </c>
      <c r="I168" s="26">
        <v>41275</v>
      </c>
      <c r="J168" s="16" t="s">
        <v>1673</v>
      </c>
      <c r="K168" s="16" t="s">
        <v>1674</v>
      </c>
      <c r="L168" s="16" t="s">
        <v>1675</v>
      </c>
      <c r="M168" s="16" t="s">
        <v>1676</v>
      </c>
      <c r="N168" s="16" t="s">
        <v>1677</v>
      </c>
      <c r="O168" s="16" t="s">
        <v>1678</v>
      </c>
      <c r="P168" s="22">
        <v>2.2000000000000002</v>
      </c>
      <c r="Q168" s="17">
        <v>4.8000000000000001E-2</v>
      </c>
      <c r="R168" s="23">
        <v>0.1265</v>
      </c>
    </row>
    <row r="169" spans="1:18" ht="15.75" hidden="1" customHeight="1">
      <c r="A169" s="15" t="s">
        <v>1679</v>
      </c>
      <c r="B169" s="15" t="s">
        <v>1680</v>
      </c>
      <c r="C169" s="16" t="s">
        <v>1681</v>
      </c>
      <c r="D169" s="17">
        <v>0.2</v>
      </c>
      <c r="E169" s="18">
        <v>0</v>
      </c>
      <c r="F169" s="19">
        <v>-787.77</v>
      </c>
      <c r="G169" s="19">
        <v>0</v>
      </c>
      <c r="H169" s="20">
        <v>41699</v>
      </c>
      <c r="I169" s="21">
        <v>41718</v>
      </c>
      <c r="J169" s="16" t="s">
        <v>1682</v>
      </c>
      <c r="K169" s="16" t="s">
        <v>1683</v>
      </c>
      <c r="L169" s="16" t="s">
        <v>1684</v>
      </c>
      <c r="M169" s="16" t="s">
        <v>1685</v>
      </c>
      <c r="N169" s="16" t="s">
        <v>1686</v>
      </c>
      <c r="O169" s="16" t="s">
        <v>1687</v>
      </c>
      <c r="P169" s="16">
        <v>2.2000000000000002</v>
      </c>
      <c r="Q169" s="17">
        <v>0</v>
      </c>
      <c r="R169" s="32">
        <v>0</v>
      </c>
    </row>
    <row r="170" spans="1:18" ht="15.75" hidden="1" customHeight="1">
      <c r="A170" s="15" t="s">
        <v>1688</v>
      </c>
      <c r="B170" s="15" t="s">
        <v>1689</v>
      </c>
      <c r="C170" s="16" t="s">
        <v>1690</v>
      </c>
      <c r="D170" s="17">
        <v>0.2</v>
      </c>
      <c r="E170" s="18">
        <v>0</v>
      </c>
      <c r="F170" s="19">
        <v>-617.82608695652198</v>
      </c>
      <c r="G170" s="19">
        <v>0</v>
      </c>
      <c r="H170" s="25">
        <v>41518</v>
      </c>
      <c r="I170" s="26">
        <v>41522</v>
      </c>
      <c r="J170" s="16" t="s">
        <v>1691</v>
      </c>
      <c r="K170" s="16" t="s">
        <v>1692</v>
      </c>
      <c r="L170" s="16" t="s">
        <v>1693</v>
      </c>
      <c r="M170" s="16" t="s">
        <v>1694</v>
      </c>
      <c r="N170" s="16" t="s">
        <v>1695</v>
      </c>
      <c r="O170" s="16" t="s">
        <v>1696</v>
      </c>
      <c r="P170" s="16">
        <v>2.2000000000000002</v>
      </c>
      <c r="Q170" s="17">
        <v>0</v>
      </c>
      <c r="R170" s="32">
        <v>0</v>
      </c>
    </row>
    <row r="171" spans="1:18" ht="15.75" hidden="1" customHeight="1">
      <c r="A171" s="15" t="s">
        <v>1697</v>
      </c>
      <c r="B171" s="15" t="s">
        <v>1698</v>
      </c>
      <c r="C171" s="16" t="s">
        <v>1699</v>
      </c>
      <c r="D171" s="17">
        <v>0.2</v>
      </c>
      <c r="E171" s="18">
        <v>0</v>
      </c>
      <c r="F171" s="19">
        <v>-617.82608695652175</v>
      </c>
      <c r="G171" s="19">
        <v>0</v>
      </c>
      <c r="H171" s="25">
        <v>41518</v>
      </c>
      <c r="I171" s="26">
        <v>41522</v>
      </c>
      <c r="J171" s="16" t="s">
        <v>1700</v>
      </c>
      <c r="K171" s="16" t="s">
        <v>1701</v>
      </c>
      <c r="L171" s="16" t="s">
        <v>1702</v>
      </c>
      <c r="M171" s="16" t="s">
        <v>1703</v>
      </c>
      <c r="N171" s="16" t="s">
        <v>1704</v>
      </c>
      <c r="O171" s="16" t="s">
        <v>1705</v>
      </c>
      <c r="P171" s="16">
        <v>2.2000000000000002</v>
      </c>
      <c r="Q171" s="17">
        <v>0</v>
      </c>
      <c r="R171" s="32">
        <v>0</v>
      </c>
    </row>
    <row r="172" spans="1:18" ht="15.75" hidden="1" customHeight="1">
      <c r="A172" s="15" t="s">
        <v>1706</v>
      </c>
      <c r="B172" s="15" t="s">
        <v>1707</v>
      </c>
      <c r="C172" s="16" t="s">
        <v>1708</v>
      </c>
      <c r="D172" s="17">
        <v>0.2</v>
      </c>
      <c r="E172" s="18">
        <v>0</v>
      </c>
      <c r="F172" s="19">
        <v>-610</v>
      </c>
      <c r="G172" s="19">
        <v>0</v>
      </c>
      <c r="H172" s="20">
        <v>41548</v>
      </c>
      <c r="I172" s="21">
        <v>41564</v>
      </c>
      <c r="J172" s="16" t="s">
        <v>1709</v>
      </c>
      <c r="K172" s="16" t="s">
        <v>1710</v>
      </c>
      <c r="L172" s="16" t="s">
        <v>1711</v>
      </c>
      <c r="M172" s="16" t="s">
        <v>1712</v>
      </c>
      <c r="N172" s="16" t="s">
        <v>1713</v>
      </c>
      <c r="O172" s="16" t="s">
        <v>1714</v>
      </c>
      <c r="P172" s="16">
        <v>2.2000000000000002</v>
      </c>
      <c r="Q172" s="17">
        <v>0</v>
      </c>
      <c r="R172" s="32">
        <v>0</v>
      </c>
    </row>
    <row r="173" spans="1:18" ht="15.75" customHeight="1">
      <c r="A173" s="15" t="s">
        <v>1715</v>
      </c>
      <c r="B173" s="15" t="s">
        <v>1716</v>
      </c>
      <c r="C173" s="16" t="s">
        <v>1717</v>
      </c>
      <c r="D173" s="17">
        <v>0.2</v>
      </c>
      <c r="E173" s="18">
        <v>0</v>
      </c>
      <c r="F173" s="19">
        <v>-520</v>
      </c>
      <c r="G173" s="19">
        <v>0</v>
      </c>
      <c r="H173" s="20">
        <v>41699</v>
      </c>
      <c r="I173" s="21">
        <v>41711</v>
      </c>
      <c r="J173" s="16" t="s">
        <v>1718</v>
      </c>
      <c r="K173" s="16" t="s">
        <v>1719</v>
      </c>
      <c r="L173" s="16" t="s">
        <v>1720</v>
      </c>
      <c r="M173" s="16" t="s">
        <v>1721</v>
      </c>
      <c r="N173" s="16" t="s">
        <v>1722</v>
      </c>
      <c r="O173" s="16" t="s">
        <v>1723</v>
      </c>
      <c r="P173" s="16">
        <v>2.2000000000000002</v>
      </c>
      <c r="Q173" s="17">
        <v>0</v>
      </c>
      <c r="R173" s="32">
        <v>0</v>
      </c>
    </row>
    <row r="174" spans="1:18" ht="15.75" customHeight="1">
      <c r="A174" s="15" t="s">
        <v>1724</v>
      </c>
      <c r="B174" s="15" t="s">
        <v>1725</v>
      </c>
      <c r="C174" s="16" t="s">
        <v>1726</v>
      </c>
      <c r="D174" s="17">
        <v>0.2</v>
      </c>
      <c r="E174" s="18">
        <v>0</v>
      </c>
      <c r="F174" s="19">
        <v>-520</v>
      </c>
      <c r="G174" s="19">
        <v>0</v>
      </c>
      <c r="H174" s="20">
        <v>41699</v>
      </c>
      <c r="I174" s="21">
        <v>41711</v>
      </c>
      <c r="J174" s="16" t="s">
        <v>1727</v>
      </c>
      <c r="K174" s="16" t="s">
        <v>1728</v>
      </c>
      <c r="L174" s="16" t="s">
        <v>1729</v>
      </c>
      <c r="M174" s="16" t="s">
        <v>1730</v>
      </c>
      <c r="N174" s="16" t="s">
        <v>1731</v>
      </c>
      <c r="O174" s="16" t="s">
        <v>1732</v>
      </c>
      <c r="P174" s="16">
        <v>2.2000000000000002</v>
      </c>
      <c r="Q174" s="17">
        <v>0</v>
      </c>
      <c r="R174" s="32">
        <v>0</v>
      </c>
    </row>
    <row r="175" spans="1:18" ht="15.75" hidden="1" customHeight="1">
      <c r="A175" s="15" t="s">
        <v>1733</v>
      </c>
      <c r="B175" s="15" t="s">
        <v>1734</v>
      </c>
      <c r="C175" s="16" t="s">
        <v>1735</v>
      </c>
      <c r="D175" s="17">
        <v>0.2</v>
      </c>
      <c r="E175" s="18">
        <v>0</v>
      </c>
      <c r="F175" s="19">
        <v>-517.5</v>
      </c>
      <c r="G175" s="19">
        <v>0</v>
      </c>
      <c r="H175" s="25">
        <v>41275</v>
      </c>
      <c r="I175" s="26">
        <v>41275</v>
      </c>
      <c r="J175" s="16" t="s">
        <v>1736</v>
      </c>
      <c r="K175" s="16" t="s">
        <v>1737</v>
      </c>
      <c r="L175" s="16" t="s">
        <v>1738</v>
      </c>
      <c r="M175" s="16" t="s">
        <v>1739</v>
      </c>
      <c r="N175" s="16" t="s">
        <v>1740</v>
      </c>
      <c r="O175" s="16" t="s">
        <v>1741</v>
      </c>
      <c r="P175" s="22">
        <v>2.2000000000000002</v>
      </c>
      <c r="Q175" s="17">
        <v>0</v>
      </c>
      <c r="R175" s="23">
        <v>0.1265</v>
      </c>
    </row>
    <row r="176" spans="1:18" ht="15.75" hidden="1" customHeight="1">
      <c r="A176" s="15" t="s">
        <v>1742</v>
      </c>
      <c r="B176" s="15" t="s">
        <v>1743</v>
      </c>
      <c r="C176" s="16" t="s">
        <v>1744</v>
      </c>
      <c r="D176" s="17">
        <v>0.2</v>
      </c>
      <c r="E176" s="18">
        <v>0</v>
      </c>
      <c r="F176" s="19">
        <v>-517.5</v>
      </c>
      <c r="G176" s="19">
        <v>0</v>
      </c>
      <c r="H176" s="25">
        <v>41275</v>
      </c>
      <c r="I176" s="26">
        <v>41275</v>
      </c>
      <c r="J176" s="16" t="s">
        <v>1745</v>
      </c>
      <c r="K176" s="16" t="s">
        <v>1746</v>
      </c>
      <c r="L176" s="16" t="s">
        <v>1747</v>
      </c>
      <c r="M176" s="16" t="s">
        <v>1748</v>
      </c>
      <c r="N176" s="16" t="s">
        <v>1749</v>
      </c>
      <c r="O176" s="16" t="s">
        <v>1750</v>
      </c>
      <c r="P176" s="22">
        <v>2.2000000000000002</v>
      </c>
      <c r="Q176" s="17">
        <v>0</v>
      </c>
      <c r="R176" s="23">
        <v>0.1265</v>
      </c>
    </row>
    <row r="177" spans="1:18" ht="15.75" hidden="1" customHeight="1">
      <c r="A177" s="15" t="s">
        <v>1751</v>
      </c>
      <c r="B177" s="15" t="s">
        <v>1752</v>
      </c>
      <c r="C177" s="16" t="s">
        <v>1753</v>
      </c>
      <c r="D177" s="17">
        <v>0.2</v>
      </c>
      <c r="E177" s="18">
        <v>0</v>
      </c>
      <c r="F177" s="19">
        <v>-517.5</v>
      </c>
      <c r="G177" s="19">
        <v>0</v>
      </c>
      <c r="H177" s="25">
        <v>41275</v>
      </c>
      <c r="I177" s="26">
        <v>41275</v>
      </c>
      <c r="J177" s="16" t="s">
        <v>1754</v>
      </c>
      <c r="K177" s="16" t="s">
        <v>1755</v>
      </c>
      <c r="L177" s="16" t="s">
        <v>1756</v>
      </c>
      <c r="M177" s="16" t="s">
        <v>1757</v>
      </c>
      <c r="N177" s="16" t="s">
        <v>1758</v>
      </c>
      <c r="O177" s="16" t="s">
        <v>1759</v>
      </c>
      <c r="P177" s="16">
        <v>2.2000000000000002</v>
      </c>
      <c r="Q177" s="17">
        <v>0</v>
      </c>
      <c r="R177" s="32">
        <v>0</v>
      </c>
    </row>
    <row r="178" spans="1:18" ht="15.75" hidden="1" customHeight="1">
      <c r="A178" s="15" t="s">
        <v>1760</v>
      </c>
      <c r="B178" s="15" t="s">
        <v>1761</v>
      </c>
      <c r="C178" s="16" t="s">
        <v>1762</v>
      </c>
      <c r="D178" s="17">
        <v>0.2</v>
      </c>
      <c r="E178" s="18">
        <v>0</v>
      </c>
      <c r="F178" s="19">
        <v>-517.5</v>
      </c>
      <c r="G178" s="19">
        <v>0</v>
      </c>
      <c r="H178" s="25">
        <v>41275</v>
      </c>
      <c r="I178" s="26">
        <v>41275</v>
      </c>
      <c r="J178" s="16" t="s">
        <v>1763</v>
      </c>
      <c r="K178" s="16" t="s">
        <v>1764</v>
      </c>
      <c r="L178" s="16" t="s">
        <v>1765</v>
      </c>
      <c r="M178" s="16" t="s">
        <v>1766</v>
      </c>
      <c r="N178" s="16" t="s">
        <v>1767</v>
      </c>
      <c r="O178" s="16" t="s">
        <v>1768</v>
      </c>
      <c r="P178" s="16">
        <v>2.2000000000000002</v>
      </c>
      <c r="Q178" s="17">
        <v>0</v>
      </c>
      <c r="R178" s="32">
        <v>0</v>
      </c>
    </row>
    <row r="179" spans="1:18" ht="15.75" customHeight="1">
      <c r="A179" s="15" t="s">
        <v>1769</v>
      </c>
      <c r="B179" s="15" t="s">
        <v>1770</v>
      </c>
      <c r="C179" s="16" t="s">
        <v>1771</v>
      </c>
      <c r="D179" s="17">
        <v>0.2</v>
      </c>
      <c r="E179" s="18">
        <v>0</v>
      </c>
      <c r="F179" s="19">
        <v>-260</v>
      </c>
      <c r="G179" s="19">
        <v>0</v>
      </c>
      <c r="H179" s="20">
        <v>41730</v>
      </c>
      <c r="I179" s="21">
        <v>41746</v>
      </c>
      <c r="J179" s="16" t="s">
        <v>1772</v>
      </c>
      <c r="K179" s="16" t="s">
        <v>1773</v>
      </c>
      <c r="L179" s="16" t="s">
        <v>1774</v>
      </c>
      <c r="M179" s="16" t="s">
        <v>1775</v>
      </c>
      <c r="N179" s="16" t="s">
        <v>1776</v>
      </c>
      <c r="O179" s="16" t="s">
        <v>1777</v>
      </c>
      <c r="P179" s="16">
        <v>2.2000000000000002</v>
      </c>
      <c r="Q179" s="17">
        <v>0</v>
      </c>
      <c r="R179" s="32">
        <v>0</v>
      </c>
    </row>
    <row r="180" spans="1:18" ht="15.75" customHeight="1">
      <c r="A180" s="15" t="s">
        <v>1778</v>
      </c>
      <c r="B180" s="15" t="s">
        <v>1779</v>
      </c>
      <c r="C180" s="16" t="s">
        <v>1780</v>
      </c>
      <c r="D180" s="17">
        <v>0.2</v>
      </c>
      <c r="E180" s="18">
        <v>0</v>
      </c>
      <c r="F180" s="19">
        <v>-260</v>
      </c>
      <c r="G180" s="19">
        <v>0</v>
      </c>
      <c r="H180" s="20">
        <v>41730</v>
      </c>
      <c r="I180" s="21">
        <v>41746</v>
      </c>
      <c r="J180" s="16" t="s">
        <v>1781</v>
      </c>
      <c r="K180" s="16" t="s">
        <v>1782</v>
      </c>
      <c r="L180" s="16" t="s">
        <v>1783</v>
      </c>
      <c r="M180" s="16" t="s">
        <v>1784</v>
      </c>
      <c r="N180" s="16" t="s">
        <v>1785</v>
      </c>
      <c r="O180" s="16" t="s">
        <v>1786</v>
      </c>
      <c r="P180" s="16">
        <v>2.2000000000000002</v>
      </c>
      <c r="Q180" s="17">
        <v>0</v>
      </c>
      <c r="R180" s="32">
        <v>0</v>
      </c>
    </row>
    <row r="181" spans="1:18" ht="15.75" hidden="1" customHeight="1">
      <c r="A181" s="30" t="s">
        <v>1787</v>
      </c>
      <c r="B181" s="15" t="s">
        <v>1788</v>
      </c>
      <c r="C181" s="16" t="s">
        <v>1789</v>
      </c>
      <c r="D181" s="17">
        <v>0.2</v>
      </c>
      <c r="E181" s="18">
        <v>0</v>
      </c>
      <c r="F181" s="19">
        <v>-228</v>
      </c>
      <c r="G181" s="19">
        <v>0</v>
      </c>
      <c r="H181" s="25">
        <v>41518</v>
      </c>
      <c r="I181" s="26">
        <v>41522</v>
      </c>
      <c r="J181" s="16" t="s">
        <v>1790</v>
      </c>
      <c r="K181" s="16" t="s">
        <v>1791</v>
      </c>
      <c r="L181" s="16" t="s">
        <v>1792</v>
      </c>
      <c r="M181" s="16" t="s">
        <v>1793</v>
      </c>
      <c r="N181" s="16" t="s">
        <v>1794</v>
      </c>
      <c r="O181" s="16" t="s">
        <v>1795</v>
      </c>
      <c r="P181" s="16">
        <v>2.2000000000000002</v>
      </c>
      <c r="Q181" s="17">
        <v>0</v>
      </c>
      <c r="R181" s="32">
        <v>0</v>
      </c>
    </row>
    <row r="182" spans="1:18" ht="15.75" hidden="1" customHeight="1">
      <c r="A182" s="15" t="s">
        <v>1796</v>
      </c>
      <c r="B182" s="15" t="s">
        <v>1797</v>
      </c>
      <c r="C182" s="16" t="s">
        <v>1798</v>
      </c>
      <c r="D182" s="17">
        <v>0.2</v>
      </c>
      <c r="E182" s="18">
        <v>0</v>
      </c>
      <c r="F182" s="19">
        <v>-228</v>
      </c>
      <c r="G182" s="19">
        <v>0</v>
      </c>
      <c r="H182" s="25">
        <v>41518</v>
      </c>
      <c r="I182" s="26">
        <v>41536</v>
      </c>
      <c r="J182" s="16" t="s">
        <v>1799</v>
      </c>
      <c r="K182" s="16" t="s">
        <v>1800</v>
      </c>
      <c r="L182" s="16" t="s">
        <v>1801</v>
      </c>
      <c r="M182" s="16" t="s">
        <v>1802</v>
      </c>
      <c r="N182" s="16" t="s">
        <v>1803</v>
      </c>
      <c r="O182" s="16" t="s">
        <v>1804</v>
      </c>
      <c r="P182" s="16">
        <v>2.2000000000000002</v>
      </c>
      <c r="Q182" s="17">
        <v>0</v>
      </c>
      <c r="R182" s="32">
        <v>0</v>
      </c>
    </row>
    <row r="183" spans="1:18" ht="15.75" hidden="1" customHeight="1">
      <c r="A183" s="15" t="s">
        <v>1805</v>
      </c>
      <c r="B183" s="15" t="s">
        <v>1806</v>
      </c>
      <c r="C183" s="16" t="s">
        <v>1807</v>
      </c>
      <c r="D183" s="17">
        <v>0.2</v>
      </c>
      <c r="E183" s="18">
        <v>0</v>
      </c>
      <c r="F183" s="39">
        <v>-200</v>
      </c>
      <c r="G183" s="19">
        <v>0</v>
      </c>
      <c r="H183" s="25">
        <v>41275</v>
      </c>
      <c r="I183" s="26">
        <v>41275</v>
      </c>
      <c r="J183" s="16" t="s">
        <v>1808</v>
      </c>
      <c r="K183" s="16" t="s">
        <v>1809</v>
      </c>
      <c r="L183" s="16" t="s">
        <v>1810</v>
      </c>
      <c r="M183" s="16" t="s">
        <v>1811</v>
      </c>
      <c r="N183" s="16" t="s">
        <v>1812</v>
      </c>
      <c r="O183" s="16" t="s">
        <v>1813</v>
      </c>
      <c r="P183" s="22">
        <v>2.2000000000000002</v>
      </c>
      <c r="Q183" s="17">
        <v>4.8000000000000001E-2</v>
      </c>
      <c r="R183" s="23">
        <v>0.1265</v>
      </c>
    </row>
    <row r="184" spans="1:18" ht="15.75" customHeight="1">
      <c r="A184" s="15" t="s">
        <v>1814</v>
      </c>
      <c r="B184" s="15" t="s">
        <v>1815</v>
      </c>
      <c r="C184" s="16" t="s">
        <v>1816</v>
      </c>
      <c r="D184" s="17">
        <v>0.2</v>
      </c>
      <c r="E184" s="18">
        <v>0</v>
      </c>
      <c r="F184" s="39">
        <v>-10</v>
      </c>
      <c r="G184" s="19">
        <v>0</v>
      </c>
      <c r="H184" s="20">
        <v>41699</v>
      </c>
      <c r="I184" s="21">
        <v>41711</v>
      </c>
      <c r="J184" s="16" t="s">
        <v>1817</v>
      </c>
      <c r="K184" s="16" t="s">
        <v>1818</v>
      </c>
      <c r="L184" s="16" t="s">
        <v>1819</v>
      </c>
      <c r="M184" s="16" t="s">
        <v>1820</v>
      </c>
      <c r="N184" s="16" t="s">
        <v>1821</v>
      </c>
      <c r="O184" s="16" t="s">
        <v>1822</v>
      </c>
      <c r="P184" s="16">
        <v>2.2000000000000002</v>
      </c>
      <c r="Q184" s="40">
        <v>0.02</v>
      </c>
      <c r="R184" s="32">
        <v>0</v>
      </c>
    </row>
    <row r="185" spans="1:18" ht="15.75" hidden="1" customHeight="1">
      <c r="A185" s="15" t="s">
        <v>1823</v>
      </c>
      <c r="B185" s="15" t="s">
        <v>1824</v>
      </c>
      <c r="C185" s="16" t="s">
        <v>1825</v>
      </c>
      <c r="D185" s="17">
        <v>0.25</v>
      </c>
      <c r="E185" s="18">
        <v>0</v>
      </c>
      <c r="F185" s="19">
        <v>0</v>
      </c>
      <c r="G185" s="19">
        <v>-4000</v>
      </c>
      <c r="H185" s="20">
        <v>41579</v>
      </c>
      <c r="I185" s="21">
        <v>41599</v>
      </c>
      <c r="J185" s="16" t="s">
        <v>1826</v>
      </c>
      <c r="K185" s="16" t="s">
        <v>1827</v>
      </c>
      <c r="L185" s="16" t="s">
        <v>1828</v>
      </c>
      <c r="M185" s="16" t="s">
        <v>1829</v>
      </c>
      <c r="N185" s="16" t="s">
        <v>1830</v>
      </c>
      <c r="O185" s="16" t="s">
        <v>1831</v>
      </c>
      <c r="P185" s="16">
        <v>2.2000000000000002</v>
      </c>
      <c r="Q185" s="17">
        <v>4.8000000000000001E-2</v>
      </c>
      <c r="R185" s="32">
        <v>0</v>
      </c>
    </row>
    <row r="186" spans="1:18" ht="15.75" hidden="1" customHeight="1">
      <c r="A186" s="15" t="s">
        <v>1832</v>
      </c>
      <c r="B186" s="15" t="s">
        <v>1833</v>
      </c>
      <c r="C186" s="16" t="s">
        <v>1834</v>
      </c>
      <c r="D186" s="17">
        <v>0.25</v>
      </c>
      <c r="E186" s="18">
        <v>0</v>
      </c>
      <c r="F186" s="19">
        <v>0</v>
      </c>
      <c r="G186" s="19">
        <v>-1000</v>
      </c>
      <c r="H186" s="20">
        <v>41579</v>
      </c>
      <c r="I186" s="21">
        <v>41599</v>
      </c>
      <c r="J186" s="16" t="s">
        <v>1835</v>
      </c>
      <c r="K186" s="16" t="s">
        <v>1836</v>
      </c>
      <c r="L186" s="16" t="s">
        <v>1837</v>
      </c>
      <c r="M186" s="16" t="s">
        <v>1838</v>
      </c>
      <c r="N186" s="16" t="s">
        <v>1839</v>
      </c>
      <c r="O186" s="16" t="s">
        <v>1840</v>
      </c>
      <c r="P186" s="16">
        <v>2.2000000000000002</v>
      </c>
      <c r="Q186" s="17">
        <v>4.8000000000000001E-2</v>
      </c>
      <c r="R186" s="32">
        <v>0</v>
      </c>
    </row>
    <row r="187" spans="1:18" ht="15.75" hidden="1" customHeight="1">
      <c r="A187" s="15" t="s">
        <v>1841</v>
      </c>
      <c r="B187" s="15" t="s">
        <v>1842</v>
      </c>
      <c r="C187" s="16" t="s">
        <v>1843</v>
      </c>
      <c r="D187" s="17">
        <v>0.2</v>
      </c>
      <c r="E187" s="18">
        <v>0</v>
      </c>
      <c r="F187" s="19">
        <v>0</v>
      </c>
      <c r="G187" s="19">
        <v>0</v>
      </c>
      <c r="H187" s="25">
        <v>41640</v>
      </c>
      <c r="I187" s="26">
        <v>41655</v>
      </c>
      <c r="J187" s="16" t="s">
        <v>1844</v>
      </c>
      <c r="K187" s="16" t="s">
        <v>1845</v>
      </c>
      <c r="L187" s="16" t="s">
        <v>1846</v>
      </c>
      <c r="M187" s="16" t="s">
        <v>1847</v>
      </c>
      <c r="N187" s="16" t="s">
        <v>1848</v>
      </c>
      <c r="O187" s="16" t="s">
        <v>1849</v>
      </c>
      <c r="P187" s="22">
        <v>2.2999999999999998</v>
      </c>
      <c r="Q187" s="17">
        <v>4.8000000000000001E-2</v>
      </c>
      <c r="R187" s="23">
        <v>0.1265</v>
      </c>
    </row>
    <row r="188" spans="1:18" ht="15.75" hidden="1" customHeight="1">
      <c r="A188" s="15" t="s">
        <v>1850</v>
      </c>
      <c r="B188" s="15" t="s">
        <v>1851</v>
      </c>
      <c r="C188" s="16" t="s">
        <v>1852</v>
      </c>
      <c r="D188" s="17">
        <v>0.2</v>
      </c>
      <c r="E188" s="18">
        <v>0</v>
      </c>
      <c r="F188" s="19">
        <v>0</v>
      </c>
      <c r="G188" s="19">
        <v>0</v>
      </c>
      <c r="H188" s="25">
        <v>41640</v>
      </c>
      <c r="I188" s="26">
        <v>41655</v>
      </c>
      <c r="J188" s="16" t="s">
        <v>1853</v>
      </c>
      <c r="K188" s="16" t="s">
        <v>1854</v>
      </c>
      <c r="L188" s="16" t="s">
        <v>1855</v>
      </c>
      <c r="M188" s="16" t="s">
        <v>1856</v>
      </c>
      <c r="N188" s="16" t="s">
        <v>1857</v>
      </c>
      <c r="O188" s="16" t="s">
        <v>1858</v>
      </c>
      <c r="P188" s="22">
        <v>2.2999999999999998</v>
      </c>
      <c r="Q188" s="17">
        <v>4.8000000000000001E-2</v>
      </c>
      <c r="R188" s="23">
        <v>0.1265</v>
      </c>
    </row>
    <row r="189" spans="1:18" ht="15.75" hidden="1" customHeight="1">
      <c r="A189" s="15" t="s">
        <v>1859</v>
      </c>
      <c r="B189" s="15" t="s">
        <v>1860</v>
      </c>
      <c r="C189" s="16" t="s">
        <v>1861</v>
      </c>
      <c r="D189" s="17">
        <v>0.2</v>
      </c>
      <c r="E189" s="18">
        <v>0</v>
      </c>
      <c r="F189" s="19">
        <v>0</v>
      </c>
      <c r="G189" s="19">
        <v>0</v>
      </c>
      <c r="H189" s="25">
        <v>41640</v>
      </c>
      <c r="I189" s="26">
        <v>41662</v>
      </c>
      <c r="J189" s="16" t="s">
        <v>1862</v>
      </c>
      <c r="K189" s="16" t="s">
        <v>1863</v>
      </c>
      <c r="L189" s="16" t="s">
        <v>1864</v>
      </c>
      <c r="M189" s="16" t="s">
        <v>1865</v>
      </c>
      <c r="N189" s="16" t="s">
        <v>1866</v>
      </c>
      <c r="O189" s="16" t="s">
        <v>1867</v>
      </c>
      <c r="P189" s="22">
        <v>2.2999999999999998</v>
      </c>
      <c r="Q189" s="17">
        <v>4.8000000000000001E-2</v>
      </c>
      <c r="R189" s="23">
        <v>0.1265</v>
      </c>
    </row>
    <row r="190" spans="1:18" ht="15.75" hidden="1" customHeight="1">
      <c r="A190" s="15" t="s">
        <v>1868</v>
      </c>
      <c r="B190" s="15" t="s">
        <v>1869</v>
      </c>
      <c r="C190" s="16" t="s">
        <v>1870</v>
      </c>
      <c r="D190" s="17">
        <v>0.2</v>
      </c>
      <c r="E190" s="18">
        <v>0</v>
      </c>
      <c r="F190" s="19">
        <v>0</v>
      </c>
      <c r="G190" s="19">
        <v>0</v>
      </c>
      <c r="H190" s="25">
        <v>41671</v>
      </c>
      <c r="I190" s="26">
        <v>41683</v>
      </c>
      <c r="J190" s="16" t="s">
        <v>1871</v>
      </c>
      <c r="K190" s="16" t="s">
        <v>1872</v>
      </c>
      <c r="L190" s="16" t="s">
        <v>1873</v>
      </c>
      <c r="M190" s="16" t="s">
        <v>1874</v>
      </c>
      <c r="N190" s="16" t="s">
        <v>1875</v>
      </c>
      <c r="O190" s="16" t="s">
        <v>1876</v>
      </c>
      <c r="P190" s="22">
        <v>2.2999999999999998</v>
      </c>
      <c r="Q190" s="17">
        <v>4.8000000000000001E-2</v>
      </c>
      <c r="R190" s="23">
        <v>0.1265</v>
      </c>
    </row>
    <row r="191" spans="1:18" ht="15.75" hidden="1" customHeight="1">
      <c r="A191" s="15" t="s">
        <v>1877</v>
      </c>
      <c r="B191" s="15" t="s">
        <v>1878</v>
      </c>
      <c r="C191" s="16" t="s">
        <v>1879</v>
      </c>
      <c r="D191" s="17">
        <v>0.2</v>
      </c>
      <c r="E191" s="18">
        <v>0</v>
      </c>
      <c r="F191" s="19">
        <v>0</v>
      </c>
      <c r="G191" s="19">
        <v>0</v>
      </c>
      <c r="H191" s="25">
        <v>41640</v>
      </c>
      <c r="I191" s="26">
        <v>41655</v>
      </c>
      <c r="J191" s="16" t="s">
        <v>1880</v>
      </c>
      <c r="K191" s="16" t="s">
        <v>1881</v>
      </c>
      <c r="L191" s="16" t="s">
        <v>1882</v>
      </c>
      <c r="M191" s="16" t="s">
        <v>1883</v>
      </c>
      <c r="N191" s="16" t="s">
        <v>1884</v>
      </c>
      <c r="O191" s="16" t="s">
        <v>1885</v>
      </c>
      <c r="P191" s="22">
        <v>2.2999999999999998</v>
      </c>
      <c r="Q191" s="17">
        <v>4.8000000000000001E-2</v>
      </c>
      <c r="R191" s="23">
        <v>0.1265</v>
      </c>
    </row>
    <row r="192" spans="1:18" ht="15.75" hidden="1" customHeight="1">
      <c r="A192" s="15" t="s">
        <v>1886</v>
      </c>
      <c r="B192" s="15" t="s">
        <v>1887</v>
      </c>
      <c r="C192" s="16" t="s">
        <v>1888</v>
      </c>
      <c r="D192" s="17">
        <v>0.2</v>
      </c>
      <c r="E192" s="18">
        <v>0</v>
      </c>
      <c r="F192" s="19">
        <v>0</v>
      </c>
      <c r="G192" s="19">
        <v>0</v>
      </c>
      <c r="H192" s="25">
        <v>41275</v>
      </c>
      <c r="I192" s="26">
        <v>41275</v>
      </c>
      <c r="J192" s="16" t="s">
        <v>1889</v>
      </c>
      <c r="K192" s="16" t="s">
        <v>1890</v>
      </c>
      <c r="L192" s="16" t="s">
        <v>1891</v>
      </c>
      <c r="M192" s="16" t="s">
        <v>1892</v>
      </c>
      <c r="N192" s="16" t="s">
        <v>1893</v>
      </c>
      <c r="O192" s="16" t="s">
        <v>1894</v>
      </c>
      <c r="P192" s="22">
        <v>2.2000000000000002</v>
      </c>
      <c r="Q192" s="17">
        <v>4.8000000000000001E-2</v>
      </c>
      <c r="R192" s="23">
        <v>0.1265</v>
      </c>
    </row>
    <row r="193" spans="1:18" ht="15.75" hidden="1" customHeight="1">
      <c r="A193" s="15" t="s">
        <v>1895</v>
      </c>
      <c r="B193" s="15" t="s">
        <v>1896</v>
      </c>
      <c r="C193" s="16" t="s">
        <v>1897</v>
      </c>
      <c r="D193" s="17">
        <v>0.2</v>
      </c>
      <c r="E193" s="18">
        <v>0</v>
      </c>
      <c r="F193" s="19">
        <v>0</v>
      </c>
      <c r="G193" s="19">
        <v>0</v>
      </c>
      <c r="H193" s="25">
        <v>41275</v>
      </c>
      <c r="I193" s="26">
        <v>41275</v>
      </c>
      <c r="J193" s="16" t="s">
        <v>1898</v>
      </c>
      <c r="K193" s="16" t="s">
        <v>1899</v>
      </c>
      <c r="L193" s="16" t="s">
        <v>1900</v>
      </c>
      <c r="M193" s="16" t="s">
        <v>1901</v>
      </c>
      <c r="N193" s="16" t="s">
        <v>1902</v>
      </c>
      <c r="O193" s="16" t="s">
        <v>1903</v>
      </c>
      <c r="P193" s="22">
        <v>2.2000000000000002</v>
      </c>
      <c r="Q193" s="17">
        <v>4.8000000000000001E-2</v>
      </c>
      <c r="R193" s="23">
        <v>0.1265</v>
      </c>
    </row>
    <row r="194" spans="1:18" ht="15.75" hidden="1" customHeight="1">
      <c r="A194" s="15" t="s">
        <v>1904</v>
      </c>
      <c r="B194" s="15" t="s">
        <v>1905</v>
      </c>
      <c r="C194" s="16" t="s">
        <v>1906</v>
      </c>
      <c r="D194" s="17">
        <v>0.2</v>
      </c>
      <c r="E194" s="18">
        <v>0</v>
      </c>
      <c r="F194" s="19">
        <v>0</v>
      </c>
      <c r="G194" s="19">
        <v>0</v>
      </c>
      <c r="H194" s="25">
        <v>41275</v>
      </c>
      <c r="I194" s="26">
        <v>41275</v>
      </c>
      <c r="J194" s="16" t="s">
        <v>1907</v>
      </c>
      <c r="K194" s="16" t="s">
        <v>1908</v>
      </c>
      <c r="L194" s="16" t="s">
        <v>1909</v>
      </c>
      <c r="M194" s="16" t="s">
        <v>1910</v>
      </c>
      <c r="N194" s="16" t="s">
        <v>1911</v>
      </c>
      <c r="O194" s="16" t="s">
        <v>1912</v>
      </c>
      <c r="P194" s="22">
        <v>2.2000000000000002</v>
      </c>
      <c r="Q194" s="17">
        <v>4.8000000000000001E-2</v>
      </c>
      <c r="R194" s="23">
        <v>0.1265</v>
      </c>
    </row>
    <row r="195" spans="1:18" ht="15.75" hidden="1" customHeight="1">
      <c r="A195" s="15" t="s">
        <v>1913</v>
      </c>
      <c r="B195" s="15" t="s">
        <v>1914</v>
      </c>
      <c r="C195" s="16" t="s">
        <v>1915</v>
      </c>
      <c r="D195" s="17">
        <v>0.2</v>
      </c>
      <c r="E195" s="18">
        <v>0</v>
      </c>
      <c r="F195" s="19">
        <v>0</v>
      </c>
      <c r="G195" s="19">
        <v>0</v>
      </c>
      <c r="H195" s="25">
        <v>41275</v>
      </c>
      <c r="I195" s="26">
        <v>41275</v>
      </c>
      <c r="J195" s="16" t="s">
        <v>1916</v>
      </c>
      <c r="K195" s="16" t="s">
        <v>1917</v>
      </c>
      <c r="L195" s="16" t="s">
        <v>1918</v>
      </c>
      <c r="M195" s="16" t="s">
        <v>1919</v>
      </c>
      <c r="N195" s="16" t="s">
        <v>1920</v>
      </c>
      <c r="O195" s="16" t="s">
        <v>1921</v>
      </c>
      <c r="P195" s="22">
        <v>2.2000000000000002</v>
      </c>
      <c r="Q195" s="17">
        <v>4.8000000000000001E-2</v>
      </c>
      <c r="R195" s="23">
        <v>0.1265</v>
      </c>
    </row>
    <row r="196" spans="1:18" ht="15.75" hidden="1" customHeight="1">
      <c r="A196" s="15" t="s">
        <v>1922</v>
      </c>
      <c r="B196" s="15" t="s">
        <v>1923</v>
      </c>
      <c r="C196" s="16" t="s">
        <v>1924</v>
      </c>
      <c r="D196" s="17">
        <v>0.2</v>
      </c>
      <c r="E196" s="18">
        <v>0</v>
      </c>
      <c r="F196" s="19">
        <v>0</v>
      </c>
      <c r="G196" s="19">
        <v>0</v>
      </c>
      <c r="H196" s="25">
        <v>41275</v>
      </c>
      <c r="I196" s="26">
        <v>41275</v>
      </c>
      <c r="J196" s="16" t="s">
        <v>1925</v>
      </c>
      <c r="K196" s="16" t="s">
        <v>1926</v>
      </c>
      <c r="L196" s="16" t="s">
        <v>1927</v>
      </c>
      <c r="M196" s="16" t="s">
        <v>1928</v>
      </c>
      <c r="N196" s="16" t="s">
        <v>1929</v>
      </c>
      <c r="O196" s="16" t="s">
        <v>1930</v>
      </c>
      <c r="P196" s="22">
        <v>2.2000000000000002</v>
      </c>
      <c r="Q196" s="17">
        <v>4.8000000000000001E-2</v>
      </c>
      <c r="R196" s="23">
        <v>0.1265</v>
      </c>
    </row>
    <row r="197" spans="1:18" ht="15.75" hidden="1" customHeight="1">
      <c r="A197" s="15" t="s">
        <v>1931</v>
      </c>
      <c r="B197" s="15" t="s">
        <v>1932</v>
      </c>
      <c r="C197" s="16" t="s">
        <v>1933</v>
      </c>
      <c r="D197" s="17">
        <v>0.2</v>
      </c>
      <c r="E197" s="18">
        <v>0</v>
      </c>
      <c r="F197" s="19">
        <v>0</v>
      </c>
      <c r="G197" s="19">
        <v>0</v>
      </c>
      <c r="H197" s="25">
        <v>41275</v>
      </c>
      <c r="I197" s="26">
        <v>41275</v>
      </c>
      <c r="J197" s="16" t="s">
        <v>1934</v>
      </c>
      <c r="K197" s="16" t="s">
        <v>1935</v>
      </c>
      <c r="L197" s="16" t="s">
        <v>1936</v>
      </c>
      <c r="M197" s="16" t="s">
        <v>1937</v>
      </c>
      <c r="N197" s="16" t="s">
        <v>1938</v>
      </c>
      <c r="O197" s="16" t="s">
        <v>1939</v>
      </c>
      <c r="P197" s="22">
        <v>2.2000000000000002</v>
      </c>
      <c r="Q197" s="17">
        <v>4.8000000000000001E-2</v>
      </c>
      <c r="R197" s="23">
        <v>0.1265</v>
      </c>
    </row>
    <row r="198" spans="1:18" ht="15.75" hidden="1" customHeight="1">
      <c r="A198" s="15" t="s">
        <v>1940</v>
      </c>
      <c r="B198" s="15" t="s">
        <v>1941</v>
      </c>
      <c r="C198" s="16" t="s">
        <v>1942</v>
      </c>
      <c r="D198" s="17">
        <v>0.2</v>
      </c>
      <c r="E198" s="18">
        <v>0</v>
      </c>
      <c r="F198" s="19">
        <v>0</v>
      </c>
      <c r="G198" s="19">
        <v>0</v>
      </c>
      <c r="H198" s="25">
        <v>41275</v>
      </c>
      <c r="I198" s="26">
        <v>41275</v>
      </c>
      <c r="J198" s="16" t="s">
        <v>1943</v>
      </c>
      <c r="K198" s="16" t="s">
        <v>1944</v>
      </c>
      <c r="L198" s="16" t="s">
        <v>1945</v>
      </c>
      <c r="M198" s="16" t="s">
        <v>1946</v>
      </c>
      <c r="N198" s="16" t="s">
        <v>1947</v>
      </c>
      <c r="O198" s="16" t="s">
        <v>1948</v>
      </c>
      <c r="P198" s="22">
        <v>2.2000000000000002</v>
      </c>
      <c r="Q198" s="17">
        <v>4.8000000000000001E-2</v>
      </c>
      <c r="R198" s="23">
        <v>0.1265</v>
      </c>
    </row>
    <row r="199" spans="1:18" ht="15.75" hidden="1" customHeight="1">
      <c r="A199" s="15" t="s">
        <v>1949</v>
      </c>
      <c r="B199" s="15" t="s">
        <v>1950</v>
      </c>
      <c r="C199" s="16" t="s">
        <v>1951</v>
      </c>
      <c r="D199" s="17">
        <v>0.2</v>
      </c>
      <c r="E199" s="18">
        <v>0</v>
      </c>
      <c r="F199" s="19">
        <v>0</v>
      </c>
      <c r="G199" s="19">
        <v>0</v>
      </c>
      <c r="H199" s="25">
        <v>41275</v>
      </c>
      <c r="I199" s="26">
        <v>41275</v>
      </c>
      <c r="J199" s="16" t="s">
        <v>1952</v>
      </c>
      <c r="K199" s="16" t="s">
        <v>1953</v>
      </c>
      <c r="L199" s="16" t="s">
        <v>1954</v>
      </c>
      <c r="M199" s="16" t="s">
        <v>1955</v>
      </c>
      <c r="N199" s="16" t="s">
        <v>1956</v>
      </c>
      <c r="O199" s="16" t="s">
        <v>1957</v>
      </c>
      <c r="P199" s="22">
        <v>2.2000000000000002</v>
      </c>
      <c r="Q199" s="17">
        <v>4.8000000000000001E-2</v>
      </c>
      <c r="R199" s="23">
        <v>0.1265</v>
      </c>
    </row>
    <row r="200" spans="1:18" ht="15.75" hidden="1" customHeight="1">
      <c r="A200" s="15" t="s">
        <v>1958</v>
      </c>
      <c r="B200" s="15" t="s">
        <v>1959</v>
      </c>
      <c r="C200" s="16" t="s">
        <v>1960</v>
      </c>
      <c r="D200" s="17">
        <v>0.2</v>
      </c>
      <c r="E200" s="18">
        <v>0</v>
      </c>
      <c r="F200" s="19">
        <v>0</v>
      </c>
      <c r="G200" s="19">
        <v>0</v>
      </c>
      <c r="H200" s="25">
        <v>41275</v>
      </c>
      <c r="I200" s="26">
        <v>41275</v>
      </c>
      <c r="J200" s="16" t="s">
        <v>1961</v>
      </c>
      <c r="K200" s="16" t="s">
        <v>1962</v>
      </c>
      <c r="L200" s="16" t="s">
        <v>1963</v>
      </c>
      <c r="M200" s="16" t="s">
        <v>1964</v>
      </c>
      <c r="N200" s="16" t="s">
        <v>1965</v>
      </c>
      <c r="O200" s="16" t="s">
        <v>1966</v>
      </c>
      <c r="P200" s="22">
        <v>2.2000000000000002</v>
      </c>
      <c r="Q200" s="17">
        <v>4.8000000000000001E-2</v>
      </c>
      <c r="R200" s="23">
        <v>0.1265</v>
      </c>
    </row>
    <row r="201" spans="1:18" ht="15.75" hidden="1" customHeight="1">
      <c r="A201" s="15" t="s">
        <v>1967</v>
      </c>
      <c r="B201" s="15" t="s">
        <v>1968</v>
      </c>
      <c r="C201" s="16" t="s">
        <v>1969</v>
      </c>
      <c r="D201" s="17">
        <v>0.2</v>
      </c>
      <c r="E201" s="18">
        <v>0</v>
      </c>
      <c r="F201" s="19">
        <v>0</v>
      </c>
      <c r="G201" s="19">
        <v>0</v>
      </c>
      <c r="H201" s="25">
        <v>41275</v>
      </c>
      <c r="I201" s="26">
        <v>41275</v>
      </c>
      <c r="J201" s="16" t="s">
        <v>1970</v>
      </c>
      <c r="K201" s="16" t="s">
        <v>1971</v>
      </c>
      <c r="L201" s="16" t="s">
        <v>1972</v>
      </c>
      <c r="M201" s="16" t="s">
        <v>1973</v>
      </c>
      <c r="N201" s="16" t="s">
        <v>1974</v>
      </c>
      <c r="O201" s="16" t="s">
        <v>1975</v>
      </c>
      <c r="P201" s="22">
        <v>2.2000000000000002</v>
      </c>
      <c r="Q201" s="17">
        <v>0</v>
      </c>
      <c r="R201" s="23">
        <v>0.1265</v>
      </c>
    </row>
    <row r="202" spans="1:18" ht="15.75" hidden="1" customHeight="1">
      <c r="A202" s="15" t="s">
        <v>1976</v>
      </c>
      <c r="B202" s="15" t="s">
        <v>1977</v>
      </c>
      <c r="C202" s="16" t="s">
        <v>1978</v>
      </c>
      <c r="D202" s="17">
        <v>0.2</v>
      </c>
      <c r="E202" s="18">
        <v>0</v>
      </c>
      <c r="F202" s="19">
        <v>0</v>
      </c>
      <c r="G202" s="19">
        <v>0</v>
      </c>
      <c r="H202" s="25">
        <v>41275</v>
      </c>
      <c r="I202" s="26">
        <v>41275</v>
      </c>
      <c r="J202" s="16" t="s">
        <v>1979</v>
      </c>
      <c r="K202" s="16" t="s">
        <v>1980</v>
      </c>
      <c r="L202" s="16" t="s">
        <v>1981</v>
      </c>
      <c r="M202" s="16" t="s">
        <v>1982</v>
      </c>
      <c r="N202" s="16" t="s">
        <v>1983</v>
      </c>
      <c r="O202" s="16" t="s">
        <v>1984</v>
      </c>
      <c r="P202" s="22">
        <v>2.2000000000000002</v>
      </c>
      <c r="Q202" s="17">
        <v>4.8000000000000001E-2</v>
      </c>
      <c r="R202" s="23">
        <v>0.1265</v>
      </c>
    </row>
    <row r="203" spans="1:18" ht="15.75" hidden="1" customHeight="1">
      <c r="A203" s="15" t="s">
        <v>1985</v>
      </c>
      <c r="B203" s="15" t="s">
        <v>1986</v>
      </c>
      <c r="C203" s="16" t="s">
        <v>1987</v>
      </c>
      <c r="D203" s="17">
        <v>0.2</v>
      </c>
      <c r="E203" s="18">
        <v>0</v>
      </c>
      <c r="F203" s="19">
        <v>0</v>
      </c>
      <c r="G203" s="19">
        <v>0</v>
      </c>
      <c r="H203" s="25">
        <v>41275</v>
      </c>
      <c r="I203" s="26">
        <v>41275</v>
      </c>
      <c r="J203" s="16" t="s">
        <v>1988</v>
      </c>
      <c r="K203" s="16" t="s">
        <v>1989</v>
      </c>
      <c r="L203" s="16" t="s">
        <v>1990</v>
      </c>
      <c r="M203" s="16" t="s">
        <v>1991</v>
      </c>
      <c r="N203" s="16" t="s">
        <v>1992</v>
      </c>
      <c r="O203" s="16" t="s">
        <v>1993</v>
      </c>
      <c r="P203" s="22">
        <v>2.2000000000000002</v>
      </c>
      <c r="Q203" s="17">
        <v>4.8000000000000001E-2</v>
      </c>
      <c r="R203" s="23">
        <v>0.1265</v>
      </c>
    </row>
    <row r="204" spans="1:18" ht="15.75" hidden="1" customHeight="1">
      <c r="A204" s="15" t="s">
        <v>1994</v>
      </c>
      <c r="B204" s="15" t="s">
        <v>1995</v>
      </c>
      <c r="C204" s="16" t="s">
        <v>1996</v>
      </c>
      <c r="D204" s="17">
        <v>0.2</v>
      </c>
      <c r="E204" s="18">
        <v>0</v>
      </c>
      <c r="F204" s="19">
        <v>0</v>
      </c>
      <c r="G204" s="19">
        <v>0</v>
      </c>
      <c r="H204" s="25">
        <v>41275</v>
      </c>
      <c r="I204" s="26">
        <v>41275</v>
      </c>
      <c r="J204" s="16" t="s">
        <v>1997</v>
      </c>
      <c r="K204" s="16" t="s">
        <v>1998</v>
      </c>
      <c r="L204" s="16" t="s">
        <v>1999</v>
      </c>
      <c r="M204" s="16" t="s">
        <v>2000</v>
      </c>
      <c r="N204" s="16" t="s">
        <v>2001</v>
      </c>
      <c r="O204" s="16" t="s">
        <v>2002</v>
      </c>
      <c r="P204" s="22">
        <v>2.2000000000000002</v>
      </c>
      <c r="Q204" s="17">
        <v>4.8000000000000001E-2</v>
      </c>
      <c r="R204" s="23">
        <v>0.1265</v>
      </c>
    </row>
    <row r="205" spans="1:18" ht="15.75" hidden="1" customHeight="1">
      <c r="A205" s="15" t="s">
        <v>2003</v>
      </c>
      <c r="B205" s="15" t="s">
        <v>2004</v>
      </c>
      <c r="C205" s="16" t="s">
        <v>2005</v>
      </c>
      <c r="D205" s="17">
        <v>0.2</v>
      </c>
      <c r="E205" s="18">
        <v>0</v>
      </c>
      <c r="F205" s="19">
        <v>0</v>
      </c>
      <c r="G205" s="19">
        <v>0</v>
      </c>
      <c r="H205" s="25">
        <v>41275</v>
      </c>
      <c r="I205" s="26">
        <v>41275</v>
      </c>
      <c r="J205" s="16" t="s">
        <v>2006</v>
      </c>
      <c r="K205" s="16" t="s">
        <v>2007</v>
      </c>
      <c r="L205" s="16" t="s">
        <v>2008</v>
      </c>
      <c r="M205" s="16" t="s">
        <v>2009</v>
      </c>
      <c r="N205" s="16" t="s">
        <v>2010</v>
      </c>
      <c r="O205" s="16" t="s">
        <v>2011</v>
      </c>
      <c r="P205" s="22">
        <v>2.2000000000000002</v>
      </c>
      <c r="Q205" s="17">
        <v>4.8000000000000001E-2</v>
      </c>
      <c r="R205" s="23">
        <v>0.1265</v>
      </c>
    </row>
    <row r="206" spans="1:18" ht="15.75" hidden="1" customHeight="1">
      <c r="A206" s="15" t="s">
        <v>2012</v>
      </c>
      <c r="B206" s="15" t="s">
        <v>2013</v>
      </c>
      <c r="C206" s="16" t="s">
        <v>2014</v>
      </c>
      <c r="D206" s="17">
        <v>0.2</v>
      </c>
      <c r="E206" s="18">
        <v>0</v>
      </c>
      <c r="F206" s="19">
        <v>0</v>
      </c>
      <c r="G206" s="19">
        <v>0</v>
      </c>
      <c r="H206" s="25">
        <v>41275</v>
      </c>
      <c r="I206" s="26">
        <v>41275</v>
      </c>
      <c r="J206" s="16" t="s">
        <v>2015</v>
      </c>
      <c r="K206" s="16" t="s">
        <v>2016</v>
      </c>
      <c r="L206" s="16" t="s">
        <v>2017</v>
      </c>
      <c r="M206" s="16" t="s">
        <v>2018</v>
      </c>
      <c r="N206" s="16" t="s">
        <v>2019</v>
      </c>
      <c r="O206" s="16" t="s">
        <v>2020</v>
      </c>
      <c r="P206" s="22">
        <v>2.2000000000000002</v>
      </c>
      <c r="Q206" s="17">
        <v>4.8000000000000001E-2</v>
      </c>
      <c r="R206" s="23">
        <v>0.1265</v>
      </c>
    </row>
    <row r="207" spans="1:18" ht="15.75" hidden="1" customHeight="1">
      <c r="A207" s="15" t="s">
        <v>2021</v>
      </c>
      <c r="B207" s="15" t="s">
        <v>2022</v>
      </c>
      <c r="C207" s="16" t="s">
        <v>2023</v>
      </c>
      <c r="D207" s="17">
        <v>0.2</v>
      </c>
      <c r="E207" s="18">
        <v>0</v>
      </c>
      <c r="F207" s="19">
        <v>0</v>
      </c>
      <c r="G207" s="19">
        <v>0</v>
      </c>
      <c r="H207" s="25">
        <v>41275</v>
      </c>
      <c r="I207" s="26">
        <v>41275</v>
      </c>
      <c r="J207" s="16" t="s">
        <v>2024</v>
      </c>
      <c r="K207" s="16" t="s">
        <v>2025</v>
      </c>
      <c r="L207" s="16" t="s">
        <v>2026</v>
      </c>
      <c r="M207" s="16" t="s">
        <v>2027</v>
      </c>
      <c r="N207" s="16" t="s">
        <v>2028</v>
      </c>
      <c r="O207" s="16" t="s">
        <v>2029</v>
      </c>
      <c r="P207" s="22">
        <v>2.2000000000000002</v>
      </c>
      <c r="Q207" s="17">
        <v>4.8000000000000001E-2</v>
      </c>
      <c r="R207" s="23">
        <v>0.1265</v>
      </c>
    </row>
    <row r="208" spans="1:18" ht="15.75" hidden="1" customHeight="1">
      <c r="A208" s="15" t="s">
        <v>2030</v>
      </c>
      <c r="B208" s="15" t="s">
        <v>2031</v>
      </c>
      <c r="C208" s="16" t="s">
        <v>2032</v>
      </c>
      <c r="D208" s="17">
        <v>0.2</v>
      </c>
      <c r="E208" s="18">
        <v>0</v>
      </c>
      <c r="F208" s="19">
        <v>0</v>
      </c>
      <c r="G208" s="19">
        <v>0</v>
      </c>
      <c r="H208" s="25">
        <v>41275</v>
      </c>
      <c r="I208" s="26">
        <v>41275</v>
      </c>
      <c r="J208" s="16" t="s">
        <v>2033</v>
      </c>
      <c r="K208" s="16" t="s">
        <v>2034</v>
      </c>
      <c r="L208" s="16" t="s">
        <v>2035</v>
      </c>
      <c r="M208" s="16" t="s">
        <v>2036</v>
      </c>
      <c r="N208" s="16" t="s">
        <v>2037</v>
      </c>
      <c r="O208" s="16" t="s">
        <v>2038</v>
      </c>
      <c r="P208" s="22">
        <v>2.2000000000000002</v>
      </c>
      <c r="Q208" s="17">
        <v>4.8000000000000001E-2</v>
      </c>
      <c r="R208" s="23">
        <v>0.1265</v>
      </c>
    </row>
    <row r="209" spans="1:18" ht="15.75" hidden="1" customHeight="1">
      <c r="A209" s="15" t="s">
        <v>2039</v>
      </c>
      <c r="B209" s="15" t="s">
        <v>2040</v>
      </c>
      <c r="C209" s="16" t="s">
        <v>2041</v>
      </c>
      <c r="D209" s="17">
        <v>0.2</v>
      </c>
      <c r="E209" s="18">
        <v>0</v>
      </c>
      <c r="F209" s="19">
        <v>0</v>
      </c>
      <c r="G209" s="19">
        <v>0</v>
      </c>
      <c r="H209" s="25">
        <v>41275</v>
      </c>
      <c r="I209" s="26">
        <v>41275</v>
      </c>
      <c r="J209" s="16" t="s">
        <v>2042</v>
      </c>
      <c r="K209" s="16" t="s">
        <v>2043</v>
      </c>
      <c r="L209" s="16" t="s">
        <v>2044</v>
      </c>
      <c r="M209" s="16" t="s">
        <v>2045</v>
      </c>
      <c r="N209" s="16" t="s">
        <v>2046</v>
      </c>
      <c r="O209" s="16" t="s">
        <v>2047</v>
      </c>
      <c r="P209" s="22">
        <v>2.2000000000000002</v>
      </c>
      <c r="Q209" s="17">
        <v>4.8000000000000001E-2</v>
      </c>
      <c r="R209" s="23">
        <v>0.1265</v>
      </c>
    </row>
    <row r="210" spans="1:18" ht="15.75" hidden="1" customHeight="1">
      <c r="A210" s="15" t="s">
        <v>2048</v>
      </c>
      <c r="B210" s="15" t="s">
        <v>2049</v>
      </c>
      <c r="C210" s="16" t="s">
        <v>2050</v>
      </c>
      <c r="D210" s="17">
        <v>0.2</v>
      </c>
      <c r="E210" s="18">
        <v>0</v>
      </c>
      <c r="F210" s="19">
        <v>0</v>
      </c>
      <c r="G210" s="19">
        <v>0</v>
      </c>
      <c r="H210" s="25">
        <v>41275</v>
      </c>
      <c r="I210" s="26">
        <v>41275</v>
      </c>
      <c r="J210" s="16" t="s">
        <v>2051</v>
      </c>
      <c r="K210" s="16" t="s">
        <v>2052</v>
      </c>
      <c r="L210" s="16" t="s">
        <v>2053</v>
      </c>
      <c r="M210" s="16" t="s">
        <v>2054</v>
      </c>
      <c r="N210" s="16" t="s">
        <v>2055</v>
      </c>
      <c r="O210" s="16" t="s">
        <v>2056</v>
      </c>
      <c r="P210" s="22">
        <v>2.2000000000000002</v>
      </c>
      <c r="Q210" s="17">
        <v>4.8000000000000001E-2</v>
      </c>
      <c r="R210" s="23">
        <v>0.1265</v>
      </c>
    </row>
    <row r="211" spans="1:18" ht="15.75" hidden="1" customHeight="1">
      <c r="A211" s="15" t="s">
        <v>2057</v>
      </c>
      <c r="B211" s="15" t="s">
        <v>2058</v>
      </c>
      <c r="C211" s="16" t="s">
        <v>2059</v>
      </c>
      <c r="D211" s="17">
        <v>0.2</v>
      </c>
      <c r="E211" s="18">
        <v>0</v>
      </c>
      <c r="F211" s="19">
        <v>0</v>
      </c>
      <c r="G211" s="19">
        <v>0</v>
      </c>
      <c r="H211" s="25">
        <v>41275</v>
      </c>
      <c r="I211" s="26">
        <v>41275</v>
      </c>
      <c r="J211" s="16" t="s">
        <v>2060</v>
      </c>
      <c r="K211" s="16" t="s">
        <v>2061</v>
      </c>
      <c r="L211" s="16" t="s">
        <v>2062</v>
      </c>
      <c r="M211" s="16" t="s">
        <v>2063</v>
      </c>
      <c r="N211" s="16" t="s">
        <v>2064</v>
      </c>
      <c r="O211" s="16" t="s">
        <v>2065</v>
      </c>
      <c r="P211" s="22">
        <v>2.2000000000000002</v>
      </c>
      <c r="Q211" s="17">
        <v>4.8000000000000001E-2</v>
      </c>
      <c r="R211" s="23">
        <v>0.1265</v>
      </c>
    </row>
    <row r="212" spans="1:18" ht="15.75" hidden="1" customHeight="1">
      <c r="A212" s="15" t="s">
        <v>2066</v>
      </c>
      <c r="B212" s="15" t="s">
        <v>2067</v>
      </c>
      <c r="C212" s="16" t="s">
        <v>2068</v>
      </c>
      <c r="D212" s="17">
        <v>0.2</v>
      </c>
      <c r="E212" s="18">
        <v>0</v>
      </c>
      <c r="F212" s="19">
        <v>0</v>
      </c>
      <c r="G212" s="19">
        <v>0</v>
      </c>
      <c r="H212" s="25">
        <v>41275</v>
      </c>
      <c r="I212" s="26">
        <v>41275</v>
      </c>
      <c r="J212" s="16" t="s">
        <v>2069</v>
      </c>
      <c r="K212" s="16" t="s">
        <v>2070</v>
      </c>
      <c r="L212" s="16" t="s">
        <v>2071</v>
      </c>
      <c r="M212" s="16" t="s">
        <v>2072</v>
      </c>
      <c r="N212" s="16" t="s">
        <v>2073</v>
      </c>
      <c r="O212" s="16" t="s">
        <v>2074</v>
      </c>
      <c r="P212" s="22">
        <v>2.2000000000000002</v>
      </c>
      <c r="Q212" s="17">
        <v>4.8000000000000001E-2</v>
      </c>
      <c r="R212" s="23">
        <v>0.1265</v>
      </c>
    </row>
    <row r="213" spans="1:18" ht="15.75" hidden="1" customHeight="1">
      <c r="A213" s="15" t="s">
        <v>2075</v>
      </c>
      <c r="B213" s="15" t="s">
        <v>2076</v>
      </c>
      <c r="C213" s="16" t="s">
        <v>2077</v>
      </c>
      <c r="D213" s="17">
        <v>0.2</v>
      </c>
      <c r="E213" s="18">
        <v>0</v>
      </c>
      <c r="F213" s="19">
        <v>0</v>
      </c>
      <c r="G213" s="19">
        <v>0</v>
      </c>
      <c r="H213" s="25">
        <v>41275</v>
      </c>
      <c r="I213" s="26">
        <v>41275</v>
      </c>
      <c r="J213" s="16" t="s">
        <v>2078</v>
      </c>
      <c r="K213" s="16" t="s">
        <v>2079</v>
      </c>
      <c r="L213" s="16" t="s">
        <v>2080</v>
      </c>
      <c r="M213" s="16" t="s">
        <v>2081</v>
      </c>
      <c r="N213" s="16" t="s">
        <v>2082</v>
      </c>
      <c r="O213" s="16" t="s">
        <v>2083</v>
      </c>
      <c r="P213" s="22">
        <v>2.2000000000000002</v>
      </c>
      <c r="Q213" s="17">
        <v>4.8000000000000001E-2</v>
      </c>
      <c r="R213" s="23">
        <v>0.1265</v>
      </c>
    </row>
    <row r="214" spans="1:18" ht="15.75" hidden="1" customHeight="1">
      <c r="A214" s="15" t="s">
        <v>2084</v>
      </c>
      <c r="B214" s="15" t="s">
        <v>2085</v>
      </c>
      <c r="C214" s="16" t="s">
        <v>2086</v>
      </c>
      <c r="D214" s="17">
        <v>0.2</v>
      </c>
      <c r="E214" s="18">
        <v>0</v>
      </c>
      <c r="F214" s="19">
        <v>0</v>
      </c>
      <c r="G214" s="19">
        <v>0</v>
      </c>
      <c r="H214" s="25">
        <v>41275</v>
      </c>
      <c r="I214" s="26">
        <v>41275</v>
      </c>
      <c r="J214" s="16" t="s">
        <v>2087</v>
      </c>
      <c r="K214" s="16" t="s">
        <v>2088</v>
      </c>
      <c r="L214" s="16" t="s">
        <v>2089</v>
      </c>
      <c r="M214" s="16" t="s">
        <v>2090</v>
      </c>
      <c r="N214" s="16" t="s">
        <v>2091</v>
      </c>
      <c r="O214" s="16" t="s">
        <v>2092</v>
      </c>
      <c r="P214" s="22">
        <v>2.2000000000000002</v>
      </c>
      <c r="Q214" s="17">
        <v>4.8000000000000001E-2</v>
      </c>
      <c r="R214" s="23">
        <v>0.1265</v>
      </c>
    </row>
    <row r="215" spans="1:18" ht="15.75" hidden="1" customHeight="1">
      <c r="A215" s="15" t="s">
        <v>2093</v>
      </c>
      <c r="B215" s="15" t="s">
        <v>2094</v>
      </c>
      <c r="C215" s="16" t="s">
        <v>2095</v>
      </c>
      <c r="D215" s="17">
        <v>0.2</v>
      </c>
      <c r="E215" s="18">
        <v>0</v>
      </c>
      <c r="F215" s="19">
        <v>0</v>
      </c>
      <c r="G215" s="19">
        <v>0</v>
      </c>
      <c r="H215" s="25">
        <v>41275</v>
      </c>
      <c r="I215" s="26">
        <v>41275</v>
      </c>
      <c r="J215" s="16" t="s">
        <v>2096</v>
      </c>
      <c r="K215" s="16" t="s">
        <v>2097</v>
      </c>
      <c r="L215" s="16" t="s">
        <v>2098</v>
      </c>
      <c r="M215" s="16" t="s">
        <v>2099</v>
      </c>
      <c r="N215" s="16" t="s">
        <v>2100</v>
      </c>
      <c r="O215" s="16" t="s">
        <v>2101</v>
      </c>
      <c r="P215" s="22">
        <v>2.2000000000000002</v>
      </c>
      <c r="Q215" s="17">
        <v>4.8000000000000001E-2</v>
      </c>
      <c r="R215" s="23">
        <v>0.1265</v>
      </c>
    </row>
    <row r="216" spans="1:18" ht="15.75" hidden="1" customHeight="1">
      <c r="A216" s="15" t="s">
        <v>2102</v>
      </c>
      <c r="B216" s="15" t="s">
        <v>2103</v>
      </c>
      <c r="C216" s="16" t="s">
        <v>2104</v>
      </c>
      <c r="D216" s="17">
        <v>0.2</v>
      </c>
      <c r="E216" s="18">
        <v>0</v>
      </c>
      <c r="F216" s="19">
        <v>0</v>
      </c>
      <c r="G216" s="19">
        <v>0</v>
      </c>
      <c r="H216" s="25">
        <v>41275</v>
      </c>
      <c r="I216" s="26">
        <v>41275</v>
      </c>
      <c r="J216" s="16" t="s">
        <v>2105</v>
      </c>
      <c r="K216" s="16" t="s">
        <v>2106</v>
      </c>
      <c r="L216" s="16" t="s">
        <v>2107</v>
      </c>
      <c r="M216" s="16" t="s">
        <v>2108</v>
      </c>
      <c r="N216" s="16" t="s">
        <v>2109</v>
      </c>
      <c r="O216" s="16" t="s">
        <v>2110</v>
      </c>
      <c r="P216" s="22">
        <v>2.2000000000000002</v>
      </c>
      <c r="Q216" s="17">
        <v>4.8000000000000001E-2</v>
      </c>
      <c r="R216" s="23">
        <v>0.1265</v>
      </c>
    </row>
    <row r="217" spans="1:18" ht="15.75" hidden="1" customHeight="1">
      <c r="A217" s="15" t="s">
        <v>2111</v>
      </c>
      <c r="B217" s="15" t="s">
        <v>2112</v>
      </c>
      <c r="C217" s="16" t="s">
        <v>2113</v>
      </c>
      <c r="D217" s="17">
        <v>0.2</v>
      </c>
      <c r="E217" s="18">
        <v>0</v>
      </c>
      <c r="F217" s="19">
        <v>0</v>
      </c>
      <c r="G217" s="19">
        <v>0</v>
      </c>
      <c r="H217" s="25">
        <v>41395</v>
      </c>
      <c r="I217" s="26">
        <v>41395</v>
      </c>
      <c r="J217" s="16" t="s">
        <v>2114</v>
      </c>
      <c r="K217" s="16" t="s">
        <v>2115</v>
      </c>
      <c r="L217" s="16" t="s">
        <v>2116</v>
      </c>
      <c r="M217" s="16" t="s">
        <v>2117</v>
      </c>
      <c r="N217" s="16" t="s">
        <v>2118</v>
      </c>
      <c r="O217" s="16" t="s">
        <v>2119</v>
      </c>
      <c r="P217" s="22">
        <v>2.2000000000000002</v>
      </c>
      <c r="Q217" s="17">
        <v>4.8000000000000001E-2</v>
      </c>
      <c r="R217" s="23">
        <v>0.1265</v>
      </c>
    </row>
    <row r="218" spans="1:18" ht="15.75" hidden="1" customHeight="1">
      <c r="A218" s="15" t="s">
        <v>2120</v>
      </c>
      <c r="B218" s="15" t="s">
        <v>2121</v>
      </c>
      <c r="C218" s="16" t="s">
        <v>2122</v>
      </c>
      <c r="D218" s="17">
        <v>0.2</v>
      </c>
      <c r="E218" s="18">
        <v>0</v>
      </c>
      <c r="F218" s="19">
        <v>0</v>
      </c>
      <c r="G218" s="19">
        <v>0</v>
      </c>
      <c r="H218" s="25">
        <v>41487</v>
      </c>
      <c r="I218" s="26">
        <v>41501</v>
      </c>
      <c r="J218" s="16" t="s">
        <v>2123</v>
      </c>
      <c r="K218" s="16" t="s">
        <v>2124</v>
      </c>
      <c r="L218" s="16" t="s">
        <v>2125</v>
      </c>
      <c r="M218" s="16" t="s">
        <v>2126</v>
      </c>
      <c r="N218" s="16" t="s">
        <v>2127</v>
      </c>
      <c r="O218" s="16" t="s">
        <v>2128</v>
      </c>
      <c r="P218" s="22">
        <v>2.2000000000000002</v>
      </c>
      <c r="Q218" s="17">
        <v>4.8000000000000001E-2</v>
      </c>
      <c r="R218" s="23">
        <v>0.1265</v>
      </c>
    </row>
    <row r="219" spans="1:18" ht="15.75" hidden="1" customHeight="1">
      <c r="A219" s="15" t="s">
        <v>2129</v>
      </c>
      <c r="B219" s="15" t="s">
        <v>2130</v>
      </c>
      <c r="C219" s="16" t="s">
        <v>2131</v>
      </c>
      <c r="D219" s="17">
        <v>0.2</v>
      </c>
      <c r="E219" s="18">
        <v>0</v>
      </c>
      <c r="F219" s="19">
        <v>0</v>
      </c>
      <c r="G219" s="19">
        <v>0</v>
      </c>
      <c r="H219" s="25">
        <v>41426</v>
      </c>
      <c r="I219" s="26">
        <v>41426</v>
      </c>
      <c r="J219" s="16" t="s">
        <v>2132</v>
      </c>
      <c r="K219" s="16" t="s">
        <v>2133</v>
      </c>
      <c r="L219" s="16" t="s">
        <v>2134</v>
      </c>
      <c r="M219" s="16" t="s">
        <v>2135</v>
      </c>
      <c r="N219" s="16" t="s">
        <v>2136</v>
      </c>
      <c r="O219" s="16" t="s">
        <v>2137</v>
      </c>
      <c r="P219" s="22">
        <v>2.2000000000000002</v>
      </c>
      <c r="Q219" s="17">
        <v>4.8000000000000001E-2</v>
      </c>
      <c r="R219" s="23">
        <v>0.1265</v>
      </c>
    </row>
    <row r="220" spans="1:18" ht="15.75" hidden="1" customHeight="1">
      <c r="A220" s="41" t="s">
        <v>2138</v>
      </c>
      <c r="B220" s="41" t="s">
        <v>2139</v>
      </c>
      <c r="C220" s="42" t="s">
        <v>2140</v>
      </c>
      <c r="D220" s="43">
        <v>0.2</v>
      </c>
      <c r="E220" s="44">
        <v>0</v>
      </c>
      <c r="F220" s="19">
        <v>0</v>
      </c>
      <c r="G220" s="45">
        <v>0</v>
      </c>
      <c r="H220" s="46">
        <v>41426</v>
      </c>
      <c r="I220" s="47">
        <v>41446</v>
      </c>
      <c r="J220" s="42" t="s">
        <v>2141</v>
      </c>
      <c r="K220" s="42" t="s">
        <v>2142</v>
      </c>
      <c r="L220" s="42" t="s">
        <v>2143</v>
      </c>
      <c r="M220" s="42" t="s">
        <v>2144</v>
      </c>
      <c r="N220" s="42" t="s">
        <v>2145</v>
      </c>
      <c r="O220" s="42" t="s">
        <v>2146</v>
      </c>
      <c r="P220" s="48">
        <v>2.2000000000000002</v>
      </c>
      <c r="Q220" s="43">
        <v>4.8000000000000001E-2</v>
      </c>
      <c r="R220" s="49">
        <v>0.1265</v>
      </c>
    </row>
    <row r="221" spans="1:18" ht="15.75" hidden="1" customHeight="1">
      <c r="A221" s="50" t="s">
        <v>2147</v>
      </c>
      <c r="B221" s="41" t="s">
        <v>2148</v>
      </c>
      <c r="C221" s="42" t="s">
        <v>2149</v>
      </c>
      <c r="D221" s="43">
        <v>0.2</v>
      </c>
      <c r="E221" s="44">
        <v>0</v>
      </c>
      <c r="F221" s="19">
        <v>0</v>
      </c>
      <c r="G221" s="45">
        <v>0</v>
      </c>
      <c r="H221" s="46">
        <v>41487</v>
      </c>
      <c r="I221" s="47">
        <v>41515</v>
      </c>
      <c r="J221" s="42" t="s">
        <v>2150</v>
      </c>
      <c r="K221" s="42" t="s">
        <v>2151</v>
      </c>
      <c r="L221" s="42" t="s">
        <v>2152</v>
      </c>
      <c r="M221" s="42" t="s">
        <v>2153</v>
      </c>
      <c r="N221" s="42" t="s">
        <v>2154</v>
      </c>
      <c r="O221" s="42" t="s">
        <v>2155</v>
      </c>
      <c r="P221" s="48">
        <v>2.2000000000000002</v>
      </c>
      <c r="Q221" s="43">
        <v>4.8000000000000001E-2</v>
      </c>
      <c r="R221" s="49">
        <v>0.1265</v>
      </c>
    </row>
    <row r="222" spans="1:18" ht="15.75" hidden="1" customHeight="1">
      <c r="A222" s="50" t="s">
        <v>2156</v>
      </c>
      <c r="B222" s="41" t="s">
        <v>2157</v>
      </c>
      <c r="C222" s="42" t="s">
        <v>2158</v>
      </c>
      <c r="D222" s="43">
        <v>0.2</v>
      </c>
      <c r="E222" s="44">
        <v>0</v>
      </c>
      <c r="F222" s="19">
        <v>0</v>
      </c>
      <c r="G222" s="45">
        <v>0</v>
      </c>
      <c r="H222" s="46">
        <v>41518</v>
      </c>
      <c r="I222" s="47">
        <v>41522</v>
      </c>
      <c r="J222" s="42" t="s">
        <v>2159</v>
      </c>
      <c r="K222" s="42" t="s">
        <v>2160</v>
      </c>
      <c r="L222" s="42" t="s">
        <v>2161</v>
      </c>
      <c r="M222" s="42" t="s">
        <v>2162</v>
      </c>
      <c r="N222" s="42" t="s">
        <v>2163</v>
      </c>
      <c r="O222" s="42" t="s">
        <v>2164</v>
      </c>
      <c r="P222" s="48">
        <v>2.2000000000000002</v>
      </c>
      <c r="Q222" s="43">
        <v>4.8000000000000001E-2</v>
      </c>
      <c r="R222" s="49">
        <v>0.1265</v>
      </c>
    </row>
    <row r="223" spans="1:18" ht="15.75" hidden="1" customHeight="1">
      <c r="A223" s="41" t="s">
        <v>2165</v>
      </c>
      <c r="B223" s="41" t="s">
        <v>2166</v>
      </c>
      <c r="C223" s="42" t="s">
        <v>2167</v>
      </c>
      <c r="D223" s="43">
        <v>0.2</v>
      </c>
      <c r="E223" s="44">
        <v>0</v>
      </c>
      <c r="F223" s="19">
        <v>0</v>
      </c>
      <c r="G223" s="45">
        <v>0</v>
      </c>
      <c r="H223" s="46">
        <v>41548</v>
      </c>
      <c r="I223" s="47">
        <v>41564</v>
      </c>
      <c r="J223" s="51" t="s">
        <v>2168</v>
      </c>
      <c r="K223" s="51" t="s">
        <v>2169</v>
      </c>
      <c r="L223" s="42" t="s">
        <v>2170</v>
      </c>
      <c r="M223" s="42" t="s">
        <v>2171</v>
      </c>
      <c r="N223" s="51" t="s">
        <v>2172</v>
      </c>
      <c r="O223" s="51" t="s">
        <v>2173</v>
      </c>
      <c r="P223" s="48">
        <v>2.2000000000000002</v>
      </c>
      <c r="Q223" s="43">
        <v>0</v>
      </c>
      <c r="R223" s="49">
        <v>0.1265</v>
      </c>
    </row>
    <row r="224" spans="1:18" ht="15.75" hidden="1" customHeight="1">
      <c r="A224" s="41" t="s">
        <v>2174</v>
      </c>
      <c r="B224" s="41" t="s">
        <v>2175</v>
      </c>
      <c r="C224" s="42" t="s">
        <v>2176</v>
      </c>
      <c r="D224" s="43">
        <v>0.2</v>
      </c>
      <c r="E224" s="44">
        <v>0</v>
      </c>
      <c r="F224" s="19">
        <v>0</v>
      </c>
      <c r="G224" s="45">
        <v>0</v>
      </c>
      <c r="H224" s="46">
        <v>41518</v>
      </c>
      <c r="I224" s="47">
        <v>41536</v>
      </c>
      <c r="J224" s="42" t="s">
        <v>2177</v>
      </c>
      <c r="K224" s="42" t="s">
        <v>2178</v>
      </c>
      <c r="L224" s="42" t="s">
        <v>2179</v>
      </c>
      <c r="M224" s="42" t="s">
        <v>2180</v>
      </c>
      <c r="N224" s="42" t="s">
        <v>2181</v>
      </c>
      <c r="O224" s="42" t="s">
        <v>2182</v>
      </c>
      <c r="P224" s="48">
        <v>2.2000000000000002</v>
      </c>
      <c r="Q224" s="43">
        <v>4.8000000000000001E-2</v>
      </c>
      <c r="R224" s="49">
        <v>0.1265</v>
      </c>
    </row>
    <row r="225" spans="1:18" ht="15.75" hidden="1" customHeight="1">
      <c r="A225" s="50" t="s">
        <v>2183</v>
      </c>
      <c r="B225" s="41" t="s">
        <v>2184</v>
      </c>
      <c r="C225" s="42" t="s">
        <v>2185</v>
      </c>
      <c r="D225" s="43">
        <v>0.2</v>
      </c>
      <c r="E225" s="44">
        <v>0</v>
      </c>
      <c r="F225" s="19">
        <v>0</v>
      </c>
      <c r="G225" s="45">
        <v>0</v>
      </c>
      <c r="H225" s="46">
        <v>41518</v>
      </c>
      <c r="I225" s="47">
        <v>41529</v>
      </c>
      <c r="J225" s="42" t="s">
        <v>2186</v>
      </c>
      <c r="K225" s="42" t="s">
        <v>2187</v>
      </c>
      <c r="L225" s="42" t="s">
        <v>2188</v>
      </c>
      <c r="M225" s="42" t="s">
        <v>2189</v>
      </c>
      <c r="N225" s="42" t="s">
        <v>2190</v>
      </c>
      <c r="O225" s="42" t="s">
        <v>2191</v>
      </c>
      <c r="P225" s="48">
        <v>2.2000000000000002</v>
      </c>
      <c r="Q225" s="43">
        <v>4.8000000000000001E-2</v>
      </c>
      <c r="R225" s="49">
        <v>0.1265</v>
      </c>
    </row>
    <row r="226" spans="1:18" ht="15.75" hidden="1" customHeight="1">
      <c r="A226" s="41" t="s">
        <v>2192</v>
      </c>
      <c r="B226" s="41" t="s">
        <v>2193</v>
      </c>
      <c r="C226" s="42" t="s">
        <v>2194</v>
      </c>
      <c r="D226" s="43">
        <v>0.2</v>
      </c>
      <c r="E226" s="44">
        <v>0</v>
      </c>
      <c r="F226" s="19">
        <v>0</v>
      </c>
      <c r="G226" s="45">
        <v>0</v>
      </c>
      <c r="H226" s="46">
        <v>41548</v>
      </c>
      <c r="I226" s="47">
        <v>41557</v>
      </c>
      <c r="J226" s="42" t="s">
        <v>2195</v>
      </c>
      <c r="K226" s="42" t="s">
        <v>2196</v>
      </c>
      <c r="L226" s="42" t="s">
        <v>2197</v>
      </c>
      <c r="M226" s="42" t="s">
        <v>2198</v>
      </c>
      <c r="N226" s="42" t="s">
        <v>2199</v>
      </c>
      <c r="O226" s="42" t="s">
        <v>2200</v>
      </c>
      <c r="P226" s="48">
        <v>2.2000000000000002</v>
      </c>
      <c r="Q226" s="43">
        <v>4.8000000000000001E-2</v>
      </c>
      <c r="R226" s="49">
        <v>0.1265</v>
      </c>
    </row>
    <row r="227" spans="1:18" ht="15.75" hidden="1" customHeight="1">
      <c r="A227" s="41" t="s">
        <v>2201</v>
      </c>
      <c r="B227" s="41" t="s">
        <v>2202</v>
      </c>
      <c r="C227" s="42" t="s">
        <v>2203</v>
      </c>
      <c r="D227" s="43">
        <v>0.2</v>
      </c>
      <c r="E227" s="44">
        <v>0</v>
      </c>
      <c r="F227" s="19">
        <v>0</v>
      </c>
      <c r="G227" s="45">
        <v>0</v>
      </c>
      <c r="H227" s="46">
        <v>41579</v>
      </c>
      <c r="I227" s="47">
        <v>41592</v>
      </c>
      <c r="J227" s="42" t="s">
        <v>2204</v>
      </c>
      <c r="K227" s="42" t="s">
        <v>2205</v>
      </c>
      <c r="L227" s="42" t="s">
        <v>2206</v>
      </c>
      <c r="M227" s="42" t="s">
        <v>2207</v>
      </c>
      <c r="N227" s="42" t="s">
        <v>2208</v>
      </c>
      <c r="O227" s="42" t="s">
        <v>2209</v>
      </c>
      <c r="P227" s="48">
        <v>2.2000000000000002</v>
      </c>
      <c r="Q227" s="43">
        <v>4.8000000000000001E-2</v>
      </c>
      <c r="R227" s="49">
        <v>0.1265</v>
      </c>
    </row>
    <row r="228" spans="1:18" ht="15.75" hidden="1" customHeight="1">
      <c r="A228" s="41" t="s">
        <v>2210</v>
      </c>
      <c r="B228" s="41" t="s">
        <v>2211</v>
      </c>
      <c r="C228" s="42" t="s">
        <v>2212</v>
      </c>
      <c r="D228" s="43">
        <v>0.2</v>
      </c>
      <c r="E228" s="44">
        <v>0</v>
      </c>
      <c r="F228" s="19">
        <v>0</v>
      </c>
      <c r="G228" s="45">
        <v>0</v>
      </c>
      <c r="H228" s="52">
        <v>41760</v>
      </c>
      <c r="I228" s="53">
        <v>41760</v>
      </c>
      <c r="J228" s="42" t="s">
        <v>2213</v>
      </c>
      <c r="K228" s="42" t="s">
        <v>2214</v>
      </c>
      <c r="L228" s="42" t="s">
        <v>2215</v>
      </c>
      <c r="M228" s="42" t="s">
        <v>2216</v>
      </c>
      <c r="N228" s="42" t="s">
        <v>2217</v>
      </c>
      <c r="O228" s="42" t="s">
        <v>2218</v>
      </c>
      <c r="P228" s="42">
        <v>2.2000000000000002</v>
      </c>
      <c r="Q228" s="43">
        <v>4.8000000000000001E-2</v>
      </c>
      <c r="R228" s="54">
        <v>0</v>
      </c>
    </row>
    <row r="229" spans="1:18" ht="15.75" hidden="1" customHeight="1">
      <c r="A229" s="41" t="s">
        <v>2219</v>
      </c>
      <c r="B229" s="41" t="s">
        <v>2220</v>
      </c>
      <c r="C229" s="42" t="s">
        <v>2221</v>
      </c>
      <c r="D229" s="43">
        <v>0.2</v>
      </c>
      <c r="E229" s="44">
        <v>0</v>
      </c>
      <c r="F229" s="19">
        <v>0</v>
      </c>
      <c r="G229" s="45">
        <v>0</v>
      </c>
      <c r="H229" s="52">
        <v>41730</v>
      </c>
      <c r="I229" s="53">
        <v>41732</v>
      </c>
      <c r="J229" s="42" t="s">
        <v>2222</v>
      </c>
      <c r="K229" s="42" t="s">
        <v>2223</v>
      </c>
      <c r="L229" s="42" t="s">
        <v>2224</v>
      </c>
      <c r="M229" s="42" t="s">
        <v>2225</v>
      </c>
      <c r="N229" s="42" t="s">
        <v>2226</v>
      </c>
      <c r="O229" s="42" t="s">
        <v>2227</v>
      </c>
      <c r="P229" s="42">
        <v>2.2000000000000002</v>
      </c>
      <c r="Q229" s="43">
        <v>0</v>
      </c>
      <c r="R229" s="54">
        <v>0</v>
      </c>
    </row>
    <row r="230" spans="1:18" ht="15.75" hidden="1" customHeight="1">
      <c r="A230" s="41" t="s">
        <v>2228</v>
      </c>
      <c r="B230" s="41" t="s">
        <v>2229</v>
      </c>
      <c r="C230" s="42" t="s">
        <v>2230</v>
      </c>
      <c r="D230" s="43">
        <v>0.2</v>
      </c>
      <c r="E230" s="44">
        <v>0</v>
      </c>
      <c r="F230" s="19">
        <v>0</v>
      </c>
      <c r="G230" s="45">
        <v>0</v>
      </c>
      <c r="H230" s="46">
        <v>41275</v>
      </c>
      <c r="I230" s="47">
        <v>41275</v>
      </c>
      <c r="J230" s="42" t="s">
        <v>2231</v>
      </c>
      <c r="K230" s="42" t="s">
        <v>2232</v>
      </c>
      <c r="L230" s="42" t="s">
        <v>2233</v>
      </c>
      <c r="M230" s="42" t="s">
        <v>2234</v>
      </c>
      <c r="N230" s="42" t="s">
        <v>2235</v>
      </c>
      <c r="O230" s="42" t="s">
        <v>2236</v>
      </c>
      <c r="P230" s="42">
        <v>2.2000000000000002</v>
      </c>
      <c r="Q230" s="43">
        <v>0</v>
      </c>
      <c r="R230" s="54">
        <v>0</v>
      </c>
    </row>
    <row r="231" spans="1:18" ht="15.75" hidden="1" customHeight="1">
      <c r="A231" s="55" t="s">
        <v>2237</v>
      </c>
      <c r="B231" s="41" t="s">
        <v>2238</v>
      </c>
      <c r="C231" s="42" t="s">
        <v>2239</v>
      </c>
      <c r="D231" s="43">
        <v>0.2</v>
      </c>
      <c r="E231" s="44">
        <v>0</v>
      </c>
      <c r="F231" s="19">
        <v>0</v>
      </c>
      <c r="G231" s="45">
        <v>0</v>
      </c>
      <c r="H231" s="46">
        <v>41275</v>
      </c>
      <c r="I231" s="47">
        <v>41275</v>
      </c>
      <c r="J231" s="42" t="s">
        <v>2240</v>
      </c>
      <c r="K231" s="42" t="s">
        <v>2241</v>
      </c>
      <c r="L231" s="42" t="s">
        <v>2242</v>
      </c>
      <c r="M231" s="42" t="s">
        <v>2243</v>
      </c>
      <c r="N231" s="42" t="s">
        <v>2244</v>
      </c>
      <c r="O231" s="42" t="s">
        <v>2245</v>
      </c>
      <c r="P231" s="42">
        <v>2.2000000000000002</v>
      </c>
      <c r="Q231" s="43">
        <v>0</v>
      </c>
      <c r="R231" s="54">
        <v>0</v>
      </c>
    </row>
    <row r="232" spans="1:18" ht="15.75" hidden="1" customHeight="1">
      <c r="A232" s="41" t="s">
        <v>2246</v>
      </c>
      <c r="B232" s="41" t="s">
        <v>2247</v>
      </c>
      <c r="C232" s="42" t="s">
        <v>2248</v>
      </c>
      <c r="D232" s="43">
        <v>0.2</v>
      </c>
      <c r="E232" s="44">
        <v>0</v>
      </c>
      <c r="F232" s="19">
        <v>0</v>
      </c>
      <c r="G232" s="45">
        <v>0</v>
      </c>
      <c r="H232" s="46">
        <v>41275</v>
      </c>
      <c r="I232" s="47">
        <v>41275</v>
      </c>
      <c r="J232" s="42" t="s">
        <v>2249</v>
      </c>
      <c r="K232" s="42" t="s">
        <v>2250</v>
      </c>
      <c r="L232" s="42" t="s">
        <v>2251</v>
      </c>
      <c r="M232" s="42" t="s">
        <v>2252</v>
      </c>
      <c r="N232" s="42" t="s">
        <v>2253</v>
      </c>
      <c r="O232" s="42" t="s">
        <v>2254</v>
      </c>
      <c r="P232" s="42">
        <v>2.2000000000000002</v>
      </c>
      <c r="Q232" s="43">
        <v>0</v>
      </c>
      <c r="R232" s="54">
        <v>0</v>
      </c>
    </row>
    <row r="233" spans="1:18" ht="15.75" hidden="1" customHeight="1">
      <c r="A233" s="15" t="s">
        <v>2255</v>
      </c>
      <c r="B233" s="15" t="s">
        <v>2256</v>
      </c>
      <c r="C233" s="16" t="s">
        <v>2257</v>
      </c>
      <c r="D233" s="17">
        <v>0.2</v>
      </c>
      <c r="E233" s="18">
        <v>0</v>
      </c>
      <c r="F233" s="19">
        <v>0</v>
      </c>
      <c r="G233" s="19">
        <v>0</v>
      </c>
      <c r="H233" s="25">
        <v>41275</v>
      </c>
      <c r="I233" s="26">
        <v>41275</v>
      </c>
      <c r="J233" s="16" t="s">
        <v>2258</v>
      </c>
      <c r="K233" s="16" t="s">
        <v>2259</v>
      </c>
      <c r="L233" s="16" t="s">
        <v>2260</v>
      </c>
      <c r="M233" s="16" t="s">
        <v>2261</v>
      </c>
      <c r="N233" s="16" t="s">
        <v>2262</v>
      </c>
      <c r="O233" s="16" t="s">
        <v>2263</v>
      </c>
      <c r="P233" s="16">
        <v>2.2000000000000002</v>
      </c>
      <c r="Q233" s="17">
        <v>0</v>
      </c>
      <c r="R233" s="54">
        <v>0</v>
      </c>
    </row>
    <row r="234" spans="1:18" ht="15.75" hidden="1" customHeight="1">
      <c r="A234" s="15" t="s">
        <v>2264</v>
      </c>
      <c r="B234" s="15" t="s">
        <v>2265</v>
      </c>
      <c r="C234" s="16" t="s">
        <v>2266</v>
      </c>
      <c r="D234" s="17">
        <v>0.2</v>
      </c>
      <c r="E234" s="18">
        <v>0</v>
      </c>
      <c r="F234" s="19">
        <v>0</v>
      </c>
      <c r="G234" s="19">
        <v>0</v>
      </c>
      <c r="H234" s="20">
        <v>41518</v>
      </c>
      <c r="I234" s="21">
        <v>41536</v>
      </c>
      <c r="J234" s="16" t="s">
        <v>2267</v>
      </c>
      <c r="K234" s="16" t="s">
        <v>2268</v>
      </c>
      <c r="L234" s="16" t="s">
        <v>2269</v>
      </c>
      <c r="M234" s="16" t="s">
        <v>2270</v>
      </c>
      <c r="N234" s="16" t="s">
        <v>2271</v>
      </c>
      <c r="O234" s="16" t="s">
        <v>2272</v>
      </c>
      <c r="P234" s="16">
        <v>2.2000000000000002</v>
      </c>
      <c r="Q234" s="17">
        <v>0</v>
      </c>
      <c r="R234" s="54">
        <v>0</v>
      </c>
    </row>
    <row r="235" spans="1:18" ht="15.75" hidden="1" customHeight="1">
      <c r="A235" s="30" t="s">
        <v>2273</v>
      </c>
      <c r="B235" s="15" t="s">
        <v>2274</v>
      </c>
      <c r="C235" s="16" t="s">
        <v>2275</v>
      </c>
      <c r="D235" s="17">
        <v>0.2</v>
      </c>
      <c r="E235" s="18">
        <v>0</v>
      </c>
      <c r="F235" s="19">
        <v>0</v>
      </c>
      <c r="G235" s="19">
        <v>0</v>
      </c>
      <c r="H235" s="25">
        <v>41275</v>
      </c>
      <c r="I235" s="26">
        <v>41275</v>
      </c>
      <c r="J235" s="16" t="s">
        <v>2276</v>
      </c>
      <c r="K235" s="16" t="s">
        <v>2277</v>
      </c>
      <c r="L235" s="16" t="s">
        <v>2278</v>
      </c>
      <c r="M235" s="16" t="s">
        <v>2279</v>
      </c>
      <c r="N235" s="16" t="s">
        <v>2280</v>
      </c>
      <c r="O235" s="16" t="s">
        <v>2281</v>
      </c>
      <c r="P235" s="16">
        <v>2.2000000000000002</v>
      </c>
      <c r="Q235" s="17">
        <v>4.8000000000000001E-2</v>
      </c>
      <c r="R235" s="54">
        <v>0</v>
      </c>
    </row>
    <row r="236" spans="1:18" ht="15.75" hidden="1" customHeight="1">
      <c r="A236" s="15" t="s">
        <v>2282</v>
      </c>
      <c r="B236" s="15" t="s">
        <v>2283</v>
      </c>
      <c r="C236" s="27" t="s">
        <v>2284</v>
      </c>
      <c r="D236" s="28">
        <v>0.2</v>
      </c>
      <c r="E236" s="18">
        <v>0</v>
      </c>
      <c r="F236" s="19">
        <v>0</v>
      </c>
      <c r="G236" s="19">
        <v>0</v>
      </c>
      <c r="H236" s="25">
        <v>41275</v>
      </c>
      <c r="I236" s="26">
        <v>41275</v>
      </c>
      <c r="J236" s="27" t="s">
        <v>2285</v>
      </c>
      <c r="K236" s="27" t="s">
        <v>2286</v>
      </c>
      <c r="L236" s="27" t="s">
        <v>2287</v>
      </c>
      <c r="M236" s="27" t="s">
        <v>2288</v>
      </c>
      <c r="N236" s="16" t="s">
        <v>2289</v>
      </c>
      <c r="O236" s="27" t="s">
        <v>2290</v>
      </c>
      <c r="P236" s="16">
        <v>2.2000000000000002</v>
      </c>
      <c r="Q236" s="17">
        <v>4.8000000000000001E-2</v>
      </c>
      <c r="R236" s="54">
        <v>0</v>
      </c>
    </row>
    <row r="237" spans="1:18" ht="15.75" hidden="1" customHeight="1">
      <c r="A237" s="15" t="s">
        <v>2291</v>
      </c>
      <c r="B237" s="15" t="s">
        <v>2292</v>
      </c>
      <c r="C237" s="16" t="s">
        <v>2293</v>
      </c>
      <c r="D237" s="17">
        <v>0.2</v>
      </c>
      <c r="E237" s="18">
        <v>0</v>
      </c>
      <c r="F237" s="19">
        <v>0</v>
      </c>
      <c r="G237" s="19">
        <v>0</v>
      </c>
      <c r="H237" s="20">
        <v>41699</v>
      </c>
      <c r="I237" s="21">
        <v>41711</v>
      </c>
      <c r="J237" s="16" t="s">
        <v>2294</v>
      </c>
      <c r="K237" s="16" t="s">
        <v>2295</v>
      </c>
      <c r="L237" s="16" t="s">
        <v>2296</v>
      </c>
      <c r="M237" s="16" t="s">
        <v>2297</v>
      </c>
      <c r="N237" s="16" t="s">
        <v>2298</v>
      </c>
      <c r="O237" s="16" t="s">
        <v>2299</v>
      </c>
      <c r="P237" s="16">
        <v>2.2000000000000002</v>
      </c>
      <c r="Q237" s="17">
        <v>4.8000000000000001E-2</v>
      </c>
      <c r="R237" s="54">
        <v>0</v>
      </c>
    </row>
    <row r="238" spans="1:18" ht="15.75" hidden="1" customHeight="1">
      <c r="A238" s="15" t="s">
        <v>2300</v>
      </c>
      <c r="B238" s="15" t="s">
        <v>2301</v>
      </c>
      <c r="C238" s="27" t="s">
        <v>2302</v>
      </c>
      <c r="D238" s="28">
        <v>0.25</v>
      </c>
      <c r="E238" s="18">
        <v>0</v>
      </c>
      <c r="F238" s="19">
        <v>0</v>
      </c>
      <c r="G238" s="19">
        <v>0</v>
      </c>
      <c r="H238" s="25">
        <v>41579</v>
      </c>
      <c r="I238" s="26">
        <v>41599</v>
      </c>
      <c r="J238" s="27" t="s">
        <v>2303</v>
      </c>
      <c r="K238" s="27" t="s">
        <v>2304</v>
      </c>
      <c r="L238" s="27" t="s">
        <v>2305</v>
      </c>
      <c r="M238" s="27" t="s">
        <v>2306</v>
      </c>
      <c r="N238" s="16" t="s">
        <v>2307</v>
      </c>
      <c r="O238" s="27" t="s">
        <v>2308</v>
      </c>
      <c r="P238" s="22">
        <v>2.2999999999999998</v>
      </c>
      <c r="Q238" s="17">
        <v>4.8000000000000001E-2</v>
      </c>
      <c r="R238" s="49">
        <v>0.1265</v>
      </c>
    </row>
    <row r="239" spans="1:18" ht="15.75" hidden="1" customHeight="1">
      <c r="A239" s="15" t="s">
        <v>2309</v>
      </c>
      <c r="B239" s="15" t="s">
        <v>2310</v>
      </c>
      <c r="C239" s="16" t="s">
        <v>2311</v>
      </c>
      <c r="D239" s="17">
        <v>0.2</v>
      </c>
      <c r="E239" s="18">
        <v>0</v>
      </c>
      <c r="F239" s="19">
        <v>0</v>
      </c>
      <c r="G239" s="19">
        <v>0</v>
      </c>
      <c r="H239" s="25">
        <v>41609</v>
      </c>
      <c r="I239" s="26">
        <v>41620</v>
      </c>
      <c r="J239" s="16" t="s">
        <v>2312</v>
      </c>
      <c r="K239" s="16" t="s">
        <v>2313</v>
      </c>
      <c r="L239" s="16" t="s">
        <v>2314</v>
      </c>
      <c r="M239" s="16" t="s">
        <v>2315</v>
      </c>
      <c r="N239" s="16" t="s">
        <v>2316</v>
      </c>
      <c r="O239" s="16" t="s">
        <v>2317</v>
      </c>
      <c r="P239" s="22">
        <v>2.2999999999999998</v>
      </c>
      <c r="Q239" s="17">
        <v>4.8000000000000001E-2</v>
      </c>
      <c r="R239" s="49">
        <v>0.1265</v>
      </c>
    </row>
    <row r="240" spans="1:18" ht="15.75" hidden="1" customHeight="1">
      <c r="A240" s="15" t="s">
        <v>2318</v>
      </c>
      <c r="B240" s="15" t="s">
        <v>2319</v>
      </c>
      <c r="C240" s="16" t="s">
        <v>2320</v>
      </c>
      <c r="D240" s="17">
        <v>0.25</v>
      </c>
      <c r="E240" s="18">
        <v>0</v>
      </c>
      <c r="F240" s="19">
        <v>0</v>
      </c>
      <c r="G240" s="19">
        <v>0</v>
      </c>
      <c r="H240" s="20">
        <v>41791</v>
      </c>
      <c r="I240" s="21">
        <v>41816</v>
      </c>
      <c r="J240" s="16" t="s">
        <v>2321</v>
      </c>
      <c r="K240" s="16" t="s">
        <v>2322</v>
      </c>
      <c r="L240" s="16" t="s">
        <v>2323</v>
      </c>
      <c r="M240" s="16" t="s">
        <v>2324</v>
      </c>
      <c r="N240" s="16" t="s">
        <v>2325</v>
      </c>
      <c r="O240" s="16" t="s">
        <v>2326</v>
      </c>
      <c r="P240" s="22">
        <v>2.2200000000000002</v>
      </c>
      <c r="Q240" s="17">
        <v>0.06</v>
      </c>
      <c r="R240" s="49">
        <v>0.1265</v>
      </c>
    </row>
    <row r="241" spans="1:18" ht="15.75" hidden="1" customHeight="1">
      <c r="A241" s="15" t="s">
        <v>2327</v>
      </c>
      <c r="B241" s="15" t="s">
        <v>2328</v>
      </c>
      <c r="C241" s="16" t="s">
        <v>2329</v>
      </c>
      <c r="D241" s="17">
        <v>0.2</v>
      </c>
      <c r="E241" s="18">
        <v>0</v>
      </c>
      <c r="F241" s="19">
        <v>0</v>
      </c>
      <c r="G241" s="19">
        <v>0</v>
      </c>
      <c r="H241" s="20">
        <v>41791</v>
      </c>
      <c r="I241" s="21">
        <v>41800</v>
      </c>
      <c r="J241" s="16" t="s">
        <v>2330</v>
      </c>
      <c r="K241" s="16" t="s">
        <v>2331</v>
      </c>
      <c r="L241" s="16" t="s">
        <v>2332</v>
      </c>
      <c r="M241" s="16" t="s">
        <v>2333</v>
      </c>
      <c r="N241" s="16" t="s">
        <v>2334</v>
      </c>
      <c r="O241" s="16" t="s">
        <v>2335</v>
      </c>
      <c r="P241" s="22">
        <v>2.2200000000000002</v>
      </c>
      <c r="Q241" s="17">
        <v>0</v>
      </c>
      <c r="R241" s="49">
        <v>0.1265</v>
      </c>
    </row>
    <row r="242" spans="1:18" ht="15.75" hidden="1" customHeight="1">
      <c r="A242" s="15" t="s">
        <v>2336</v>
      </c>
      <c r="B242" s="15" t="s">
        <v>2337</v>
      </c>
      <c r="C242" s="16" t="s">
        <v>2338</v>
      </c>
      <c r="D242" s="17">
        <v>0.2</v>
      </c>
      <c r="E242" s="18">
        <v>0</v>
      </c>
      <c r="F242" s="19">
        <v>0</v>
      </c>
      <c r="G242" s="19">
        <v>0</v>
      </c>
      <c r="H242" s="20">
        <v>41821</v>
      </c>
      <c r="I242" s="21">
        <v>41851</v>
      </c>
      <c r="J242" s="24" t="s">
        <v>2339</v>
      </c>
      <c r="K242" s="16" t="s">
        <v>2340</v>
      </c>
      <c r="L242" s="16" t="s">
        <v>2341</v>
      </c>
      <c r="M242" s="16" t="s">
        <v>2342</v>
      </c>
      <c r="N242" s="16" t="s">
        <v>2343</v>
      </c>
      <c r="O242" s="16" t="s">
        <v>2344</v>
      </c>
      <c r="P242" s="22">
        <v>2.2200000000000002</v>
      </c>
      <c r="Q242" s="17">
        <v>4.8000000000000001E-2</v>
      </c>
      <c r="R242" s="49">
        <v>0.1265</v>
      </c>
    </row>
    <row r="243" spans="1:18" ht="15.75" hidden="1" customHeight="1">
      <c r="A243" s="15" t="s">
        <v>2345</v>
      </c>
      <c r="B243" s="15" t="s">
        <v>2346</v>
      </c>
      <c r="C243" s="16" t="s">
        <v>2347</v>
      </c>
      <c r="D243" s="17">
        <v>0.2</v>
      </c>
      <c r="E243" s="18">
        <v>0</v>
      </c>
      <c r="F243" s="19">
        <v>0</v>
      </c>
      <c r="G243" s="19">
        <v>0</v>
      </c>
      <c r="H243" s="20">
        <v>41852</v>
      </c>
      <c r="I243" s="21">
        <v>41858</v>
      </c>
      <c r="J243" s="16" t="s">
        <v>2348</v>
      </c>
      <c r="K243" s="16" t="s">
        <v>2349</v>
      </c>
      <c r="L243" s="16" t="s">
        <v>2350</v>
      </c>
      <c r="M243" s="16" t="s">
        <v>2351</v>
      </c>
      <c r="N243" s="16" t="s">
        <v>2352</v>
      </c>
      <c r="O243" s="16" t="s">
        <v>2353</v>
      </c>
      <c r="P243" s="22">
        <v>2.2200000000000002</v>
      </c>
      <c r="Q243" s="17">
        <v>4.8000000000000001E-2</v>
      </c>
      <c r="R243" s="49">
        <v>0.1265</v>
      </c>
    </row>
    <row r="244" spans="1:18" ht="15.75" hidden="1" customHeight="1">
      <c r="A244" s="15" t="s">
        <v>2354</v>
      </c>
      <c r="B244" s="15" t="s">
        <v>2355</v>
      </c>
      <c r="C244" s="16" t="s">
        <v>2356</v>
      </c>
      <c r="D244" s="17">
        <v>0.2</v>
      </c>
      <c r="E244" s="18">
        <v>0</v>
      </c>
      <c r="F244" s="19">
        <v>0</v>
      </c>
      <c r="G244" s="19">
        <v>0</v>
      </c>
      <c r="H244" s="20">
        <v>41852</v>
      </c>
      <c r="I244" s="21">
        <v>41858</v>
      </c>
      <c r="J244" s="16" t="s">
        <v>2357</v>
      </c>
      <c r="K244" s="16" t="s">
        <v>2358</v>
      </c>
      <c r="L244" s="16" t="s">
        <v>2359</v>
      </c>
      <c r="M244" s="16" t="s">
        <v>2360</v>
      </c>
      <c r="N244" s="16" t="s">
        <v>2361</v>
      </c>
      <c r="O244" s="16" t="s">
        <v>2362</v>
      </c>
      <c r="P244" s="22">
        <v>2.2200000000000002</v>
      </c>
      <c r="Q244" s="17">
        <v>4.8000000000000001E-2</v>
      </c>
      <c r="R244" s="49">
        <v>0.1265</v>
      </c>
    </row>
    <row r="245" spans="1:18" ht="15.75" hidden="1" customHeight="1">
      <c r="A245" s="15" t="s">
        <v>2363</v>
      </c>
      <c r="B245" s="15" t="s">
        <v>2364</v>
      </c>
      <c r="C245" s="16" t="s">
        <v>2365</v>
      </c>
      <c r="D245" s="17">
        <v>0.2</v>
      </c>
      <c r="E245" s="18">
        <v>0</v>
      </c>
      <c r="F245" s="19">
        <v>0</v>
      </c>
      <c r="G245" s="19">
        <v>0</v>
      </c>
      <c r="H245" s="25">
        <v>41275</v>
      </c>
      <c r="I245" s="26">
        <v>41275</v>
      </c>
      <c r="J245" s="16" t="s">
        <v>2366</v>
      </c>
      <c r="K245" s="16" t="s">
        <v>2367</v>
      </c>
      <c r="L245" s="16" t="s">
        <v>2368</v>
      </c>
      <c r="M245" s="16" t="s">
        <v>2369</v>
      </c>
      <c r="N245" s="16" t="s">
        <v>2370</v>
      </c>
      <c r="O245" s="16" t="s">
        <v>2371</v>
      </c>
      <c r="P245" s="22">
        <v>2.2000000000000002</v>
      </c>
      <c r="Q245" s="17">
        <v>0</v>
      </c>
      <c r="R245" s="49">
        <v>0.1265</v>
      </c>
    </row>
    <row r="246" spans="1:18" ht="15.75" hidden="1" customHeight="1">
      <c r="A246" s="15" t="s">
        <v>2372</v>
      </c>
      <c r="B246" s="15" t="s">
        <v>2373</v>
      </c>
      <c r="C246" s="16" t="s">
        <v>2374</v>
      </c>
      <c r="D246" s="17">
        <v>0.2</v>
      </c>
      <c r="E246" s="18">
        <v>0</v>
      </c>
      <c r="F246" s="19">
        <v>0</v>
      </c>
      <c r="G246" s="19">
        <v>0</v>
      </c>
      <c r="H246" s="25">
        <v>41275</v>
      </c>
      <c r="I246" s="26">
        <v>41275</v>
      </c>
      <c r="J246" s="16" t="s">
        <v>2375</v>
      </c>
      <c r="K246" s="16" t="s">
        <v>2376</v>
      </c>
      <c r="L246" s="16" t="s">
        <v>2377</v>
      </c>
      <c r="M246" s="16" t="s">
        <v>2378</v>
      </c>
      <c r="N246" s="16" t="s">
        <v>2379</v>
      </c>
      <c r="O246" s="16" t="s">
        <v>2380</v>
      </c>
      <c r="P246" s="22">
        <v>2.2000000000000002</v>
      </c>
      <c r="Q246" s="17">
        <v>0</v>
      </c>
      <c r="R246" s="49">
        <v>0.1265</v>
      </c>
    </row>
    <row r="247" spans="1:18" ht="15.75" hidden="1" customHeight="1">
      <c r="A247" s="15" t="s">
        <v>2381</v>
      </c>
      <c r="B247" s="15" t="s">
        <v>2382</v>
      </c>
      <c r="C247" s="16" t="s">
        <v>2383</v>
      </c>
      <c r="D247" s="17">
        <v>0.2</v>
      </c>
      <c r="E247" s="18">
        <v>0</v>
      </c>
      <c r="F247" s="19">
        <v>0</v>
      </c>
      <c r="G247" s="19">
        <v>0</v>
      </c>
      <c r="H247" s="25">
        <v>41275</v>
      </c>
      <c r="I247" s="26">
        <v>41275</v>
      </c>
      <c r="J247" s="16" t="s">
        <v>2384</v>
      </c>
      <c r="K247" s="16" t="s">
        <v>2385</v>
      </c>
      <c r="L247" s="16" t="s">
        <v>2386</v>
      </c>
      <c r="M247" s="16" t="s">
        <v>2387</v>
      </c>
      <c r="N247" s="16" t="s">
        <v>2388</v>
      </c>
      <c r="O247" s="16" t="s">
        <v>2389</v>
      </c>
      <c r="P247" s="22">
        <v>2.2000000000000002</v>
      </c>
      <c r="Q247" s="17">
        <v>0</v>
      </c>
      <c r="R247" s="49">
        <v>0.1265</v>
      </c>
    </row>
    <row r="248" spans="1:18" ht="15.75" hidden="1" customHeight="1">
      <c r="A248" s="15" t="s">
        <v>2390</v>
      </c>
      <c r="B248" s="15" t="s">
        <v>2391</v>
      </c>
      <c r="C248" s="16" t="s">
        <v>2392</v>
      </c>
      <c r="D248" s="17">
        <v>0.2</v>
      </c>
      <c r="E248" s="18">
        <v>0</v>
      </c>
      <c r="F248" s="19">
        <v>0</v>
      </c>
      <c r="G248" s="19">
        <v>0</v>
      </c>
      <c r="H248" s="25">
        <v>41275</v>
      </c>
      <c r="I248" s="26">
        <v>41275</v>
      </c>
      <c r="J248" s="16" t="s">
        <v>2393</v>
      </c>
      <c r="K248" s="16" t="s">
        <v>2394</v>
      </c>
      <c r="L248" s="16" t="s">
        <v>2395</v>
      </c>
      <c r="M248" s="16" t="s">
        <v>2396</v>
      </c>
      <c r="N248" s="16" t="s">
        <v>2397</v>
      </c>
      <c r="O248" s="16" t="s">
        <v>2398</v>
      </c>
      <c r="P248" s="22">
        <v>2.2000000000000002</v>
      </c>
      <c r="Q248" s="17">
        <v>0</v>
      </c>
      <c r="R248" s="49">
        <v>0.1265</v>
      </c>
    </row>
    <row r="249" spans="1:18" ht="15.75" hidden="1" customHeight="1">
      <c r="A249" s="15" t="s">
        <v>2399</v>
      </c>
      <c r="B249" s="15" t="s">
        <v>2400</v>
      </c>
      <c r="C249" s="16" t="s">
        <v>2401</v>
      </c>
      <c r="D249" s="17">
        <v>0.2</v>
      </c>
      <c r="E249" s="18">
        <v>0</v>
      </c>
      <c r="F249" s="19">
        <v>0</v>
      </c>
      <c r="G249" s="19">
        <v>0</v>
      </c>
      <c r="H249" s="25">
        <v>41275</v>
      </c>
      <c r="I249" s="26">
        <v>41275</v>
      </c>
      <c r="J249" s="16" t="s">
        <v>2402</v>
      </c>
      <c r="K249" s="16" t="s">
        <v>2403</v>
      </c>
      <c r="L249" s="16" t="s">
        <v>2404</v>
      </c>
      <c r="M249" s="16" t="s">
        <v>2405</v>
      </c>
      <c r="N249" s="16" t="s">
        <v>2406</v>
      </c>
      <c r="O249" s="16" t="s">
        <v>2407</v>
      </c>
      <c r="P249" s="22">
        <v>2.2000000000000002</v>
      </c>
      <c r="Q249" s="17">
        <v>0</v>
      </c>
      <c r="R249" s="49">
        <v>0.1265</v>
      </c>
    </row>
    <row r="250" spans="1:18" ht="15.75" hidden="1" customHeight="1">
      <c r="A250" s="15" t="s">
        <v>2408</v>
      </c>
      <c r="B250" s="15" t="s">
        <v>2409</v>
      </c>
      <c r="C250" s="16" t="s">
        <v>2410</v>
      </c>
      <c r="D250" s="17">
        <v>0.2</v>
      </c>
      <c r="E250" s="18">
        <v>0</v>
      </c>
      <c r="F250" s="19">
        <v>0</v>
      </c>
      <c r="G250" s="19">
        <v>0</v>
      </c>
      <c r="H250" s="25">
        <v>41275</v>
      </c>
      <c r="I250" s="26">
        <v>41275</v>
      </c>
      <c r="J250" s="16" t="s">
        <v>2411</v>
      </c>
      <c r="K250" s="16" t="s">
        <v>2412</v>
      </c>
      <c r="L250" s="16" t="s">
        <v>2413</v>
      </c>
      <c r="M250" s="16" t="s">
        <v>2414</v>
      </c>
      <c r="N250" s="16" t="s">
        <v>2415</v>
      </c>
      <c r="O250" s="16" t="s">
        <v>2416</v>
      </c>
      <c r="P250" s="22">
        <v>2.2000000000000002</v>
      </c>
      <c r="Q250" s="17">
        <v>0</v>
      </c>
      <c r="R250" s="49">
        <v>0.1265</v>
      </c>
    </row>
    <row r="251" spans="1:18" ht="15.75" hidden="1" customHeight="1">
      <c r="A251" s="15" t="s">
        <v>2417</v>
      </c>
      <c r="B251" s="15" t="s">
        <v>2418</v>
      </c>
      <c r="C251" s="16" t="s">
        <v>2419</v>
      </c>
      <c r="D251" s="17">
        <v>0.25</v>
      </c>
      <c r="E251" s="18">
        <v>0</v>
      </c>
      <c r="F251" s="19">
        <v>0</v>
      </c>
      <c r="G251" s="19">
        <v>0</v>
      </c>
      <c r="H251" s="25">
        <v>41275</v>
      </c>
      <c r="I251" s="26">
        <v>41275</v>
      </c>
      <c r="J251" s="16" t="s">
        <v>2420</v>
      </c>
      <c r="K251" s="16" t="s">
        <v>2421</v>
      </c>
      <c r="L251" s="16" t="s">
        <v>2422</v>
      </c>
      <c r="M251" s="16" t="s">
        <v>2423</v>
      </c>
      <c r="N251" s="16" t="s">
        <v>2424</v>
      </c>
      <c r="O251" s="16" t="s">
        <v>2425</v>
      </c>
      <c r="P251" s="22">
        <v>2.2000000000000002</v>
      </c>
      <c r="Q251" s="17">
        <v>4.8000000000000001E-2</v>
      </c>
      <c r="R251" s="49">
        <v>0.1265</v>
      </c>
    </row>
    <row r="252" spans="1:18" ht="15.75" hidden="1" customHeight="1">
      <c r="A252" s="15" t="s">
        <v>2426</v>
      </c>
      <c r="B252" s="15" t="s">
        <v>2427</v>
      </c>
      <c r="C252" s="16" t="s">
        <v>2428</v>
      </c>
      <c r="D252" s="17">
        <v>0.25</v>
      </c>
      <c r="E252" s="18">
        <v>0</v>
      </c>
      <c r="F252" s="19">
        <v>0</v>
      </c>
      <c r="G252" s="19">
        <v>0</v>
      </c>
      <c r="H252" s="25">
        <v>41275</v>
      </c>
      <c r="I252" s="26">
        <v>41275</v>
      </c>
      <c r="J252" s="16" t="s">
        <v>2429</v>
      </c>
      <c r="K252" s="16" t="s">
        <v>2430</v>
      </c>
      <c r="L252" s="16" t="s">
        <v>2431</v>
      </c>
      <c r="M252" s="16" t="s">
        <v>2432</v>
      </c>
      <c r="N252" s="16" t="s">
        <v>2433</v>
      </c>
      <c r="O252" s="16" t="s">
        <v>2434</v>
      </c>
      <c r="P252" s="22">
        <v>2.2000000000000002</v>
      </c>
      <c r="Q252" s="17">
        <v>4.8000000000000001E-2</v>
      </c>
      <c r="R252" s="49">
        <v>0.1265</v>
      </c>
    </row>
    <row r="253" spans="1:18" ht="15.75" hidden="1" customHeight="1">
      <c r="A253" s="15" t="s">
        <v>2435</v>
      </c>
      <c r="B253" s="15" t="s">
        <v>2436</v>
      </c>
      <c r="C253" s="16" t="s">
        <v>2437</v>
      </c>
      <c r="D253" s="17">
        <v>0.25</v>
      </c>
      <c r="E253" s="18">
        <v>0</v>
      </c>
      <c r="F253" s="19">
        <v>0</v>
      </c>
      <c r="G253" s="19">
        <v>0</v>
      </c>
      <c r="H253" s="25">
        <v>41275</v>
      </c>
      <c r="I253" s="26">
        <v>41275</v>
      </c>
      <c r="J253" s="16" t="s">
        <v>2438</v>
      </c>
      <c r="K253" s="16" t="s">
        <v>2439</v>
      </c>
      <c r="L253" s="16" t="s">
        <v>2440</v>
      </c>
      <c r="M253" s="16" t="s">
        <v>2441</v>
      </c>
      <c r="N253" s="16" t="s">
        <v>2442</v>
      </c>
      <c r="O253" s="16" t="s">
        <v>2443</v>
      </c>
      <c r="P253" s="22">
        <v>2.2000000000000002</v>
      </c>
      <c r="Q253" s="17">
        <v>4.8000000000000001E-2</v>
      </c>
      <c r="R253" s="49">
        <v>0.1265</v>
      </c>
    </row>
    <row r="254" spans="1:18" ht="15.75" hidden="1" customHeight="1">
      <c r="A254" s="30" t="s">
        <v>2444</v>
      </c>
      <c r="B254" s="15" t="s">
        <v>2445</v>
      </c>
      <c r="C254" s="16" t="s">
        <v>2446</v>
      </c>
      <c r="D254" s="17">
        <v>0.2</v>
      </c>
      <c r="E254" s="18">
        <v>0</v>
      </c>
      <c r="F254" s="19">
        <v>0</v>
      </c>
      <c r="G254" s="19">
        <v>0</v>
      </c>
      <c r="H254" s="25">
        <v>41456</v>
      </c>
      <c r="I254" s="26">
        <v>41456</v>
      </c>
      <c r="J254" s="16" t="s">
        <v>2447</v>
      </c>
      <c r="K254" s="16" t="s">
        <v>2448</v>
      </c>
      <c r="L254" s="16" t="s">
        <v>2449</v>
      </c>
      <c r="M254" s="16" t="s">
        <v>2450</v>
      </c>
      <c r="N254" s="16" t="s">
        <v>2451</v>
      </c>
      <c r="O254" s="16" t="s">
        <v>2452</v>
      </c>
      <c r="P254" s="22">
        <v>2.2000000000000002</v>
      </c>
      <c r="Q254" s="17">
        <v>4.8000000000000001E-2</v>
      </c>
      <c r="R254" s="49">
        <v>0.1265</v>
      </c>
    </row>
    <row r="255" spans="1:18" ht="15.75" hidden="1" customHeight="1">
      <c r="A255" s="30" t="s">
        <v>2453</v>
      </c>
      <c r="B255" s="15" t="s">
        <v>2454</v>
      </c>
      <c r="C255" s="16" t="s">
        <v>2455</v>
      </c>
      <c r="D255" s="17">
        <v>0.2</v>
      </c>
      <c r="E255" s="18">
        <v>0</v>
      </c>
      <c r="F255" s="19">
        <v>0</v>
      </c>
      <c r="G255" s="19">
        <v>0</v>
      </c>
      <c r="H255" s="25">
        <v>41487</v>
      </c>
      <c r="I255" s="26">
        <v>41508</v>
      </c>
      <c r="J255" s="16" t="s">
        <v>2456</v>
      </c>
      <c r="K255" s="16" t="s">
        <v>2457</v>
      </c>
      <c r="L255" s="16" t="s">
        <v>2458</v>
      </c>
      <c r="M255" s="16" t="s">
        <v>2459</v>
      </c>
      <c r="N255" s="16" t="s">
        <v>2460</v>
      </c>
      <c r="O255" s="16" t="s">
        <v>2461</v>
      </c>
      <c r="P255" s="22">
        <v>2.2000000000000002</v>
      </c>
      <c r="Q255" s="17">
        <v>4.8000000000000001E-2</v>
      </c>
      <c r="R255" s="49">
        <v>0.1265</v>
      </c>
    </row>
    <row r="256" spans="1:18" ht="15.75" hidden="1" customHeight="1">
      <c r="A256" s="15" t="s">
        <v>2462</v>
      </c>
      <c r="B256" s="15" t="s">
        <v>2463</v>
      </c>
      <c r="C256" s="16" t="s">
        <v>2464</v>
      </c>
      <c r="D256" s="17">
        <v>0.2</v>
      </c>
      <c r="E256" s="18">
        <v>0</v>
      </c>
      <c r="F256" s="19">
        <v>0</v>
      </c>
      <c r="G256" s="19">
        <v>0</v>
      </c>
      <c r="H256" s="25">
        <v>41548</v>
      </c>
      <c r="I256" s="26">
        <v>41557</v>
      </c>
      <c r="J256" s="16" t="s">
        <v>2465</v>
      </c>
      <c r="K256" s="16" t="s">
        <v>2466</v>
      </c>
      <c r="L256" s="16" t="s">
        <v>2467</v>
      </c>
      <c r="M256" s="16" t="s">
        <v>2468</v>
      </c>
      <c r="N256" s="16" t="s">
        <v>2469</v>
      </c>
      <c r="O256" s="16" t="s">
        <v>2470</v>
      </c>
      <c r="P256" s="22">
        <v>2.2000000000000002</v>
      </c>
      <c r="Q256" s="17">
        <v>4.8000000000000001E-2</v>
      </c>
      <c r="R256" s="49">
        <v>0.1265</v>
      </c>
    </row>
    <row r="257" spans="1:18" ht="15.75" hidden="1" customHeight="1">
      <c r="A257" s="30" t="s">
        <v>2471</v>
      </c>
      <c r="B257" s="15" t="s">
        <v>2472</v>
      </c>
      <c r="C257" s="16" t="s">
        <v>2473</v>
      </c>
      <c r="D257" s="17">
        <v>0.2</v>
      </c>
      <c r="E257" s="18">
        <v>0</v>
      </c>
      <c r="F257" s="19">
        <v>0</v>
      </c>
      <c r="G257" s="19">
        <v>0</v>
      </c>
      <c r="H257" s="25">
        <v>41487</v>
      </c>
      <c r="I257" s="26">
        <v>41515</v>
      </c>
      <c r="J257" s="16" t="s">
        <v>2474</v>
      </c>
      <c r="K257" s="16" t="s">
        <v>2475</v>
      </c>
      <c r="L257" s="16" t="s">
        <v>2476</v>
      </c>
      <c r="M257" s="16" t="s">
        <v>2477</v>
      </c>
      <c r="N257" s="16" t="s">
        <v>2478</v>
      </c>
      <c r="O257" s="16" t="s">
        <v>2479</v>
      </c>
      <c r="P257" s="22">
        <v>2.2000000000000002</v>
      </c>
      <c r="Q257" s="17">
        <v>4.8000000000000001E-2</v>
      </c>
      <c r="R257" s="49">
        <v>0.1265</v>
      </c>
    </row>
    <row r="258" spans="1:18" ht="15.75" hidden="1" customHeight="1">
      <c r="A258" s="15" t="s">
        <v>2480</v>
      </c>
      <c r="B258" s="15" t="s">
        <v>2481</v>
      </c>
      <c r="C258" s="16" t="s">
        <v>2482</v>
      </c>
      <c r="D258" s="17">
        <v>0.2</v>
      </c>
      <c r="E258" s="18">
        <v>0</v>
      </c>
      <c r="F258" s="19">
        <v>0</v>
      </c>
      <c r="G258" s="19">
        <v>0</v>
      </c>
      <c r="H258" s="25">
        <v>41518</v>
      </c>
      <c r="I258" s="26">
        <v>41543</v>
      </c>
      <c r="J258" s="16" t="s">
        <v>2483</v>
      </c>
      <c r="K258" s="16" t="s">
        <v>2484</v>
      </c>
      <c r="L258" s="16" t="s">
        <v>2485</v>
      </c>
      <c r="M258" s="16" t="s">
        <v>2486</v>
      </c>
      <c r="N258" s="16" t="s">
        <v>2487</v>
      </c>
      <c r="O258" s="16" t="s">
        <v>2488</v>
      </c>
      <c r="P258" s="22">
        <v>2.2000000000000002</v>
      </c>
      <c r="Q258" s="17">
        <v>4.8000000000000001E-2</v>
      </c>
      <c r="R258" s="49">
        <v>0.1265</v>
      </c>
    </row>
    <row r="259" spans="1:18" ht="15.75" hidden="1" customHeight="1">
      <c r="A259" s="15" t="s">
        <v>2489</v>
      </c>
      <c r="B259" s="15" t="s">
        <v>2490</v>
      </c>
      <c r="C259" s="16" t="s">
        <v>2491</v>
      </c>
      <c r="D259" s="17">
        <v>0.2</v>
      </c>
      <c r="E259" s="18">
        <v>0</v>
      </c>
      <c r="F259" s="19">
        <v>0</v>
      </c>
      <c r="G259" s="19">
        <v>0</v>
      </c>
      <c r="H259" s="20">
        <v>41699</v>
      </c>
      <c r="I259" s="21">
        <v>41718</v>
      </c>
      <c r="J259" s="16" t="s">
        <v>2492</v>
      </c>
      <c r="K259" s="16" t="s">
        <v>2493</v>
      </c>
      <c r="L259" s="16" t="s">
        <v>2494</v>
      </c>
      <c r="M259" s="16" t="s">
        <v>2495</v>
      </c>
      <c r="N259" s="16" t="s">
        <v>2496</v>
      </c>
      <c r="O259" s="16" t="s">
        <v>2497</v>
      </c>
      <c r="P259" s="22">
        <v>2.2000000000000002</v>
      </c>
      <c r="Q259" s="17">
        <v>0</v>
      </c>
      <c r="R259" s="49">
        <v>0.1265</v>
      </c>
    </row>
    <row r="260" spans="1:18" ht="15.75" hidden="1" customHeight="1">
      <c r="A260" s="15" t="s">
        <v>2498</v>
      </c>
      <c r="B260" s="15" t="s">
        <v>2499</v>
      </c>
      <c r="C260" s="16" t="s">
        <v>2500</v>
      </c>
      <c r="D260" s="17">
        <v>0.2</v>
      </c>
      <c r="E260" s="18">
        <v>0</v>
      </c>
      <c r="F260" s="19">
        <v>0</v>
      </c>
      <c r="G260" s="19">
        <v>0</v>
      </c>
      <c r="H260" s="20">
        <v>41699</v>
      </c>
      <c r="I260" s="21">
        <v>41704</v>
      </c>
      <c r="J260" s="16" t="s">
        <v>2501</v>
      </c>
      <c r="K260" s="16" t="s">
        <v>2502</v>
      </c>
      <c r="L260" s="16" t="s">
        <v>2503</v>
      </c>
      <c r="M260" s="16" t="s">
        <v>2504</v>
      </c>
      <c r="N260" s="16" t="s">
        <v>2505</v>
      </c>
      <c r="O260" s="16" t="s">
        <v>2506</v>
      </c>
      <c r="P260" s="22">
        <v>2.2000000000000002</v>
      </c>
      <c r="Q260" s="17">
        <v>0</v>
      </c>
      <c r="R260" s="49">
        <v>0.1265</v>
      </c>
    </row>
    <row r="261" spans="1:18" ht="15.75" customHeight="1">
      <c r="A261" s="15" t="s">
        <v>2507</v>
      </c>
      <c r="B261" s="15" t="s">
        <v>2508</v>
      </c>
      <c r="C261" s="16" t="s">
        <v>2509</v>
      </c>
      <c r="D261" s="17">
        <v>0.2</v>
      </c>
      <c r="E261" s="18">
        <v>0</v>
      </c>
      <c r="F261" s="19">
        <v>0</v>
      </c>
      <c r="G261" s="19">
        <v>0</v>
      </c>
      <c r="H261" s="20">
        <v>41699</v>
      </c>
      <c r="I261" s="21">
        <v>41711</v>
      </c>
      <c r="J261" s="16" t="s">
        <v>2510</v>
      </c>
      <c r="K261" s="16" t="s">
        <v>2511</v>
      </c>
      <c r="L261" s="16" t="s">
        <v>2512</v>
      </c>
      <c r="M261" s="16" t="s">
        <v>2513</v>
      </c>
      <c r="N261" s="16" t="s">
        <v>2514</v>
      </c>
      <c r="O261" s="16" t="s">
        <v>2515</v>
      </c>
      <c r="P261" s="22">
        <v>2.2000000000000002</v>
      </c>
      <c r="Q261" s="17">
        <v>0</v>
      </c>
      <c r="R261" s="49">
        <v>0.1265</v>
      </c>
    </row>
    <row r="262" spans="1:18" ht="15.75" customHeight="1">
      <c r="A262" s="15" t="s">
        <v>2516</v>
      </c>
      <c r="B262" s="15" t="s">
        <v>2517</v>
      </c>
      <c r="C262" s="16" t="s">
        <v>2518</v>
      </c>
      <c r="D262" s="17">
        <v>0.2</v>
      </c>
      <c r="E262" s="18">
        <v>0</v>
      </c>
      <c r="F262" s="19">
        <v>0</v>
      </c>
      <c r="G262" s="19">
        <v>0</v>
      </c>
      <c r="H262" s="20">
        <v>41699</v>
      </c>
      <c r="I262" s="21">
        <v>41711</v>
      </c>
      <c r="J262" s="16" t="s">
        <v>2519</v>
      </c>
      <c r="K262" s="16" t="s">
        <v>2520</v>
      </c>
      <c r="L262" s="16" t="s">
        <v>2521</v>
      </c>
      <c r="M262" s="16" t="s">
        <v>2522</v>
      </c>
      <c r="N262" s="16" t="s">
        <v>2523</v>
      </c>
      <c r="O262" s="16" t="s">
        <v>2524</v>
      </c>
      <c r="P262" s="22">
        <v>2.2000000000000002</v>
      </c>
      <c r="Q262" s="17">
        <v>0</v>
      </c>
      <c r="R262" s="49">
        <v>0.1265</v>
      </c>
    </row>
    <row r="263" spans="1:18" ht="15.75" customHeight="1">
      <c r="A263" s="15" t="s">
        <v>2525</v>
      </c>
      <c r="B263" s="15" t="s">
        <v>2526</v>
      </c>
      <c r="C263" s="16" t="s">
        <v>2527</v>
      </c>
      <c r="D263" s="17">
        <v>0.2</v>
      </c>
      <c r="E263" s="18">
        <v>0</v>
      </c>
      <c r="F263" s="19">
        <v>0</v>
      </c>
      <c r="G263" s="19">
        <v>0</v>
      </c>
      <c r="H263" s="20">
        <v>41730</v>
      </c>
      <c r="I263" s="21">
        <v>41746</v>
      </c>
      <c r="J263" s="16" t="s">
        <v>2528</v>
      </c>
      <c r="K263" s="16" t="s">
        <v>2529</v>
      </c>
      <c r="L263" s="16" t="s">
        <v>2530</v>
      </c>
      <c r="M263" s="16" t="s">
        <v>2531</v>
      </c>
      <c r="N263" s="16" t="s">
        <v>2532</v>
      </c>
      <c r="O263" s="16" t="s">
        <v>2533</v>
      </c>
      <c r="P263" s="22">
        <v>2.2000000000000002</v>
      </c>
      <c r="Q263" s="17">
        <v>0</v>
      </c>
      <c r="R263" s="49">
        <v>0.1265</v>
      </c>
    </row>
    <row r="264" spans="1:18" ht="15.75" hidden="1" customHeight="1">
      <c r="A264" s="15" t="s">
        <v>2534</v>
      </c>
      <c r="B264" s="31" t="s">
        <v>2535</v>
      </c>
      <c r="C264" s="33" t="s">
        <v>2536</v>
      </c>
      <c r="D264" s="34">
        <v>0.2</v>
      </c>
      <c r="E264" s="35">
        <v>0</v>
      </c>
      <c r="F264" s="19">
        <v>0</v>
      </c>
      <c r="G264" s="36">
        <v>0</v>
      </c>
      <c r="H264" s="37">
        <v>41821</v>
      </c>
      <c r="I264" s="38">
        <v>41830</v>
      </c>
      <c r="J264" s="33" t="s">
        <v>2537</v>
      </c>
      <c r="K264" s="33" t="s">
        <v>2538</v>
      </c>
      <c r="L264" s="33" t="s">
        <v>2539</v>
      </c>
      <c r="M264" s="33" t="s">
        <v>2540</v>
      </c>
      <c r="N264" s="33" t="s">
        <v>2541</v>
      </c>
      <c r="O264" s="33" t="s">
        <v>2542</v>
      </c>
      <c r="P264" s="33">
        <v>2.2200000000000002</v>
      </c>
      <c r="Q264" s="17">
        <v>4.8000000000000001E-2</v>
      </c>
      <c r="R264" s="54">
        <v>0</v>
      </c>
    </row>
    <row r="265" spans="1:18" ht="15.75" hidden="1" customHeight="1">
      <c r="A265" s="15" t="s">
        <v>2543</v>
      </c>
      <c r="B265" s="31" t="s">
        <v>2544</v>
      </c>
      <c r="C265" s="33" t="s">
        <v>2545</v>
      </c>
      <c r="D265" s="34">
        <v>0.2</v>
      </c>
      <c r="E265" s="35">
        <v>0</v>
      </c>
      <c r="F265" s="19">
        <v>0</v>
      </c>
      <c r="G265" s="36">
        <v>0</v>
      </c>
      <c r="H265" s="37">
        <v>41821</v>
      </c>
      <c r="I265" s="38">
        <v>41851</v>
      </c>
      <c r="J265" s="33" t="s">
        <v>2546</v>
      </c>
      <c r="K265" s="33" t="s">
        <v>2547</v>
      </c>
      <c r="L265" s="33" t="s">
        <v>2548</v>
      </c>
      <c r="M265" s="33" t="s">
        <v>2549</v>
      </c>
      <c r="N265" s="33" t="s">
        <v>2550</v>
      </c>
      <c r="O265" s="33" t="s">
        <v>2551</v>
      </c>
      <c r="P265" s="33">
        <v>2.2200000000000002</v>
      </c>
      <c r="Q265" s="17">
        <v>0</v>
      </c>
      <c r="R265" s="54">
        <v>0</v>
      </c>
    </row>
    <row r="266" spans="1:18" ht="15.75" hidden="1" customHeight="1">
      <c r="A266" s="15" t="s">
        <v>2552</v>
      </c>
      <c r="B266" s="15" t="s">
        <v>2553</v>
      </c>
      <c r="C266" s="16" t="s">
        <v>2554</v>
      </c>
      <c r="D266" s="17">
        <v>0.2</v>
      </c>
      <c r="E266" s="18">
        <v>0</v>
      </c>
      <c r="F266" s="19">
        <v>0</v>
      </c>
      <c r="G266" s="19">
        <v>0</v>
      </c>
      <c r="H266" s="20">
        <v>41791</v>
      </c>
      <c r="I266" s="21">
        <v>41816</v>
      </c>
      <c r="J266" s="16" t="s">
        <v>2555</v>
      </c>
      <c r="K266" s="16" t="s">
        <v>2556</v>
      </c>
      <c r="L266" s="16" t="s">
        <v>2557</v>
      </c>
      <c r="M266" s="16" t="s">
        <v>2558</v>
      </c>
      <c r="N266" s="16" t="s">
        <v>2559</v>
      </c>
      <c r="O266" s="16" t="s">
        <v>2560</v>
      </c>
      <c r="P266" s="16">
        <v>2.2200000000000002</v>
      </c>
      <c r="Q266" s="17">
        <v>0</v>
      </c>
      <c r="R266" s="54">
        <v>0</v>
      </c>
    </row>
    <row r="267" spans="1:18" ht="15.75" hidden="1" customHeight="1">
      <c r="A267" s="31" t="s">
        <v>2561</v>
      </c>
      <c r="B267" s="15" t="s">
        <v>2562</v>
      </c>
      <c r="C267" s="16" t="s">
        <v>2563</v>
      </c>
      <c r="D267" s="17">
        <v>0.2</v>
      </c>
      <c r="E267" s="18">
        <v>0</v>
      </c>
      <c r="F267" s="19">
        <v>0</v>
      </c>
      <c r="G267" s="19">
        <v>0</v>
      </c>
      <c r="H267" s="20">
        <v>41791</v>
      </c>
      <c r="I267" s="21">
        <v>41795</v>
      </c>
      <c r="J267" s="16" t="s">
        <v>2564</v>
      </c>
      <c r="K267" s="16" t="s">
        <v>2565</v>
      </c>
      <c r="L267" s="16" t="s">
        <v>2566</v>
      </c>
      <c r="M267" s="16" t="s">
        <v>2567</v>
      </c>
      <c r="N267" s="16" t="s">
        <v>2568</v>
      </c>
      <c r="O267" s="16" t="s">
        <v>2569</v>
      </c>
      <c r="P267" s="16">
        <v>2.2200000000000002</v>
      </c>
      <c r="Q267" s="17">
        <v>0</v>
      </c>
      <c r="R267" s="54">
        <v>0</v>
      </c>
    </row>
    <row r="268" spans="1:18" ht="15.75" hidden="1" customHeight="1">
      <c r="A268" s="15" t="s">
        <v>2570</v>
      </c>
      <c r="B268" s="31" t="s">
        <v>2571</v>
      </c>
      <c r="C268" s="33" t="s">
        <v>2572</v>
      </c>
      <c r="D268" s="34">
        <v>0.2</v>
      </c>
      <c r="E268" s="35">
        <v>0</v>
      </c>
      <c r="F268" s="19">
        <v>0</v>
      </c>
      <c r="G268" s="36">
        <v>0</v>
      </c>
      <c r="H268" s="37">
        <v>41821</v>
      </c>
      <c r="I268" s="38">
        <v>41837</v>
      </c>
      <c r="J268" s="33" t="s">
        <v>2573</v>
      </c>
      <c r="K268" s="33" t="s">
        <v>2574</v>
      </c>
      <c r="L268" s="33" t="s">
        <v>2575</v>
      </c>
      <c r="M268" s="33" t="s">
        <v>2576</v>
      </c>
      <c r="N268" s="33" t="s">
        <v>2577</v>
      </c>
      <c r="O268" s="33" t="s">
        <v>2578</v>
      </c>
      <c r="P268" s="33">
        <v>2.2200000000000002</v>
      </c>
      <c r="Q268" s="17">
        <v>0</v>
      </c>
      <c r="R268" s="54">
        <v>0</v>
      </c>
    </row>
    <row r="269" spans="1:18" ht="15.75" hidden="1" customHeight="1">
      <c r="A269" s="15" t="s">
        <v>2579</v>
      </c>
      <c r="B269" s="15" t="s">
        <v>2580</v>
      </c>
      <c r="C269" s="16" t="s">
        <v>2581</v>
      </c>
      <c r="D269" s="17">
        <v>0.2</v>
      </c>
      <c r="E269" s="18">
        <v>0</v>
      </c>
      <c r="F269" s="19">
        <v>0</v>
      </c>
      <c r="G269" s="19">
        <v>0</v>
      </c>
      <c r="H269" s="20">
        <v>41791</v>
      </c>
      <c r="I269" s="21">
        <v>41816</v>
      </c>
      <c r="J269" s="16" t="s">
        <v>2582</v>
      </c>
      <c r="K269" s="16" t="s">
        <v>2583</v>
      </c>
      <c r="L269" s="16" t="s">
        <v>2584</v>
      </c>
      <c r="M269" s="16" t="s">
        <v>2585</v>
      </c>
      <c r="N269" s="16" t="s">
        <v>2586</v>
      </c>
      <c r="O269" s="16" t="s">
        <v>2587</v>
      </c>
      <c r="P269" s="16">
        <v>2.2200000000000002</v>
      </c>
      <c r="Q269" s="17">
        <v>0</v>
      </c>
      <c r="R269" s="54">
        <v>0</v>
      </c>
    </row>
    <row r="270" spans="1:18" ht="15.75" hidden="1" customHeight="1">
      <c r="A270" s="15" t="s">
        <v>2588</v>
      </c>
      <c r="B270" s="31" t="s">
        <v>2589</v>
      </c>
      <c r="C270" s="33" t="s">
        <v>2590</v>
      </c>
      <c r="D270" s="34">
        <v>0.25</v>
      </c>
      <c r="E270" s="35">
        <v>0</v>
      </c>
      <c r="F270" s="19">
        <v>0</v>
      </c>
      <c r="G270" s="36">
        <v>0</v>
      </c>
      <c r="H270" s="37">
        <v>41791</v>
      </c>
      <c r="I270" s="38">
        <v>41816</v>
      </c>
      <c r="J270" s="33" t="s">
        <v>2591</v>
      </c>
      <c r="K270" s="33" t="s">
        <v>2592</v>
      </c>
      <c r="L270" s="33" t="s">
        <v>2593</v>
      </c>
      <c r="M270" s="33" t="s">
        <v>2594</v>
      </c>
      <c r="N270" s="33" t="s">
        <v>2595</v>
      </c>
      <c r="O270" s="33" t="s">
        <v>2596</v>
      </c>
      <c r="P270" s="33">
        <v>2.2200000000000002</v>
      </c>
      <c r="Q270" s="17">
        <v>0.06</v>
      </c>
      <c r="R270" s="54">
        <v>0</v>
      </c>
    </row>
    <row r="271" spans="1:18" ht="15.75" hidden="1" customHeight="1">
      <c r="A271" s="31" t="s">
        <v>2597</v>
      </c>
      <c r="B271" s="15" t="s">
        <v>2598</v>
      </c>
      <c r="C271" s="16" t="s">
        <v>2599</v>
      </c>
      <c r="D271" s="17">
        <v>0.2</v>
      </c>
      <c r="E271" s="18">
        <v>0</v>
      </c>
      <c r="F271" s="19">
        <v>0</v>
      </c>
      <c r="G271" s="19">
        <v>0</v>
      </c>
      <c r="H271" s="20">
        <v>41791</v>
      </c>
      <c r="I271" s="21">
        <v>41809</v>
      </c>
      <c r="J271" s="16" t="s">
        <v>2600</v>
      </c>
      <c r="K271" s="16" t="s">
        <v>2601</v>
      </c>
      <c r="L271" s="16" t="s">
        <v>2602</v>
      </c>
      <c r="M271" s="16" t="s">
        <v>2603</v>
      </c>
      <c r="N271" s="16" t="s">
        <v>2604</v>
      </c>
      <c r="O271" s="16" t="s">
        <v>2605</v>
      </c>
      <c r="P271" s="16">
        <v>2.2200000000000002</v>
      </c>
      <c r="Q271" s="17">
        <v>0</v>
      </c>
      <c r="R271" s="54">
        <v>0</v>
      </c>
    </row>
    <row r="272" spans="1:18" ht="15.75" hidden="1" customHeight="1">
      <c r="A272" s="31" t="s">
        <v>2606</v>
      </c>
      <c r="B272" s="15" t="s">
        <v>2607</v>
      </c>
      <c r="C272" s="16" t="s">
        <v>2608</v>
      </c>
      <c r="D272" s="17">
        <v>0.2</v>
      </c>
      <c r="E272" s="18">
        <v>0</v>
      </c>
      <c r="F272" s="19">
        <v>0</v>
      </c>
      <c r="G272" s="19">
        <v>0</v>
      </c>
      <c r="H272" s="20">
        <v>41791</v>
      </c>
      <c r="I272" s="21">
        <v>41809</v>
      </c>
      <c r="J272" s="16" t="s">
        <v>2609</v>
      </c>
      <c r="K272" s="16" t="s">
        <v>2610</v>
      </c>
      <c r="L272" s="16" t="s">
        <v>2611</v>
      </c>
      <c r="M272" s="16" t="s">
        <v>2612</v>
      </c>
      <c r="N272" s="16" t="s">
        <v>2613</v>
      </c>
      <c r="O272" s="16" t="s">
        <v>2614</v>
      </c>
      <c r="P272" s="16">
        <v>2.2200000000000002</v>
      </c>
      <c r="Q272" s="17">
        <v>0</v>
      </c>
      <c r="R272" s="54">
        <v>0</v>
      </c>
    </row>
    <row r="273" spans="1:18" ht="15.75" hidden="1" customHeight="1">
      <c r="A273" s="15" t="s">
        <v>2615</v>
      </c>
      <c r="B273" s="15" t="s">
        <v>2616</v>
      </c>
      <c r="C273" s="16" t="s">
        <v>2617</v>
      </c>
      <c r="D273" s="17">
        <v>0.2</v>
      </c>
      <c r="E273" s="18">
        <v>0</v>
      </c>
      <c r="F273" s="19">
        <v>0</v>
      </c>
      <c r="G273" s="19">
        <v>0</v>
      </c>
      <c r="H273" s="20">
        <v>41730</v>
      </c>
      <c r="I273" s="21">
        <v>41746</v>
      </c>
      <c r="J273" s="16" t="s">
        <v>2618</v>
      </c>
      <c r="K273" s="16" t="s">
        <v>2619</v>
      </c>
      <c r="L273" s="16" t="s">
        <v>2620</v>
      </c>
      <c r="M273" s="16" t="s">
        <v>2621</v>
      </c>
      <c r="N273" s="16" t="s">
        <v>2622</v>
      </c>
      <c r="O273" s="16" t="s">
        <v>2623</v>
      </c>
      <c r="P273" s="16">
        <v>2.2000000000000002</v>
      </c>
      <c r="Q273" s="17">
        <v>0</v>
      </c>
      <c r="R273" s="54">
        <v>0</v>
      </c>
    </row>
    <row r="274" spans="1:18" ht="15.75" hidden="1" customHeight="1">
      <c r="A274" s="15" t="s">
        <v>2624</v>
      </c>
      <c r="B274" s="15" t="s">
        <v>2625</v>
      </c>
      <c r="C274" s="16" t="s">
        <v>2626</v>
      </c>
      <c r="D274" s="17">
        <v>0.2</v>
      </c>
      <c r="E274" s="18">
        <v>0</v>
      </c>
      <c r="F274" s="19">
        <v>0</v>
      </c>
      <c r="G274" s="19">
        <v>0</v>
      </c>
      <c r="H274" s="20">
        <v>41730</v>
      </c>
      <c r="I274" s="21">
        <v>41753</v>
      </c>
      <c r="J274" s="16" t="s">
        <v>2627</v>
      </c>
      <c r="K274" s="16" t="s">
        <v>2628</v>
      </c>
      <c r="L274" s="16" t="s">
        <v>2629</v>
      </c>
      <c r="M274" s="16" t="s">
        <v>2630</v>
      </c>
      <c r="N274" s="16" t="s">
        <v>2631</v>
      </c>
      <c r="O274" s="16" t="s">
        <v>2632</v>
      </c>
      <c r="P274" s="16">
        <v>2.2000000000000002</v>
      </c>
      <c r="Q274" s="17">
        <v>0</v>
      </c>
      <c r="R274" s="54">
        <v>0</v>
      </c>
    </row>
    <row r="275" spans="1:18" ht="15.75" hidden="1" customHeight="1">
      <c r="A275" s="15" t="s">
        <v>2633</v>
      </c>
      <c r="B275" s="15" t="s">
        <v>2634</v>
      </c>
      <c r="C275" s="16" t="s">
        <v>2635</v>
      </c>
      <c r="D275" s="17">
        <v>0.2</v>
      </c>
      <c r="E275" s="18">
        <v>0</v>
      </c>
      <c r="F275" s="19">
        <v>0</v>
      </c>
      <c r="G275" s="19">
        <v>0</v>
      </c>
      <c r="H275" s="20">
        <v>41730</v>
      </c>
      <c r="I275" s="21">
        <v>41739</v>
      </c>
      <c r="J275" s="16" t="s">
        <v>2636</v>
      </c>
      <c r="K275" s="16" t="s">
        <v>2637</v>
      </c>
      <c r="L275" s="16" t="s">
        <v>2638</v>
      </c>
      <c r="M275" s="16" t="s">
        <v>2639</v>
      </c>
      <c r="N275" s="16" t="s">
        <v>2640</v>
      </c>
      <c r="O275" s="16" t="s">
        <v>2641</v>
      </c>
      <c r="P275" s="16">
        <v>2.2000000000000002</v>
      </c>
      <c r="Q275" s="17">
        <v>0</v>
      </c>
      <c r="R275" s="54">
        <v>0</v>
      </c>
    </row>
    <row r="276" spans="1:18" ht="15.75" hidden="1" customHeight="1">
      <c r="A276" s="15" t="s">
        <v>2642</v>
      </c>
      <c r="B276" s="15" t="s">
        <v>2643</v>
      </c>
      <c r="C276" s="16" t="s">
        <v>2644</v>
      </c>
      <c r="D276" s="17">
        <v>0.2</v>
      </c>
      <c r="E276" s="18">
        <v>0</v>
      </c>
      <c r="F276" s="19">
        <v>0</v>
      </c>
      <c r="G276" s="19">
        <v>0</v>
      </c>
      <c r="H276" s="20">
        <v>41760</v>
      </c>
      <c r="I276" s="21">
        <v>41760</v>
      </c>
      <c r="J276" s="16" t="s">
        <v>2645</v>
      </c>
      <c r="K276" s="16" t="s">
        <v>2646</v>
      </c>
      <c r="L276" s="16" t="s">
        <v>2647</v>
      </c>
      <c r="M276" s="16" t="s">
        <v>2648</v>
      </c>
      <c r="N276" s="16" t="s">
        <v>2649</v>
      </c>
      <c r="O276" s="16" t="s">
        <v>2650</v>
      </c>
      <c r="P276" s="16">
        <v>2.2000000000000002</v>
      </c>
      <c r="Q276" s="17">
        <v>0</v>
      </c>
      <c r="R276" s="54">
        <v>0</v>
      </c>
    </row>
    <row r="277" spans="1:18" ht="15.75" hidden="1" customHeight="1">
      <c r="A277" s="31" t="s">
        <v>2651</v>
      </c>
      <c r="B277" s="15" t="s">
        <v>2652</v>
      </c>
      <c r="C277" s="16" t="s">
        <v>2653</v>
      </c>
      <c r="D277" s="17">
        <v>0.2</v>
      </c>
      <c r="E277" s="18">
        <v>0</v>
      </c>
      <c r="F277" s="19">
        <v>0</v>
      </c>
      <c r="G277" s="19">
        <v>0</v>
      </c>
      <c r="H277" s="20">
        <v>41760</v>
      </c>
      <c r="I277" s="21">
        <v>41786</v>
      </c>
      <c r="J277" s="16" t="s">
        <v>2654</v>
      </c>
      <c r="K277" s="16" t="s">
        <v>2655</v>
      </c>
      <c r="L277" s="16" t="s">
        <v>2656</v>
      </c>
      <c r="M277" s="16" t="s">
        <v>2657</v>
      </c>
      <c r="N277" s="16" t="s">
        <v>2658</v>
      </c>
      <c r="O277" s="16" t="s">
        <v>2659</v>
      </c>
      <c r="P277" s="16">
        <v>2.2000000000000002</v>
      </c>
      <c r="Q277" s="17">
        <v>0</v>
      </c>
      <c r="R277" s="54">
        <v>0</v>
      </c>
    </row>
    <row r="278" spans="1:18" ht="15.75" hidden="1" customHeight="1">
      <c r="A278" s="31" t="s">
        <v>2660</v>
      </c>
      <c r="B278" s="15" t="s">
        <v>2661</v>
      </c>
      <c r="C278" s="16" t="s">
        <v>2662</v>
      </c>
      <c r="D278" s="17">
        <v>0.2</v>
      </c>
      <c r="E278" s="18">
        <v>0</v>
      </c>
      <c r="F278" s="19">
        <v>0</v>
      </c>
      <c r="G278" s="19">
        <v>0</v>
      </c>
      <c r="H278" s="20">
        <v>41760</v>
      </c>
      <c r="I278" s="21">
        <v>41786</v>
      </c>
      <c r="J278" s="16" t="s">
        <v>2663</v>
      </c>
      <c r="K278" s="16" t="s">
        <v>2664</v>
      </c>
      <c r="L278" s="16" t="s">
        <v>2665</v>
      </c>
      <c r="M278" s="16" t="s">
        <v>2666</v>
      </c>
      <c r="N278" s="16" t="s">
        <v>2667</v>
      </c>
      <c r="O278" s="16" t="s">
        <v>2668</v>
      </c>
      <c r="P278" s="16">
        <v>2.2000000000000002</v>
      </c>
      <c r="Q278" s="17">
        <v>0</v>
      </c>
      <c r="R278" s="54">
        <v>0</v>
      </c>
    </row>
    <row r="279" spans="1:18" ht="15.75" hidden="1" customHeight="1">
      <c r="A279" s="15" t="s">
        <v>2669</v>
      </c>
      <c r="B279" s="15" t="s">
        <v>2670</v>
      </c>
      <c r="C279" s="16" t="s">
        <v>2671</v>
      </c>
      <c r="D279" s="17">
        <v>0.2</v>
      </c>
      <c r="E279" s="18">
        <v>0</v>
      </c>
      <c r="F279" s="19">
        <v>0</v>
      </c>
      <c r="G279" s="19">
        <v>0</v>
      </c>
      <c r="H279" s="20">
        <v>41760</v>
      </c>
      <c r="I279" s="21">
        <v>41774</v>
      </c>
      <c r="J279" s="16" t="s">
        <v>2672</v>
      </c>
      <c r="K279" s="16" t="s">
        <v>2673</v>
      </c>
      <c r="L279" s="16" t="s">
        <v>2674</v>
      </c>
      <c r="M279" s="16" t="s">
        <v>2675</v>
      </c>
      <c r="N279" s="16" t="s">
        <v>2676</v>
      </c>
      <c r="O279" s="16" t="s">
        <v>2677</v>
      </c>
      <c r="P279" s="16">
        <v>2.2000000000000002</v>
      </c>
      <c r="Q279" s="17">
        <v>0</v>
      </c>
      <c r="R279" s="54">
        <v>0</v>
      </c>
    </row>
    <row r="280" spans="1:18" ht="15.75" hidden="1" customHeight="1">
      <c r="A280" s="15" t="s">
        <v>2678</v>
      </c>
      <c r="B280" s="15" t="s">
        <v>2679</v>
      </c>
      <c r="C280" s="16" t="s">
        <v>2680</v>
      </c>
      <c r="D280" s="17">
        <v>0.2</v>
      </c>
      <c r="E280" s="18">
        <v>0</v>
      </c>
      <c r="F280" s="19">
        <v>0</v>
      </c>
      <c r="G280" s="19">
        <v>0</v>
      </c>
      <c r="H280" s="25">
        <v>41275</v>
      </c>
      <c r="I280" s="26">
        <v>41275</v>
      </c>
      <c r="J280" s="16" t="s">
        <v>2681</v>
      </c>
      <c r="K280" s="16" t="s">
        <v>2682</v>
      </c>
      <c r="L280" s="16" t="s">
        <v>2683</v>
      </c>
      <c r="M280" s="16" t="s">
        <v>2684</v>
      </c>
      <c r="N280" s="16" t="s">
        <v>2685</v>
      </c>
      <c r="O280" s="16" t="s">
        <v>2686</v>
      </c>
      <c r="P280" s="16">
        <v>2.2000000000000002</v>
      </c>
      <c r="Q280" s="17">
        <v>0</v>
      </c>
      <c r="R280" s="54">
        <v>0</v>
      </c>
    </row>
    <row r="281" spans="1:18" ht="15.75" hidden="1" customHeight="1">
      <c r="A281" s="15" t="s">
        <v>2687</v>
      </c>
      <c r="B281" s="15" t="s">
        <v>2688</v>
      </c>
      <c r="C281" s="16" t="s">
        <v>2689</v>
      </c>
      <c r="D281" s="17">
        <v>0.2</v>
      </c>
      <c r="E281" s="18">
        <v>0</v>
      </c>
      <c r="F281" s="19">
        <v>0</v>
      </c>
      <c r="G281" s="19">
        <v>0</v>
      </c>
      <c r="H281" s="25">
        <v>41275</v>
      </c>
      <c r="I281" s="26">
        <v>41275</v>
      </c>
      <c r="J281" s="16" t="s">
        <v>2690</v>
      </c>
      <c r="K281" s="16" t="s">
        <v>2691</v>
      </c>
      <c r="L281" s="16" t="s">
        <v>2692</v>
      </c>
      <c r="M281" s="16" t="s">
        <v>2693</v>
      </c>
      <c r="N281" s="16" t="s">
        <v>2694</v>
      </c>
      <c r="O281" s="16" t="s">
        <v>2695</v>
      </c>
      <c r="P281" s="16">
        <v>2.2000000000000002</v>
      </c>
      <c r="Q281" s="17">
        <v>0</v>
      </c>
      <c r="R281" s="54">
        <v>0</v>
      </c>
    </row>
    <row r="282" spans="1:18" ht="15.75" hidden="1" customHeight="1">
      <c r="A282" s="15" t="s">
        <v>2696</v>
      </c>
      <c r="B282" s="15" t="s">
        <v>2697</v>
      </c>
      <c r="C282" s="16" t="s">
        <v>2698</v>
      </c>
      <c r="D282" s="17">
        <v>0.2</v>
      </c>
      <c r="E282" s="18">
        <v>0</v>
      </c>
      <c r="F282" s="19">
        <v>0</v>
      </c>
      <c r="G282" s="19">
        <v>0</v>
      </c>
      <c r="H282" s="25">
        <v>41275</v>
      </c>
      <c r="I282" s="26">
        <v>41275</v>
      </c>
      <c r="J282" s="16" t="s">
        <v>2699</v>
      </c>
      <c r="K282" s="16" t="s">
        <v>2700</v>
      </c>
      <c r="L282" s="16" t="s">
        <v>2701</v>
      </c>
      <c r="M282" s="16" t="s">
        <v>2702</v>
      </c>
      <c r="N282" s="16" t="s">
        <v>2703</v>
      </c>
      <c r="O282" s="16" t="s">
        <v>2704</v>
      </c>
      <c r="P282" s="16">
        <v>2.2000000000000002</v>
      </c>
      <c r="Q282" s="17">
        <v>0</v>
      </c>
      <c r="R282" s="54">
        <v>0</v>
      </c>
    </row>
    <row r="283" spans="1:18" ht="15.75" hidden="1" customHeight="1">
      <c r="A283" s="15" t="s">
        <v>2705</v>
      </c>
      <c r="B283" s="15" t="s">
        <v>2706</v>
      </c>
      <c r="C283" s="16" t="s">
        <v>2707</v>
      </c>
      <c r="D283" s="17">
        <v>0.2</v>
      </c>
      <c r="E283" s="18">
        <v>0</v>
      </c>
      <c r="F283" s="19">
        <v>0</v>
      </c>
      <c r="G283" s="19">
        <v>0</v>
      </c>
      <c r="H283" s="25">
        <v>41275</v>
      </c>
      <c r="I283" s="26">
        <v>41275</v>
      </c>
      <c r="J283" s="16" t="s">
        <v>2708</v>
      </c>
      <c r="K283" s="16" t="s">
        <v>2709</v>
      </c>
      <c r="L283" s="16" t="s">
        <v>2710</v>
      </c>
      <c r="M283" s="16" t="s">
        <v>2711</v>
      </c>
      <c r="N283" s="16" t="s">
        <v>2712</v>
      </c>
      <c r="O283" s="16" t="s">
        <v>2713</v>
      </c>
      <c r="P283" s="16">
        <v>2.2000000000000002</v>
      </c>
      <c r="Q283" s="17">
        <v>0</v>
      </c>
      <c r="R283" s="54">
        <v>0</v>
      </c>
    </row>
    <row r="284" spans="1:18" ht="15.75" hidden="1" customHeight="1">
      <c r="A284" s="41" t="s">
        <v>2714</v>
      </c>
      <c r="B284" s="41" t="s">
        <v>2715</v>
      </c>
      <c r="C284" s="42" t="s">
        <v>2716</v>
      </c>
      <c r="D284" s="43">
        <v>0.2</v>
      </c>
      <c r="E284" s="44">
        <v>0</v>
      </c>
      <c r="F284" s="19">
        <v>0</v>
      </c>
      <c r="G284" s="45">
        <v>0</v>
      </c>
      <c r="H284" s="46">
        <v>41275</v>
      </c>
      <c r="I284" s="47">
        <v>41275</v>
      </c>
      <c r="J284" s="42" t="s">
        <v>2717</v>
      </c>
      <c r="K284" s="42" t="s">
        <v>2718</v>
      </c>
      <c r="L284" s="42" t="s">
        <v>2719</v>
      </c>
      <c r="M284" s="42" t="s">
        <v>2720</v>
      </c>
      <c r="N284" s="42" t="s">
        <v>2721</v>
      </c>
      <c r="O284" s="42" t="s">
        <v>2722</v>
      </c>
      <c r="P284" s="16">
        <v>2.2000000000000002</v>
      </c>
      <c r="Q284" s="56">
        <v>0</v>
      </c>
      <c r="R284" s="54">
        <v>0</v>
      </c>
    </row>
    <row r="285" spans="1:18" ht="15.75" hidden="1" customHeight="1">
      <c r="A285" s="41" t="s">
        <v>2723</v>
      </c>
      <c r="B285" s="41" t="s">
        <v>2724</v>
      </c>
      <c r="C285" s="42" t="s">
        <v>2725</v>
      </c>
      <c r="D285" s="43">
        <v>0.2</v>
      </c>
      <c r="E285" s="44">
        <v>0</v>
      </c>
      <c r="F285" s="19">
        <v>0</v>
      </c>
      <c r="G285" s="45">
        <v>0</v>
      </c>
      <c r="H285" s="46">
        <v>41275</v>
      </c>
      <c r="I285" s="47">
        <v>41275</v>
      </c>
      <c r="J285" s="42" t="s">
        <v>2726</v>
      </c>
      <c r="K285" s="42" t="s">
        <v>2727</v>
      </c>
      <c r="L285" s="42" t="s">
        <v>2728</v>
      </c>
      <c r="M285" s="42" t="s">
        <v>2729</v>
      </c>
      <c r="N285" s="42" t="s">
        <v>2730</v>
      </c>
      <c r="O285" s="42" t="s">
        <v>2731</v>
      </c>
      <c r="P285" s="16">
        <v>2.2000000000000002</v>
      </c>
      <c r="Q285" s="56">
        <v>0</v>
      </c>
      <c r="R285" s="54">
        <v>0</v>
      </c>
    </row>
    <row r="286" spans="1:18" ht="15.75" hidden="1" customHeight="1">
      <c r="A286" s="41" t="s">
        <v>2732</v>
      </c>
      <c r="B286" s="41" t="s">
        <v>2733</v>
      </c>
      <c r="C286" s="42" t="s">
        <v>2734</v>
      </c>
      <c r="D286" s="43">
        <v>0.2</v>
      </c>
      <c r="E286" s="44">
        <v>0</v>
      </c>
      <c r="F286" s="19">
        <v>0</v>
      </c>
      <c r="G286" s="45">
        <v>0</v>
      </c>
      <c r="H286" s="46">
        <v>41275</v>
      </c>
      <c r="I286" s="47">
        <v>41275</v>
      </c>
      <c r="J286" s="42" t="s">
        <v>2735</v>
      </c>
      <c r="K286" s="42" t="s">
        <v>2736</v>
      </c>
      <c r="L286" s="42" t="s">
        <v>2737</v>
      </c>
      <c r="M286" s="42" t="s">
        <v>2738</v>
      </c>
      <c r="N286" s="42" t="s">
        <v>2739</v>
      </c>
      <c r="O286" s="42" t="s">
        <v>2740</v>
      </c>
      <c r="P286" s="16">
        <v>2.2000000000000002</v>
      </c>
      <c r="Q286" s="56">
        <v>0</v>
      </c>
      <c r="R286" s="54">
        <v>0</v>
      </c>
    </row>
    <row r="287" spans="1:18" ht="15.75" hidden="1" customHeight="1">
      <c r="A287" s="41" t="s">
        <v>2741</v>
      </c>
      <c r="B287" s="41" t="s">
        <v>2742</v>
      </c>
      <c r="C287" s="42" t="s">
        <v>2743</v>
      </c>
      <c r="D287" s="43">
        <v>0.2</v>
      </c>
      <c r="E287" s="44">
        <v>0</v>
      </c>
      <c r="F287" s="19">
        <v>0</v>
      </c>
      <c r="G287" s="45">
        <v>0</v>
      </c>
      <c r="H287" s="46">
        <v>41275</v>
      </c>
      <c r="I287" s="47">
        <v>41275</v>
      </c>
      <c r="J287" s="42" t="s">
        <v>2744</v>
      </c>
      <c r="K287" s="42" t="s">
        <v>2745</v>
      </c>
      <c r="L287" s="42" t="s">
        <v>2746</v>
      </c>
      <c r="M287" s="42" t="s">
        <v>2747</v>
      </c>
      <c r="N287" s="42" t="s">
        <v>2748</v>
      </c>
      <c r="O287" s="42" t="s">
        <v>2749</v>
      </c>
      <c r="P287" s="16">
        <v>2.2000000000000002</v>
      </c>
      <c r="Q287" s="56">
        <v>0</v>
      </c>
      <c r="R287" s="54">
        <v>0</v>
      </c>
    </row>
    <row r="288" spans="1:18" ht="15.75" hidden="1" customHeight="1">
      <c r="A288" s="55" t="s">
        <v>2750</v>
      </c>
      <c r="B288" s="41" t="s">
        <v>2751</v>
      </c>
      <c r="C288" s="42" t="s">
        <v>2752</v>
      </c>
      <c r="D288" s="43">
        <v>0.2</v>
      </c>
      <c r="E288" s="44">
        <v>0</v>
      </c>
      <c r="F288" s="19">
        <v>0</v>
      </c>
      <c r="G288" s="45">
        <v>0</v>
      </c>
      <c r="H288" s="46">
        <v>41275</v>
      </c>
      <c r="I288" s="47">
        <v>41275</v>
      </c>
      <c r="J288" s="42" t="s">
        <v>2753</v>
      </c>
      <c r="K288" s="42" t="s">
        <v>2754</v>
      </c>
      <c r="L288" s="42" t="s">
        <v>2755</v>
      </c>
      <c r="M288" s="42" t="s">
        <v>2756</v>
      </c>
      <c r="N288" s="42" t="s">
        <v>2757</v>
      </c>
      <c r="O288" s="42" t="s">
        <v>2758</v>
      </c>
      <c r="P288" s="16">
        <v>2.2000000000000002</v>
      </c>
      <c r="Q288" s="56">
        <v>0</v>
      </c>
      <c r="R288" s="54">
        <v>0</v>
      </c>
    </row>
    <row r="289" spans="1:18" ht="15.75" hidden="1" customHeight="1">
      <c r="A289" s="50" t="s">
        <v>2759</v>
      </c>
      <c r="B289" s="41" t="s">
        <v>2760</v>
      </c>
      <c r="C289" s="42" t="s">
        <v>2761</v>
      </c>
      <c r="D289" s="43">
        <v>0.2</v>
      </c>
      <c r="E289" s="44">
        <v>0</v>
      </c>
      <c r="F289" s="19">
        <v>0</v>
      </c>
      <c r="G289" s="45">
        <v>0</v>
      </c>
      <c r="H289" s="46">
        <v>41275</v>
      </c>
      <c r="I289" s="47">
        <v>41275</v>
      </c>
      <c r="J289" s="42" t="s">
        <v>2762</v>
      </c>
      <c r="K289" s="42" t="s">
        <v>2763</v>
      </c>
      <c r="L289" s="42" t="s">
        <v>2764</v>
      </c>
      <c r="M289" s="42" t="s">
        <v>2765</v>
      </c>
      <c r="N289" s="42" t="s">
        <v>2766</v>
      </c>
      <c r="O289" s="42" t="s">
        <v>2767</v>
      </c>
      <c r="P289" s="16">
        <v>2.2000000000000002</v>
      </c>
      <c r="Q289" s="56">
        <v>0</v>
      </c>
      <c r="R289" s="54">
        <v>0</v>
      </c>
    </row>
    <row r="290" spans="1:18" ht="15.75" hidden="1" customHeight="1">
      <c r="A290" s="41" t="s">
        <v>2768</v>
      </c>
      <c r="B290" s="41" t="s">
        <v>2769</v>
      </c>
      <c r="C290" s="42" t="s">
        <v>2770</v>
      </c>
      <c r="D290" s="43">
        <v>0.2</v>
      </c>
      <c r="E290" s="44">
        <v>0</v>
      </c>
      <c r="F290" s="19">
        <v>0</v>
      </c>
      <c r="G290" s="45">
        <v>0</v>
      </c>
      <c r="H290" s="46">
        <v>41275</v>
      </c>
      <c r="I290" s="47">
        <v>41275</v>
      </c>
      <c r="J290" s="42" t="s">
        <v>2771</v>
      </c>
      <c r="K290" s="42" t="s">
        <v>2772</v>
      </c>
      <c r="L290" s="42" t="s">
        <v>2773</v>
      </c>
      <c r="M290" s="42" t="s">
        <v>2774</v>
      </c>
      <c r="N290" s="42" t="s">
        <v>2775</v>
      </c>
      <c r="O290" s="42" t="s">
        <v>2776</v>
      </c>
      <c r="P290" s="16">
        <v>2.2000000000000002</v>
      </c>
      <c r="Q290" s="56">
        <v>0</v>
      </c>
      <c r="R290" s="54">
        <v>0</v>
      </c>
    </row>
    <row r="291" spans="1:18" ht="15.75" hidden="1" customHeight="1">
      <c r="A291" s="50" t="s">
        <v>2777</v>
      </c>
      <c r="B291" s="41" t="s">
        <v>2778</v>
      </c>
      <c r="C291" s="42" t="s">
        <v>2779</v>
      </c>
      <c r="D291" s="43">
        <v>0.2</v>
      </c>
      <c r="E291" s="44">
        <v>0</v>
      </c>
      <c r="F291" s="19">
        <v>0</v>
      </c>
      <c r="G291" s="45">
        <v>0</v>
      </c>
      <c r="H291" s="46">
        <v>41275</v>
      </c>
      <c r="I291" s="47">
        <v>41275</v>
      </c>
      <c r="J291" s="42" t="s">
        <v>2780</v>
      </c>
      <c r="K291" s="42" t="s">
        <v>2781</v>
      </c>
      <c r="L291" s="42" t="s">
        <v>2782</v>
      </c>
      <c r="M291" s="42" t="s">
        <v>2783</v>
      </c>
      <c r="N291" s="42" t="s">
        <v>2784</v>
      </c>
      <c r="O291" s="42" t="s">
        <v>2785</v>
      </c>
      <c r="P291" s="16">
        <v>2.2000000000000002</v>
      </c>
      <c r="Q291" s="56">
        <v>0</v>
      </c>
      <c r="R291" s="54">
        <v>0</v>
      </c>
    </row>
    <row r="292" spans="1:18" ht="15.75" hidden="1" customHeight="1">
      <c r="A292" s="41" t="s">
        <v>2786</v>
      </c>
      <c r="B292" s="41" t="s">
        <v>2787</v>
      </c>
      <c r="C292" s="42" t="s">
        <v>2788</v>
      </c>
      <c r="D292" s="43">
        <v>0.2</v>
      </c>
      <c r="E292" s="44">
        <v>0</v>
      </c>
      <c r="F292" s="19">
        <v>0</v>
      </c>
      <c r="G292" s="45">
        <v>0</v>
      </c>
      <c r="H292" s="46">
        <v>41275</v>
      </c>
      <c r="I292" s="47">
        <v>41275</v>
      </c>
      <c r="J292" s="42" t="s">
        <v>2789</v>
      </c>
      <c r="K292" s="42" t="s">
        <v>2790</v>
      </c>
      <c r="L292" s="42" t="s">
        <v>2791</v>
      </c>
      <c r="M292" s="42" t="s">
        <v>2792</v>
      </c>
      <c r="N292" s="42" t="s">
        <v>2793</v>
      </c>
      <c r="O292" s="42" t="s">
        <v>2794</v>
      </c>
      <c r="P292" s="16">
        <v>2.2000000000000002</v>
      </c>
      <c r="Q292" s="56">
        <v>0</v>
      </c>
      <c r="R292" s="54">
        <v>0</v>
      </c>
    </row>
    <row r="293" spans="1:18" ht="15.75" hidden="1" customHeight="1">
      <c r="A293" s="41" t="s">
        <v>2795</v>
      </c>
      <c r="B293" s="41" t="s">
        <v>2796</v>
      </c>
      <c r="C293" s="42" t="s">
        <v>2797</v>
      </c>
      <c r="D293" s="43">
        <v>0.2</v>
      </c>
      <c r="E293" s="44">
        <v>0</v>
      </c>
      <c r="F293" s="19">
        <v>0</v>
      </c>
      <c r="G293" s="45">
        <v>0</v>
      </c>
      <c r="H293" s="46">
        <v>41518</v>
      </c>
      <c r="I293" s="47">
        <v>41522</v>
      </c>
      <c r="J293" s="42" t="s">
        <v>2798</v>
      </c>
      <c r="K293" s="42" t="s">
        <v>2799</v>
      </c>
      <c r="L293" s="42" t="s">
        <v>2800</v>
      </c>
      <c r="M293" s="42" t="s">
        <v>2801</v>
      </c>
      <c r="N293" s="42" t="s">
        <v>2802</v>
      </c>
      <c r="O293" s="42" t="s">
        <v>2803</v>
      </c>
      <c r="P293" s="16">
        <v>2.2000000000000002</v>
      </c>
      <c r="Q293" s="56">
        <v>4.8000000000000001E-2</v>
      </c>
      <c r="R293" s="54">
        <v>0</v>
      </c>
    </row>
    <row r="294" spans="1:18" ht="15.75" hidden="1" customHeight="1">
      <c r="A294" s="41" t="s">
        <v>2804</v>
      </c>
      <c r="B294" s="41" t="s">
        <v>2805</v>
      </c>
      <c r="C294" s="42" t="s">
        <v>2806</v>
      </c>
      <c r="D294" s="43">
        <v>0.2</v>
      </c>
      <c r="E294" s="44">
        <v>0</v>
      </c>
      <c r="F294" s="19">
        <v>0</v>
      </c>
      <c r="G294" s="45">
        <v>0</v>
      </c>
      <c r="H294" s="46">
        <v>41518</v>
      </c>
      <c r="I294" s="47">
        <v>41522</v>
      </c>
      <c r="J294" s="42" t="s">
        <v>2807</v>
      </c>
      <c r="K294" s="42" t="s">
        <v>2808</v>
      </c>
      <c r="L294" s="42" t="s">
        <v>2809</v>
      </c>
      <c r="M294" s="42" t="s">
        <v>2810</v>
      </c>
      <c r="N294" s="42" t="s">
        <v>2811</v>
      </c>
      <c r="O294" s="42" t="s">
        <v>2812</v>
      </c>
      <c r="P294" s="16">
        <v>2.2000000000000002</v>
      </c>
      <c r="Q294" s="56">
        <v>4.8000000000000001E-2</v>
      </c>
      <c r="R294" s="54">
        <v>0</v>
      </c>
    </row>
    <row r="295" spans="1:18" ht="15.75" hidden="1" customHeight="1">
      <c r="A295" s="41" t="s">
        <v>2813</v>
      </c>
      <c r="B295" s="41" t="s">
        <v>2814</v>
      </c>
      <c r="C295" s="42" t="s">
        <v>2815</v>
      </c>
      <c r="D295" s="43">
        <v>0.2</v>
      </c>
      <c r="E295" s="44">
        <v>0</v>
      </c>
      <c r="F295" s="19">
        <v>0</v>
      </c>
      <c r="G295" s="45">
        <v>0</v>
      </c>
      <c r="H295" s="52">
        <v>41548</v>
      </c>
      <c r="I295" s="53">
        <v>41564</v>
      </c>
      <c r="J295" s="42" t="s">
        <v>2816</v>
      </c>
      <c r="K295" s="42" t="s">
        <v>2817</v>
      </c>
      <c r="L295" s="42" t="s">
        <v>2818</v>
      </c>
      <c r="M295" s="42" t="s">
        <v>2819</v>
      </c>
      <c r="N295" s="42" t="s">
        <v>2820</v>
      </c>
      <c r="O295" s="42" t="s">
        <v>2821</v>
      </c>
      <c r="P295" s="16">
        <v>2.2000000000000002</v>
      </c>
      <c r="Q295" s="56">
        <v>0</v>
      </c>
      <c r="R295" s="54">
        <v>0</v>
      </c>
    </row>
    <row r="296" spans="1:18" ht="15.75" hidden="1" customHeight="1">
      <c r="A296" s="41" t="s">
        <v>2822</v>
      </c>
      <c r="B296" s="41" t="s">
        <v>2823</v>
      </c>
      <c r="C296" s="42" t="s">
        <v>2824</v>
      </c>
      <c r="D296" s="43">
        <v>0.2</v>
      </c>
      <c r="E296" s="44">
        <v>0</v>
      </c>
      <c r="F296" s="19">
        <v>0</v>
      </c>
      <c r="G296" s="45">
        <v>0</v>
      </c>
      <c r="H296" s="46">
        <v>41518</v>
      </c>
      <c r="I296" s="47">
        <v>41529</v>
      </c>
      <c r="J296" s="42" t="s">
        <v>2825</v>
      </c>
      <c r="K296" s="42" t="s">
        <v>2826</v>
      </c>
      <c r="L296" s="42" t="s">
        <v>2827</v>
      </c>
      <c r="M296" s="42" t="s">
        <v>2828</v>
      </c>
      <c r="N296" s="42" t="s">
        <v>2829</v>
      </c>
      <c r="O296" s="42" t="s">
        <v>2830</v>
      </c>
      <c r="P296" s="16">
        <v>2.2000000000000002</v>
      </c>
      <c r="Q296" s="56">
        <v>4.8000000000000001E-2</v>
      </c>
      <c r="R296" s="54">
        <v>0</v>
      </c>
    </row>
    <row r="297" spans="1:18" ht="15.75" hidden="1" customHeight="1">
      <c r="A297" s="41" t="s">
        <v>2831</v>
      </c>
      <c r="B297" s="41" t="s">
        <v>2832</v>
      </c>
      <c r="C297" s="42" t="s">
        <v>2833</v>
      </c>
      <c r="D297" s="43">
        <v>0.2</v>
      </c>
      <c r="E297" s="44">
        <v>0</v>
      </c>
      <c r="F297" s="19">
        <v>0</v>
      </c>
      <c r="G297" s="45">
        <v>0</v>
      </c>
      <c r="H297" s="46">
        <v>41518</v>
      </c>
      <c r="I297" s="47">
        <v>41529</v>
      </c>
      <c r="J297" s="42" t="s">
        <v>2834</v>
      </c>
      <c r="K297" s="42" t="s">
        <v>2835</v>
      </c>
      <c r="L297" s="42" t="s">
        <v>2836</v>
      </c>
      <c r="M297" s="42" t="s">
        <v>2837</v>
      </c>
      <c r="N297" s="42" t="s">
        <v>2838</v>
      </c>
      <c r="O297" s="42" t="s">
        <v>2839</v>
      </c>
      <c r="P297" s="16">
        <v>2.2000000000000002</v>
      </c>
      <c r="Q297" s="56">
        <v>4.8000000000000001E-2</v>
      </c>
      <c r="R297" s="54">
        <v>0</v>
      </c>
    </row>
    <row r="298" spans="1:18" ht="15.75" hidden="1" customHeight="1">
      <c r="A298" s="41" t="s">
        <v>2840</v>
      </c>
      <c r="B298" s="41" t="s">
        <v>2841</v>
      </c>
      <c r="C298" s="42" t="s">
        <v>2842</v>
      </c>
      <c r="D298" s="43">
        <v>0.2</v>
      </c>
      <c r="E298" s="44">
        <v>0</v>
      </c>
      <c r="F298" s="19">
        <v>0</v>
      </c>
      <c r="G298" s="45">
        <v>0</v>
      </c>
      <c r="H298" s="46">
        <v>41548</v>
      </c>
      <c r="I298" s="47">
        <v>41578</v>
      </c>
      <c r="J298" s="42" t="s">
        <v>2843</v>
      </c>
      <c r="K298" s="42" t="s">
        <v>2844</v>
      </c>
      <c r="L298" s="42" t="s">
        <v>2845</v>
      </c>
      <c r="M298" s="42" t="s">
        <v>2846</v>
      </c>
      <c r="N298" s="42" t="s">
        <v>2847</v>
      </c>
      <c r="O298" s="42" t="s">
        <v>2848</v>
      </c>
      <c r="P298" s="16">
        <v>2.2000000000000002</v>
      </c>
      <c r="Q298" s="56">
        <v>4.8000000000000001E-2</v>
      </c>
      <c r="R298" s="54">
        <v>0</v>
      </c>
    </row>
    <row r="299" spans="1:18" ht="15.75" hidden="1" customHeight="1">
      <c r="A299" s="41" t="s">
        <v>2849</v>
      </c>
      <c r="B299" s="41" t="s">
        <v>2850</v>
      </c>
      <c r="C299" s="42" t="s">
        <v>2851</v>
      </c>
      <c r="D299" s="43">
        <v>0.2</v>
      </c>
      <c r="E299" s="44">
        <v>0</v>
      </c>
      <c r="F299" s="19">
        <v>0</v>
      </c>
      <c r="G299" s="45">
        <v>0</v>
      </c>
      <c r="H299" s="52">
        <v>41548</v>
      </c>
      <c r="I299" s="53">
        <v>41578</v>
      </c>
      <c r="J299" s="42" t="s">
        <v>2852</v>
      </c>
      <c r="K299" s="42" t="s">
        <v>2853</v>
      </c>
      <c r="L299" s="42" t="s">
        <v>2854</v>
      </c>
      <c r="M299" s="42" t="s">
        <v>2855</v>
      </c>
      <c r="N299" s="42" t="s">
        <v>2856</v>
      </c>
      <c r="O299" s="42" t="s">
        <v>2857</v>
      </c>
      <c r="P299" s="16">
        <v>2.2000000000000002</v>
      </c>
      <c r="Q299" s="56">
        <v>4.8000000000000001E-2</v>
      </c>
      <c r="R299" s="54">
        <v>0</v>
      </c>
    </row>
    <row r="300" spans="1:18" ht="15.75" hidden="1" customHeight="1">
      <c r="A300" s="41" t="s">
        <v>2858</v>
      </c>
      <c r="B300" s="41" t="s">
        <v>2859</v>
      </c>
      <c r="C300" s="42" t="s">
        <v>2860</v>
      </c>
      <c r="D300" s="43">
        <v>0.2</v>
      </c>
      <c r="E300" s="44">
        <v>0</v>
      </c>
      <c r="F300" s="19">
        <v>0</v>
      </c>
      <c r="G300" s="45">
        <v>0</v>
      </c>
      <c r="H300" s="52">
        <v>41699</v>
      </c>
      <c r="I300" s="53">
        <v>41718</v>
      </c>
      <c r="J300" s="42" t="s">
        <v>2861</v>
      </c>
      <c r="K300" s="42" t="s">
        <v>2862</v>
      </c>
      <c r="L300" s="42" t="s">
        <v>2863</v>
      </c>
      <c r="M300" s="42" t="s">
        <v>2864</v>
      </c>
      <c r="N300" s="42" t="s">
        <v>2865</v>
      </c>
      <c r="O300" s="42" t="s">
        <v>2866</v>
      </c>
      <c r="P300" s="16">
        <v>2.2000000000000002</v>
      </c>
      <c r="Q300" s="56">
        <v>0</v>
      </c>
      <c r="R300" s="54">
        <v>0</v>
      </c>
    </row>
    <row r="301" spans="1:18" ht="15.75" hidden="1" customHeight="1">
      <c r="A301" s="41" t="s">
        <v>2867</v>
      </c>
      <c r="B301" s="41" t="s">
        <v>2868</v>
      </c>
      <c r="C301" s="42" t="s">
        <v>2869</v>
      </c>
      <c r="D301" s="43">
        <v>0.2</v>
      </c>
      <c r="E301" s="44">
        <v>0</v>
      </c>
      <c r="F301" s="19">
        <v>0</v>
      </c>
      <c r="G301" s="45">
        <v>0</v>
      </c>
      <c r="H301" s="52">
        <v>41609</v>
      </c>
      <c r="I301" s="53">
        <v>41613</v>
      </c>
      <c r="J301" s="42" t="s">
        <v>2870</v>
      </c>
      <c r="K301" s="42" t="s">
        <v>2871</v>
      </c>
      <c r="L301" s="42" t="s">
        <v>2872</v>
      </c>
      <c r="M301" s="42" t="s">
        <v>2873</v>
      </c>
      <c r="N301" s="42" t="s">
        <v>2874</v>
      </c>
      <c r="O301" s="42" t="s">
        <v>2875</v>
      </c>
      <c r="P301" s="16">
        <v>2.2000000000000002</v>
      </c>
      <c r="Q301" s="56">
        <v>0</v>
      </c>
      <c r="R301" s="54">
        <v>0</v>
      </c>
    </row>
    <row r="302" spans="1:18" ht="15.75" hidden="1" customHeight="1">
      <c r="A302" s="41" t="s">
        <v>2876</v>
      </c>
      <c r="B302" s="41" t="s">
        <v>2877</v>
      </c>
      <c r="C302" s="42" t="s">
        <v>2878</v>
      </c>
      <c r="D302" s="43">
        <v>0.2</v>
      </c>
      <c r="E302" s="44">
        <v>0</v>
      </c>
      <c r="F302" s="19">
        <v>0</v>
      </c>
      <c r="G302" s="45">
        <v>0</v>
      </c>
      <c r="H302" s="52">
        <v>41609</v>
      </c>
      <c r="I302" s="53">
        <v>41613</v>
      </c>
      <c r="J302" s="42" t="s">
        <v>2879</v>
      </c>
      <c r="K302" s="42" t="s">
        <v>2880</v>
      </c>
      <c r="L302" s="42" t="s">
        <v>2881</v>
      </c>
      <c r="M302" s="42" t="s">
        <v>2882</v>
      </c>
      <c r="N302" s="42" t="s">
        <v>2883</v>
      </c>
      <c r="O302" s="42" t="s">
        <v>2884</v>
      </c>
      <c r="P302" s="16">
        <v>2.2000000000000002</v>
      </c>
      <c r="Q302" s="56">
        <v>0</v>
      </c>
      <c r="R302" s="54">
        <v>0</v>
      </c>
    </row>
    <row r="303" spans="1:18" ht="15.75" hidden="1" customHeight="1">
      <c r="A303" s="41" t="s">
        <v>2885</v>
      </c>
      <c r="B303" s="41" t="s">
        <v>2886</v>
      </c>
      <c r="C303" s="42" t="s">
        <v>2887</v>
      </c>
      <c r="D303" s="43">
        <v>0.2</v>
      </c>
      <c r="E303" s="44">
        <v>0</v>
      </c>
      <c r="F303" s="19">
        <v>0</v>
      </c>
      <c r="G303" s="45">
        <v>0</v>
      </c>
      <c r="H303" s="52">
        <v>41640</v>
      </c>
      <c r="I303" s="53">
        <v>41655</v>
      </c>
      <c r="J303" s="42" t="s">
        <v>2888</v>
      </c>
      <c r="K303" s="42" t="s">
        <v>2889</v>
      </c>
      <c r="L303" s="42" t="s">
        <v>2890</v>
      </c>
      <c r="M303" s="42" t="s">
        <v>2891</v>
      </c>
      <c r="N303" s="42" t="s">
        <v>2892</v>
      </c>
      <c r="O303" s="42" t="s">
        <v>2893</v>
      </c>
      <c r="P303" s="16">
        <v>2.2000000000000002</v>
      </c>
      <c r="Q303" s="56">
        <v>4.8000000000000001E-2</v>
      </c>
      <c r="R303" s="54">
        <v>0</v>
      </c>
    </row>
    <row r="304" spans="1:18" ht="15.75" hidden="1" customHeight="1">
      <c r="A304" s="41" t="s">
        <v>2894</v>
      </c>
      <c r="B304" s="41" t="s">
        <v>2895</v>
      </c>
      <c r="C304" s="42" t="s">
        <v>2896</v>
      </c>
      <c r="D304" s="43">
        <v>0.2</v>
      </c>
      <c r="E304" s="44">
        <v>0</v>
      </c>
      <c r="F304" s="19">
        <v>0</v>
      </c>
      <c r="G304" s="45">
        <v>0</v>
      </c>
      <c r="H304" s="52">
        <v>41640</v>
      </c>
      <c r="I304" s="53">
        <v>41655</v>
      </c>
      <c r="J304" s="42" t="s">
        <v>2897</v>
      </c>
      <c r="K304" s="42" t="s">
        <v>2898</v>
      </c>
      <c r="L304" s="42" t="s">
        <v>2899</v>
      </c>
      <c r="M304" s="42" t="s">
        <v>2900</v>
      </c>
      <c r="N304" s="42" t="s">
        <v>2901</v>
      </c>
      <c r="O304" s="42" t="s">
        <v>2902</v>
      </c>
      <c r="P304" s="16">
        <v>2.2000000000000002</v>
      </c>
      <c r="Q304" s="56">
        <v>4.8000000000000001E-2</v>
      </c>
      <c r="R304" s="54">
        <v>0</v>
      </c>
    </row>
    <row r="305" spans="1:18" ht="15.75" hidden="1" customHeight="1">
      <c r="A305" s="41" t="s">
        <v>2903</v>
      </c>
      <c r="B305" s="41" t="s">
        <v>2904</v>
      </c>
      <c r="C305" s="42" t="s">
        <v>2905</v>
      </c>
      <c r="D305" s="43">
        <v>0.2</v>
      </c>
      <c r="E305" s="44">
        <v>0</v>
      </c>
      <c r="F305" s="19">
        <v>0</v>
      </c>
      <c r="G305" s="45">
        <v>0</v>
      </c>
      <c r="H305" s="46">
        <v>41821</v>
      </c>
      <c r="I305" s="47">
        <v>41851</v>
      </c>
      <c r="J305" s="42" t="s">
        <v>2906</v>
      </c>
      <c r="K305" s="42" t="s">
        <v>2907</v>
      </c>
      <c r="L305" s="42" t="s">
        <v>2908</v>
      </c>
      <c r="M305" s="42" t="s">
        <v>2909</v>
      </c>
      <c r="N305" s="42" t="s">
        <v>2910</v>
      </c>
      <c r="O305" s="42" t="s">
        <v>2911</v>
      </c>
      <c r="P305" s="16">
        <v>2.2000000000000002</v>
      </c>
      <c r="Q305" s="56">
        <v>0</v>
      </c>
      <c r="R305" s="54">
        <v>0</v>
      </c>
    </row>
    <row r="306" spans="1:18" ht="15.75" hidden="1" customHeight="1">
      <c r="A306" s="41" t="s">
        <v>2912</v>
      </c>
      <c r="B306" s="41" t="s">
        <v>2913</v>
      </c>
      <c r="C306" s="42" t="s">
        <v>2914</v>
      </c>
      <c r="D306" s="43">
        <v>0.2</v>
      </c>
      <c r="E306" s="44">
        <v>0</v>
      </c>
      <c r="F306" s="19">
        <v>0</v>
      </c>
      <c r="G306" s="45">
        <v>0</v>
      </c>
      <c r="H306" s="52">
        <v>41671</v>
      </c>
      <c r="I306" s="53">
        <v>41681</v>
      </c>
      <c r="J306" s="42" t="s">
        <v>2915</v>
      </c>
      <c r="K306" s="42" t="s">
        <v>2916</v>
      </c>
      <c r="L306" s="42" t="s">
        <v>2917</v>
      </c>
      <c r="M306" s="42" t="s">
        <v>2918</v>
      </c>
      <c r="N306" s="42" t="s">
        <v>2919</v>
      </c>
      <c r="O306" s="42" t="s">
        <v>2920</v>
      </c>
      <c r="P306" s="16">
        <v>2.2000000000000002</v>
      </c>
      <c r="Q306" s="56">
        <v>4.8000000000000001E-2</v>
      </c>
      <c r="R306" s="54">
        <v>0</v>
      </c>
    </row>
    <row r="307" spans="1:18" ht="15.75" hidden="1" customHeight="1">
      <c r="A307" s="41" t="s">
        <v>2921</v>
      </c>
      <c r="B307" s="41" t="s">
        <v>2922</v>
      </c>
      <c r="C307" s="42" t="s">
        <v>2923</v>
      </c>
      <c r="D307" s="43">
        <v>0.2</v>
      </c>
      <c r="E307" s="44">
        <v>0</v>
      </c>
      <c r="F307" s="19">
        <v>0</v>
      </c>
      <c r="G307" s="45">
        <v>0</v>
      </c>
      <c r="H307" s="52">
        <v>41671</v>
      </c>
      <c r="I307" s="53">
        <v>41681</v>
      </c>
      <c r="J307" s="42" t="s">
        <v>2924</v>
      </c>
      <c r="K307" s="42" t="s">
        <v>2925</v>
      </c>
      <c r="L307" s="42" t="s">
        <v>2926</v>
      </c>
      <c r="M307" s="42" t="s">
        <v>2927</v>
      </c>
      <c r="N307" s="42" t="s">
        <v>2928</v>
      </c>
      <c r="O307" s="42" t="s">
        <v>2929</v>
      </c>
      <c r="P307" s="16">
        <v>2.2000000000000002</v>
      </c>
      <c r="Q307" s="56">
        <v>4.8000000000000001E-2</v>
      </c>
      <c r="R307" s="54">
        <v>0</v>
      </c>
    </row>
    <row r="308" spans="1:18" ht="15.75" hidden="1" customHeight="1">
      <c r="A308" s="41" t="s">
        <v>2930</v>
      </c>
      <c r="B308" s="41" t="s">
        <v>2931</v>
      </c>
      <c r="C308" s="42" t="s">
        <v>2932</v>
      </c>
      <c r="D308" s="43">
        <v>0.2</v>
      </c>
      <c r="E308" s="44">
        <v>0</v>
      </c>
      <c r="F308" s="19">
        <v>0</v>
      </c>
      <c r="G308" s="45">
        <v>0</v>
      </c>
      <c r="H308" s="52">
        <v>41699</v>
      </c>
      <c r="I308" s="53">
        <v>41711</v>
      </c>
      <c r="J308" s="42" t="s">
        <v>2933</v>
      </c>
      <c r="K308" s="42" t="s">
        <v>2934</v>
      </c>
      <c r="L308" s="42" t="s">
        <v>2935</v>
      </c>
      <c r="M308" s="42" t="s">
        <v>2936</v>
      </c>
      <c r="N308" s="42" t="s">
        <v>2937</v>
      </c>
      <c r="O308" s="42" t="s">
        <v>2938</v>
      </c>
      <c r="P308" s="16">
        <v>2.2000000000000002</v>
      </c>
      <c r="Q308" s="56">
        <v>0</v>
      </c>
      <c r="R308" s="54">
        <v>0</v>
      </c>
    </row>
    <row r="309" spans="1:18" ht="15.75" hidden="1" customHeight="1">
      <c r="A309" s="41" t="s">
        <v>2939</v>
      </c>
      <c r="B309" s="41" t="s">
        <v>2940</v>
      </c>
      <c r="C309" s="42" t="s">
        <v>2941</v>
      </c>
      <c r="D309" s="43">
        <v>0.2</v>
      </c>
      <c r="E309" s="44">
        <v>0</v>
      </c>
      <c r="F309" s="19">
        <v>0</v>
      </c>
      <c r="G309" s="45">
        <v>0</v>
      </c>
      <c r="H309" s="52">
        <v>41699</v>
      </c>
      <c r="I309" s="53">
        <v>41704</v>
      </c>
      <c r="J309" s="42" t="s">
        <v>2942</v>
      </c>
      <c r="K309" s="42" t="s">
        <v>2943</v>
      </c>
      <c r="L309" s="42" t="s">
        <v>2944</v>
      </c>
      <c r="M309" s="42" t="s">
        <v>2945</v>
      </c>
      <c r="N309" s="42" t="s">
        <v>2946</v>
      </c>
      <c r="O309" s="42" t="s">
        <v>2947</v>
      </c>
      <c r="P309" s="16">
        <v>2.2000000000000002</v>
      </c>
      <c r="Q309" s="56">
        <v>0</v>
      </c>
      <c r="R309" s="54">
        <v>0</v>
      </c>
    </row>
    <row r="310" spans="1:18" ht="15.75" customHeight="1">
      <c r="A310" s="41" t="s">
        <v>2948</v>
      </c>
      <c r="B310" s="41" t="s">
        <v>2949</v>
      </c>
      <c r="C310" s="42" t="s">
        <v>2950</v>
      </c>
      <c r="D310" s="43">
        <v>0.2</v>
      </c>
      <c r="E310" s="44">
        <v>0</v>
      </c>
      <c r="F310" s="19">
        <v>0</v>
      </c>
      <c r="G310" s="45">
        <v>0</v>
      </c>
      <c r="H310" s="52">
        <v>41699</v>
      </c>
      <c r="I310" s="53">
        <v>41711</v>
      </c>
      <c r="J310" s="42" t="s">
        <v>2951</v>
      </c>
      <c r="K310" s="42" t="s">
        <v>2952</v>
      </c>
      <c r="L310" s="42" t="s">
        <v>2953</v>
      </c>
      <c r="M310" s="42" t="s">
        <v>2954</v>
      </c>
      <c r="N310" s="42" t="s">
        <v>2955</v>
      </c>
      <c r="O310" s="42" t="s">
        <v>2956</v>
      </c>
      <c r="P310" s="16">
        <v>2.2000000000000002</v>
      </c>
      <c r="Q310" s="56">
        <v>0</v>
      </c>
      <c r="R310" s="54">
        <v>0</v>
      </c>
    </row>
    <row r="311" spans="1:18" ht="15.75" customHeight="1">
      <c r="A311" s="41" t="s">
        <v>2957</v>
      </c>
      <c r="B311" s="41" t="s">
        <v>2958</v>
      </c>
      <c r="C311" s="42" t="s">
        <v>2959</v>
      </c>
      <c r="D311" s="43">
        <v>0.2</v>
      </c>
      <c r="E311" s="44">
        <v>0</v>
      </c>
      <c r="F311" s="19">
        <v>0</v>
      </c>
      <c r="G311" s="45">
        <v>0</v>
      </c>
      <c r="H311" s="52">
        <v>41699</v>
      </c>
      <c r="I311" s="53">
        <v>41711</v>
      </c>
      <c r="J311" s="42" t="s">
        <v>2960</v>
      </c>
      <c r="K311" s="42" t="s">
        <v>2961</v>
      </c>
      <c r="L311" s="42" t="s">
        <v>2962</v>
      </c>
      <c r="M311" s="42" t="s">
        <v>2963</v>
      </c>
      <c r="N311" s="42" t="s">
        <v>2964</v>
      </c>
      <c r="O311" s="42" t="s">
        <v>2965</v>
      </c>
      <c r="P311" s="16">
        <v>2.2000000000000002</v>
      </c>
      <c r="Q311" s="56">
        <v>0</v>
      </c>
      <c r="R311" s="54">
        <v>0</v>
      </c>
    </row>
    <row r="312" spans="1:18" ht="15.75" hidden="1" customHeight="1">
      <c r="A312" s="41" t="s">
        <v>2966</v>
      </c>
      <c r="B312" s="41" t="s">
        <v>2967</v>
      </c>
      <c r="C312" s="42" t="s">
        <v>2968</v>
      </c>
      <c r="D312" s="43">
        <v>0.2</v>
      </c>
      <c r="E312" s="44">
        <v>0</v>
      </c>
      <c r="F312" s="19">
        <v>0</v>
      </c>
      <c r="G312" s="45">
        <v>0</v>
      </c>
      <c r="H312" s="52">
        <v>41699</v>
      </c>
      <c r="I312" s="53">
        <v>41704</v>
      </c>
      <c r="J312" s="42" t="s">
        <v>2969</v>
      </c>
      <c r="K312" s="42" t="s">
        <v>2970</v>
      </c>
      <c r="L312" s="42" t="s">
        <v>2971</v>
      </c>
      <c r="M312" s="42" t="s">
        <v>2972</v>
      </c>
      <c r="N312" s="42" t="s">
        <v>2973</v>
      </c>
      <c r="O312" s="42" t="s">
        <v>2974</v>
      </c>
      <c r="P312" s="16">
        <v>2.2000000000000002</v>
      </c>
      <c r="Q312" s="56">
        <v>0</v>
      </c>
      <c r="R312" s="54">
        <v>0</v>
      </c>
    </row>
    <row r="313" spans="1:18" ht="15.75" hidden="1" customHeight="1">
      <c r="A313" s="41" t="s">
        <v>2975</v>
      </c>
      <c r="B313" s="41" t="s">
        <v>2976</v>
      </c>
      <c r="C313" s="42" t="s">
        <v>2977</v>
      </c>
      <c r="D313" s="43">
        <v>0.2</v>
      </c>
      <c r="E313" s="44">
        <v>0</v>
      </c>
      <c r="F313" s="19">
        <v>0</v>
      </c>
      <c r="G313" s="45">
        <v>0</v>
      </c>
      <c r="H313" s="52">
        <v>41699</v>
      </c>
      <c r="I313" s="53">
        <v>41704</v>
      </c>
      <c r="J313" s="42" t="s">
        <v>2978</v>
      </c>
      <c r="K313" s="42" t="s">
        <v>2979</v>
      </c>
      <c r="L313" s="42" t="s">
        <v>2980</v>
      </c>
      <c r="M313" s="42" t="s">
        <v>2981</v>
      </c>
      <c r="N313" s="42" t="s">
        <v>2982</v>
      </c>
      <c r="O313" s="42" t="s">
        <v>2983</v>
      </c>
      <c r="P313" s="16">
        <v>2.2000000000000002</v>
      </c>
      <c r="Q313" s="56">
        <v>0</v>
      </c>
      <c r="R313" s="54">
        <v>0</v>
      </c>
    </row>
    <row r="314" spans="1:18" ht="15.75" hidden="1" customHeight="1">
      <c r="A314" s="41" t="s">
        <v>2984</v>
      </c>
      <c r="B314" s="41" t="s">
        <v>2985</v>
      </c>
      <c r="C314" s="42" t="s">
        <v>2986</v>
      </c>
      <c r="D314" s="43">
        <v>0.2</v>
      </c>
      <c r="E314" s="44">
        <v>0</v>
      </c>
      <c r="F314" s="19">
        <v>0</v>
      </c>
      <c r="G314" s="45">
        <v>0</v>
      </c>
      <c r="H314" s="52">
        <v>41730</v>
      </c>
      <c r="I314" s="53">
        <v>41746</v>
      </c>
      <c r="J314" s="42" t="s">
        <v>2987</v>
      </c>
      <c r="K314" s="42" t="s">
        <v>2988</v>
      </c>
      <c r="L314" s="42" t="s">
        <v>2989</v>
      </c>
      <c r="M314" s="42" t="s">
        <v>2990</v>
      </c>
      <c r="N314" s="42" t="s">
        <v>2991</v>
      </c>
      <c r="O314" s="42" t="s">
        <v>2992</v>
      </c>
      <c r="P314" s="16">
        <v>2.2000000000000002</v>
      </c>
      <c r="Q314" s="56">
        <v>0</v>
      </c>
      <c r="R314" s="54">
        <v>0</v>
      </c>
    </row>
    <row r="315" spans="1:18" ht="15.75" hidden="1" customHeight="1">
      <c r="A315" s="41" t="s">
        <v>2993</v>
      </c>
      <c r="B315" s="41" t="s">
        <v>2994</v>
      </c>
      <c r="C315" s="42" t="s">
        <v>2995</v>
      </c>
      <c r="D315" s="43">
        <v>0.2</v>
      </c>
      <c r="E315" s="44">
        <v>0</v>
      </c>
      <c r="F315" s="19">
        <v>0</v>
      </c>
      <c r="G315" s="45">
        <v>0</v>
      </c>
      <c r="H315" s="52">
        <v>41730</v>
      </c>
      <c r="I315" s="53">
        <v>41753</v>
      </c>
      <c r="J315" s="42" t="s">
        <v>2996</v>
      </c>
      <c r="K315" s="42" t="s">
        <v>2997</v>
      </c>
      <c r="L315" s="42" t="s">
        <v>2998</v>
      </c>
      <c r="M315" s="42" t="s">
        <v>2999</v>
      </c>
      <c r="N315" s="42" t="s">
        <v>3000</v>
      </c>
      <c r="O315" s="42" t="s">
        <v>3001</v>
      </c>
      <c r="P315" s="16">
        <v>2.2000000000000002</v>
      </c>
      <c r="Q315" s="56">
        <v>0</v>
      </c>
      <c r="R315" s="54">
        <v>0</v>
      </c>
    </row>
    <row r="316" spans="1:18" ht="15.75" hidden="1" customHeight="1">
      <c r="A316" s="41" t="s">
        <v>3002</v>
      </c>
      <c r="B316" s="41" t="s">
        <v>3003</v>
      </c>
      <c r="C316" s="42" t="s">
        <v>3004</v>
      </c>
      <c r="D316" s="43">
        <v>0.2</v>
      </c>
      <c r="E316" s="44">
        <v>0</v>
      </c>
      <c r="F316" s="19">
        <v>0</v>
      </c>
      <c r="G316" s="45">
        <v>0</v>
      </c>
      <c r="H316" s="52">
        <v>41730</v>
      </c>
      <c r="I316" s="53">
        <v>41732</v>
      </c>
      <c r="J316" s="42" t="s">
        <v>3005</v>
      </c>
      <c r="K316" s="42" t="s">
        <v>3006</v>
      </c>
      <c r="L316" s="42" t="s">
        <v>3007</v>
      </c>
      <c r="M316" s="42" t="s">
        <v>3008</v>
      </c>
      <c r="N316" s="42" t="s">
        <v>3009</v>
      </c>
      <c r="O316" s="42" t="s">
        <v>3010</v>
      </c>
      <c r="P316" s="16">
        <v>2.2000000000000002</v>
      </c>
      <c r="Q316" s="56">
        <v>0</v>
      </c>
      <c r="R316" s="54">
        <v>0</v>
      </c>
    </row>
    <row r="317" spans="1:18" ht="15.75" hidden="1" customHeight="1">
      <c r="A317" s="41" t="s">
        <v>3011</v>
      </c>
      <c r="B317" s="41" t="s">
        <v>3012</v>
      </c>
      <c r="C317" s="42" t="s">
        <v>3013</v>
      </c>
      <c r="D317" s="43">
        <v>0.2</v>
      </c>
      <c r="E317" s="44">
        <v>0</v>
      </c>
      <c r="F317" s="19">
        <v>0</v>
      </c>
      <c r="G317" s="45">
        <v>0</v>
      </c>
      <c r="H317" s="52">
        <v>41730</v>
      </c>
      <c r="I317" s="53">
        <v>41732</v>
      </c>
      <c r="J317" s="42" t="s">
        <v>3014</v>
      </c>
      <c r="K317" s="42" t="s">
        <v>3015</v>
      </c>
      <c r="L317" s="42" t="s">
        <v>3016</v>
      </c>
      <c r="M317" s="42" t="s">
        <v>3017</v>
      </c>
      <c r="N317" s="42" t="s">
        <v>3018</v>
      </c>
      <c r="O317" s="42" t="s">
        <v>3019</v>
      </c>
      <c r="P317" s="16">
        <v>2.2000000000000002</v>
      </c>
      <c r="Q317" s="56">
        <v>0</v>
      </c>
      <c r="R317" s="54">
        <v>0</v>
      </c>
    </row>
    <row r="318" spans="1:18" ht="15.75" hidden="1" customHeight="1">
      <c r="A318" s="41" t="s">
        <v>3020</v>
      </c>
      <c r="B318" s="41" t="s">
        <v>3021</v>
      </c>
      <c r="C318" s="42" t="s">
        <v>3022</v>
      </c>
      <c r="D318" s="43">
        <v>0.2</v>
      </c>
      <c r="E318" s="44">
        <v>0</v>
      </c>
      <c r="F318" s="19">
        <v>0</v>
      </c>
      <c r="G318" s="45">
        <v>0</v>
      </c>
      <c r="H318" s="52">
        <v>41791</v>
      </c>
      <c r="I318" s="53">
        <v>41816</v>
      </c>
      <c r="J318" s="42" t="s">
        <v>3023</v>
      </c>
      <c r="K318" s="42" t="s">
        <v>3024</v>
      </c>
      <c r="L318" s="42" t="s">
        <v>3025</v>
      </c>
      <c r="M318" s="42" t="s">
        <v>3026</v>
      </c>
      <c r="N318" s="42" t="s">
        <v>3027</v>
      </c>
      <c r="O318" s="42" t="s">
        <v>3028</v>
      </c>
      <c r="P318" s="16">
        <v>2.2000000000000002</v>
      </c>
      <c r="Q318" s="56">
        <v>0</v>
      </c>
      <c r="R318" s="54">
        <v>0</v>
      </c>
    </row>
    <row r="319" spans="1:18" ht="15.75" hidden="1" customHeight="1">
      <c r="A319" s="41" t="s">
        <v>3029</v>
      </c>
      <c r="B319" s="41" t="s">
        <v>3030</v>
      </c>
      <c r="C319" s="42" t="s">
        <v>3031</v>
      </c>
      <c r="D319" s="43">
        <v>0.2</v>
      </c>
      <c r="E319" s="44">
        <v>0</v>
      </c>
      <c r="F319" s="19">
        <v>0</v>
      </c>
      <c r="G319" s="45">
        <v>0</v>
      </c>
      <c r="H319" s="52">
        <v>41730</v>
      </c>
      <c r="I319" s="53">
        <v>41739</v>
      </c>
      <c r="J319" s="42" t="s">
        <v>3032</v>
      </c>
      <c r="K319" s="42" t="s">
        <v>3033</v>
      </c>
      <c r="L319" s="42" t="s">
        <v>3034</v>
      </c>
      <c r="M319" s="42" t="s">
        <v>3035</v>
      </c>
      <c r="N319" s="42" t="s">
        <v>3036</v>
      </c>
      <c r="O319" s="42" t="s">
        <v>3037</v>
      </c>
      <c r="P319" s="16">
        <v>2.2000000000000002</v>
      </c>
      <c r="Q319" s="56">
        <v>0</v>
      </c>
      <c r="R319" s="54">
        <v>0</v>
      </c>
    </row>
    <row r="320" spans="1:18" ht="15.75" hidden="1" customHeight="1">
      <c r="A320" s="41" t="s">
        <v>3038</v>
      </c>
      <c r="B320" s="41" t="s">
        <v>3039</v>
      </c>
      <c r="C320" s="42" t="s">
        <v>3040</v>
      </c>
      <c r="D320" s="43">
        <v>0.2</v>
      </c>
      <c r="E320" s="44">
        <v>0</v>
      </c>
      <c r="F320" s="19">
        <v>0</v>
      </c>
      <c r="G320" s="45">
        <v>0</v>
      </c>
      <c r="H320" s="52">
        <v>41760</v>
      </c>
      <c r="I320" s="53">
        <v>41760</v>
      </c>
      <c r="J320" s="42" t="s">
        <v>3041</v>
      </c>
      <c r="K320" s="42" t="s">
        <v>3042</v>
      </c>
      <c r="L320" s="42" t="s">
        <v>3043</v>
      </c>
      <c r="M320" s="42" t="s">
        <v>3044</v>
      </c>
      <c r="N320" s="42" t="s">
        <v>3045</v>
      </c>
      <c r="O320" s="42" t="s">
        <v>3046</v>
      </c>
      <c r="P320" s="16">
        <v>2.2000000000000002</v>
      </c>
      <c r="Q320" s="56">
        <v>0</v>
      </c>
      <c r="R320" s="54">
        <v>0</v>
      </c>
    </row>
    <row r="321" spans="1:18" ht="15.75" hidden="1" customHeight="1">
      <c r="A321" s="41" t="s">
        <v>3047</v>
      </c>
      <c r="B321" s="41" t="s">
        <v>3048</v>
      </c>
      <c r="C321" s="42" t="s">
        <v>3049</v>
      </c>
      <c r="D321" s="43">
        <v>0.2</v>
      </c>
      <c r="E321" s="44">
        <v>0</v>
      </c>
      <c r="F321" s="19">
        <v>0</v>
      </c>
      <c r="G321" s="57">
        <v>0</v>
      </c>
      <c r="H321" s="46">
        <v>41852</v>
      </c>
      <c r="I321" s="47">
        <v>41858</v>
      </c>
      <c r="J321" s="42" t="s">
        <v>3050</v>
      </c>
      <c r="K321" s="42" t="s">
        <v>3051</v>
      </c>
      <c r="L321" s="42" t="s">
        <v>3052</v>
      </c>
      <c r="M321" s="42" t="s">
        <v>3053</v>
      </c>
      <c r="N321" s="42" t="s">
        <v>3054</v>
      </c>
      <c r="O321" s="42" t="s">
        <v>3055</v>
      </c>
      <c r="P321" s="16">
        <v>2.2000000000000002</v>
      </c>
      <c r="Q321" s="56">
        <v>0</v>
      </c>
      <c r="R321" s="54">
        <v>0</v>
      </c>
    </row>
    <row r="322" spans="1:18" ht="15.75" hidden="1" customHeight="1">
      <c r="A322" s="41" t="s">
        <v>3056</v>
      </c>
      <c r="B322" s="41" t="s">
        <v>3057</v>
      </c>
      <c r="C322" s="42" t="s">
        <v>3058</v>
      </c>
      <c r="D322" s="43">
        <v>0.2</v>
      </c>
      <c r="E322" s="44">
        <v>0</v>
      </c>
      <c r="F322" s="19">
        <v>0</v>
      </c>
      <c r="G322" s="45">
        <v>0</v>
      </c>
      <c r="H322" s="46">
        <v>41821</v>
      </c>
      <c r="I322" s="47">
        <v>41844</v>
      </c>
      <c r="J322" s="42" t="s">
        <v>3059</v>
      </c>
      <c r="K322" s="42" t="s">
        <v>3060</v>
      </c>
      <c r="L322" s="42" t="s">
        <v>3061</v>
      </c>
      <c r="M322" s="42" t="s">
        <v>3062</v>
      </c>
      <c r="N322" s="42" t="s">
        <v>3063</v>
      </c>
      <c r="O322" s="42" t="s">
        <v>3064</v>
      </c>
      <c r="P322" s="16">
        <v>2.2000000000000002</v>
      </c>
      <c r="Q322" s="56">
        <v>0</v>
      </c>
      <c r="R322" s="54">
        <v>0</v>
      </c>
    </row>
    <row r="323" spans="1:18" ht="15.75" hidden="1" customHeight="1">
      <c r="A323" s="41" t="s">
        <v>3065</v>
      </c>
      <c r="B323" s="41" t="s">
        <v>3066</v>
      </c>
      <c r="C323" s="42" t="s">
        <v>3067</v>
      </c>
      <c r="D323" s="43">
        <v>0.2</v>
      </c>
      <c r="E323" s="44">
        <v>0</v>
      </c>
      <c r="F323" s="19">
        <v>0</v>
      </c>
      <c r="G323" s="45">
        <v>0</v>
      </c>
      <c r="H323" s="52">
        <v>41760</v>
      </c>
      <c r="I323" s="53">
        <v>41788</v>
      </c>
      <c r="J323" s="42" t="s">
        <v>3068</v>
      </c>
      <c r="K323" s="42" t="s">
        <v>3069</v>
      </c>
      <c r="L323" s="42" t="s">
        <v>3070</v>
      </c>
      <c r="M323" s="42" t="s">
        <v>3071</v>
      </c>
      <c r="N323" s="42" t="s">
        <v>3072</v>
      </c>
      <c r="O323" s="42" t="s">
        <v>3073</v>
      </c>
      <c r="P323" s="16">
        <v>2.2000000000000002</v>
      </c>
      <c r="Q323" s="56">
        <v>0</v>
      </c>
      <c r="R323" s="54">
        <v>0</v>
      </c>
    </row>
    <row r="324" spans="1:18" ht="15.75" hidden="1" customHeight="1">
      <c r="A324" s="41" t="s">
        <v>3074</v>
      </c>
      <c r="B324" s="41" t="s">
        <v>3075</v>
      </c>
      <c r="C324" s="42" t="s">
        <v>3076</v>
      </c>
      <c r="D324" s="43">
        <v>0.2</v>
      </c>
      <c r="E324" s="44">
        <v>0</v>
      </c>
      <c r="F324" s="19">
        <v>0</v>
      </c>
      <c r="G324" s="45">
        <v>0</v>
      </c>
      <c r="H324" s="52">
        <v>41760</v>
      </c>
      <c r="I324" s="53">
        <v>41781</v>
      </c>
      <c r="J324" s="42" t="s">
        <v>3077</v>
      </c>
      <c r="K324" s="42" t="s">
        <v>3078</v>
      </c>
      <c r="L324" s="42" t="s">
        <v>3079</v>
      </c>
      <c r="M324" s="42" t="s">
        <v>3080</v>
      </c>
      <c r="N324" s="42" t="s">
        <v>3081</v>
      </c>
      <c r="O324" s="42" t="s">
        <v>3082</v>
      </c>
      <c r="P324" s="16">
        <v>2.2000000000000002</v>
      </c>
      <c r="Q324" s="56">
        <v>0</v>
      </c>
      <c r="R324" s="54">
        <v>0</v>
      </c>
    </row>
    <row r="325" spans="1:18" ht="15.75" hidden="1" customHeight="1">
      <c r="A325" s="41" t="s">
        <v>3083</v>
      </c>
      <c r="B325" s="41" t="s">
        <v>3084</v>
      </c>
      <c r="C325" s="42" t="s">
        <v>3085</v>
      </c>
      <c r="D325" s="43">
        <v>0.2</v>
      </c>
      <c r="E325" s="44">
        <v>0</v>
      </c>
      <c r="F325" s="19">
        <v>0</v>
      </c>
      <c r="G325" s="45">
        <v>0</v>
      </c>
      <c r="H325" s="52">
        <v>41791</v>
      </c>
      <c r="I325" s="53">
        <v>41795</v>
      </c>
      <c r="J325" s="42" t="s">
        <v>3086</v>
      </c>
      <c r="K325" s="42" t="s">
        <v>3087</v>
      </c>
      <c r="L325" s="42" t="s">
        <v>3088</v>
      </c>
      <c r="M325" s="42" t="s">
        <v>3089</v>
      </c>
      <c r="N325" s="42" t="s">
        <v>3090</v>
      </c>
      <c r="O325" s="42" t="s">
        <v>3091</v>
      </c>
      <c r="P325" s="16">
        <v>2.2000000000000002</v>
      </c>
      <c r="Q325" s="56">
        <v>0</v>
      </c>
      <c r="R325" s="54">
        <v>0</v>
      </c>
    </row>
    <row r="326" spans="1:18" ht="15.75" hidden="1" customHeight="1">
      <c r="A326" s="41" t="s">
        <v>3092</v>
      </c>
      <c r="B326" s="41" t="s">
        <v>3093</v>
      </c>
      <c r="C326" s="42" t="s">
        <v>3094</v>
      </c>
      <c r="D326" s="43">
        <v>0.2</v>
      </c>
      <c r="E326" s="44">
        <v>0</v>
      </c>
      <c r="F326" s="19">
        <v>0</v>
      </c>
      <c r="G326" s="45">
        <v>0</v>
      </c>
      <c r="H326" s="46">
        <v>41821</v>
      </c>
      <c r="I326" s="47">
        <v>41837</v>
      </c>
      <c r="J326" s="42" t="s">
        <v>3095</v>
      </c>
      <c r="K326" s="42" t="s">
        <v>3096</v>
      </c>
      <c r="L326" s="42" t="s">
        <v>3097</v>
      </c>
      <c r="M326" s="42" t="s">
        <v>3098</v>
      </c>
      <c r="N326" s="42" t="s">
        <v>3099</v>
      </c>
      <c r="O326" s="42" t="s">
        <v>3100</v>
      </c>
      <c r="P326" s="16">
        <v>2.2000000000000002</v>
      </c>
      <c r="Q326" s="56">
        <v>0</v>
      </c>
      <c r="R326" s="54">
        <v>0</v>
      </c>
    </row>
    <row r="327" spans="1:18" ht="15.75" hidden="1" customHeight="1">
      <c r="A327" s="41" t="s">
        <v>3101</v>
      </c>
      <c r="B327" s="41" t="s">
        <v>3102</v>
      </c>
      <c r="C327" s="42" t="s">
        <v>3103</v>
      </c>
      <c r="D327" s="43">
        <v>0.2</v>
      </c>
      <c r="E327" s="44">
        <v>0</v>
      </c>
      <c r="F327" s="19">
        <v>0</v>
      </c>
      <c r="G327" s="45">
        <v>0</v>
      </c>
      <c r="H327" s="52">
        <v>41791</v>
      </c>
      <c r="I327" s="53">
        <v>41816</v>
      </c>
      <c r="J327" s="42" t="s">
        <v>3104</v>
      </c>
      <c r="K327" s="42" t="s">
        <v>3105</v>
      </c>
      <c r="L327" s="42" t="s">
        <v>3106</v>
      </c>
      <c r="M327" s="42" t="s">
        <v>3107</v>
      </c>
      <c r="N327" s="42" t="s">
        <v>3108</v>
      </c>
      <c r="O327" s="42" t="s">
        <v>3109</v>
      </c>
      <c r="P327" s="16">
        <v>2.2000000000000002</v>
      </c>
      <c r="Q327" s="56">
        <v>0</v>
      </c>
      <c r="R327" s="54">
        <v>0</v>
      </c>
    </row>
    <row r="328" spans="1:18" ht="15.75" hidden="1" customHeight="1">
      <c r="A328" s="41" t="s">
        <v>3110</v>
      </c>
      <c r="B328" s="41" t="s">
        <v>3111</v>
      </c>
      <c r="C328" s="42" t="s">
        <v>3112</v>
      </c>
      <c r="D328" s="43">
        <v>0.25</v>
      </c>
      <c r="E328" s="44">
        <v>0</v>
      </c>
      <c r="F328" s="19">
        <v>0</v>
      </c>
      <c r="G328" s="45">
        <v>0</v>
      </c>
      <c r="H328" s="46">
        <v>41791</v>
      </c>
      <c r="I328" s="47">
        <v>41816</v>
      </c>
      <c r="J328" s="42" t="s">
        <v>3113</v>
      </c>
      <c r="K328" s="42" t="s">
        <v>3114</v>
      </c>
      <c r="L328" s="42" t="s">
        <v>3115</v>
      </c>
      <c r="M328" s="42" t="s">
        <v>3116</v>
      </c>
      <c r="N328" s="42" t="s">
        <v>3117</v>
      </c>
      <c r="O328" s="42" t="s">
        <v>3118</v>
      </c>
      <c r="P328" s="16">
        <v>2.2000000000000002</v>
      </c>
      <c r="Q328" s="56">
        <v>0.06</v>
      </c>
      <c r="R328" s="54">
        <v>0</v>
      </c>
    </row>
    <row r="329" spans="1:18" ht="15.75" hidden="1" customHeight="1">
      <c r="A329" s="41" t="s">
        <v>3119</v>
      </c>
      <c r="B329" s="41" t="s">
        <v>3120</v>
      </c>
      <c r="C329" s="42" t="s">
        <v>3121</v>
      </c>
      <c r="D329" s="43">
        <v>0.2</v>
      </c>
      <c r="E329" s="44">
        <v>0</v>
      </c>
      <c r="F329" s="19">
        <v>0</v>
      </c>
      <c r="G329" s="45">
        <v>0</v>
      </c>
      <c r="H329" s="52">
        <v>41791</v>
      </c>
      <c r="I329" s="53">
        <v>41809</v>
      </c>
      <c r="J329" s="42" t="s">
        <v>3122</v>
      </c>
      <c r="K329" s="42" t="s">
        <v>3123</v>
      </c>
      <c r="L329" s="42" t="s">
        <v>3124</v>
      </c>
      <c r="M329" s="42" t="s">
        <v>3125</v>
      </c>
      <c r="N329" s="42" t="s">
        <v>3126</v>
      </c>
      <c r="O329" s="42" t="s">
        <v>3127</v>
      </c>
      <c r="P329" s="16">
        <v>2.2000000000000002</v>
      </c>
      <c r="Q329" s="56">
        <v>0</v>
      </c>
      <c r="R329" s="54">
        <v>0</v>
      </c>
    </row>
    <row r="330" spans="1:18" ht="15.75" hidden="1" customHeight="1">
      <c r="A330" s="41" t="s">
        <v>3128</v>
      </c>
      <c r="B330" s="58" t="s">
        <v>3129</v>
      </c>
      <c r="C330" s="51" t="s">
        <v>3130</v>
      </c>
      <c r="D330" s="59">
        <v>0.2</v>
      </c>
      <c r="E330" s="60">
        <v>0</v>
      </c>
      <c r="F330" s="19">
        <v>0</v>
      </c>
      <c r="G330" s="61">
        <v>0</v>
      </c>
      <c r="H330" s="62">
        <v>41852</v>
      </c>
      <c r="I330" s="63">
        <v>41858</v>
      </c>
      <c r="J330" s="51" t="s">
        <v>3131</v>
      </c>
      <c r="K330" s="51" t="s">
        <v>3132</v>
      </c>
      <c r="L330" s="51" t="s">
        <v>3133</v>
      </c>
      <c r="M330" s="51" t="s">
        <v>3134</v>
      </c>
      <c r="N330" s="51" t="s">
        <v>3135</v>
      </c>
      <c r="O330" s="51" t="s">
        <v>3136</v>
      </c>
      <c r="P330" s="33">
        <v>2.2200000000000002</v>
      </c>
      <c r="Q330" s="56">
        <v>0</v>
      </c>
      <c r="R330" s="54">
        <v>0</v>
      </c>
    </row>
  </sheetData>
  <autoFilter ref="A1:R330">
    <filterColumn colId="0">
      <filters>
        <filter val="0257_20131115_SOFA_ELPASEO"/>
        <filter val="0258_20131115_SOFA_ELPASEO2"/>
        <filter val="0305_20140206_SOFA_ELPASEO3"/>
      </filters>
    </filterColumn>
  </autoFilter>
  <conditionalFormatting sqref="A311">
    <cfRule type="expression" dxfId="1" priority="1" stopIfTrue="1">
      <formula>AND(COUNTIF($A$180:$A$65531, A311)+COUNTIF($A$107:$A$108, A311)+COUNTIF($A$133:$A$148, A311)+COUNTIF($A$2:$A$105, A311)+COUNTIF($A$115:$A$131, A311)&gt;1,NOT(ISBLANK(A311)))</formula>
    </cfRule>
  </conditionalFormatting>
  <conditionalFormatting sqref="A311">
    <cfRule type="expression" dxfId="0" priority="2" stopIfTrue="1">
      <formula>AND(COUNTIF($A$180:$A$65531, A311)+COUNTIF($A$107:$A$108, A311)+COUNTIF($A$133:$A$148, A311)+COUNTIF($A$2:$A$105, A311)+COUNTIF($A$115:$A$131, A311)&gt;1,NOT(ISBLANK(A311)))</formula>
    </cfRule>
  </conditionalFormatting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workbookViewId="0">
      <selection activeCell="B1" sqref="A1:B1048576"/>
    </sheetView>
  </sheetViews>
  <sheetFormatPr baseColWidth="10" defaultColWidth="17.33203125" defaultRowHeight="15.75" customHeight="1" x14ac:dyDescent="0"/>
  <cols>
    <col min="1" max="6" width="13.5" customWidth="1"/>
  </cols>
  <sheetData>
    <row r="1" spans="1:2" ht="15.75" customHeight="1">
      <c r="A1" s="1" t="s">
        <v>3137</v>
      </c>
      <c r="B1" s="1" t="s">
        <v>3138</v>
      </c>
    </row>
    <row r="2" spans="1:2" ht="15.75" customHeight="1">
      <c r="A2" s="1" t="s">
        <v>3139</v>
      </c>
      <c r="B2" s="1" t="s">
        <v>3140</v>
      </c>
    </row>
    <row r="3" spans="1:2" ht="15.75" customHeight="1">
      <c r="A3" s="1" t="s">
        <v>3141</v>
      </c>
      <c r="B3" s="1" t="s">
        <v>3142</v>
      </c>
    </row>
    <row r="4" spans="1:2" ht="15.75" customHeight="1">
      <c r="A4" s="1" t="s">
        <v>3143</v>
      </c>
      <c r="B4" s="1" t="s">
        <v>3144</v>
      </c>
    </row>
    <row r="5" spans="1:2" ht="15.75" customHeight="1">
      <c r="A5" s="1" t="s">
        <v>3145</v>
      </c>
      <c r="B5" s="1" t="s">
        <v>3146</v>
      </c>
    </row>
    <row r="6" spans="1:2" ht="15.75" customHeight="1">
      <c r="A6" s="1" t="s">
        <v>3147</v>
      </c>
      <c r="B6" s="1" t="s">
        <v>3148</v>
      </c>
    </row>
    <row r="7" spans="1:2" ht="15.75" customHeight="1">
      <c r="A7" s="1" t="s">
        <v>3149</v>
      </c>
      <c r="B7" s="1" t="s">
        <v>3150</v>
      </c>
    </row>
    <row r="8" spans="1:2" ht="15.75" customHeight="1">
      <c r="A8" s="1" t="s">
        <v>3151</v>
      </c>
      <c r="B8" s="1" t="s">
        <v>3152</v>
      </c>
    </row>
    <row r="9" spans="1:2" ht="15.75" customHeight="1">
      <c r="A9" s="1" t="s">
        <v>3153</v>
      </c>
      <c r="B9" s="1" t="s">
        <v>3154</v>
      </c>
    </row>
    <row r="10" spans="1:2" ht="15.75" customHeight="1">
      <c r="A10" s="1" t="s">
        <v>3155</v>
      </c>
      <c r="B10" s="1" t="s">
        <v>3156</v>
      </c>
    </row>
    <row r="11" spans="1:2" ht="15.75" customHeight="1">
      <c r="A11" s="1" t="s">
        <v>3157</v>
      </c>
      <c r="B11" s="1" t="s">
        <v>3158</v>
      </c>
    </row>
    <row r="12" spans="1:2" ht="15.75" customHeight="1">
      <c r="A12" s="1" t="s">
        <v>3159</v>
      </c>
      <c r="B12" s="1" t="s">
        <v>3160</v>
      </c>
    </row>
    <row r="13" spans="1:2" ht="15.75" customHeight="1">
      <c r="A13" s="1" t="s">
        <v>3161</v>
      </c>
      <c r="B13" s="1" t="s">
        <v>3162</v>
      </c>
    </row>
    <row r="14" spans="1:2" ht="15.75" customHeight="1">
      <c r="A14" s="1" t="s">
        <v>3163</v>
      </c>
      <c r="B14" s="1" t="s">
        <v>3164</v>
      </c>
    </row>
    <row r="15" spans="1:2" ht="15.75" customHeight="1">
      <c r="A15" s="1" t="s">
        <v>3165</v>
      </c>
      <c r="B15" s="1" t="s">
        <v>3166</v>
      </c>
    </row>
    <row r="16" spans="1:2" ht="15.75" customHeight="1">
      <c r="A16" s="1" t="s">
        <v>3167</v>
      </c>
      <c r="B16" s="1" t="s">
        <v>3168</v>
      </c>
    </row>
    <row r="17" spans="1:2" ht="15.75" customHeight="1">
      <c r="A17" s="1" t="s">
        <v>3169</v>
      </c>
      <c r="B17" s="1" t="s">
        <v>3170</v>
      </c>
    </row>
    <row r="18" spans="1:2" ht="15.75" customHeight="1">
      <c r="A18" s="1" t="s">
        <v>3171</v>
      </c>
      <c r="B18" s="1" t="s">
        <v>3172</v>
      </c>
    </row>
    <row r="19" spans="1:2" ht="15.75" customHeight="1">
      <c r="A19" s="1" t="s">
        <v>3173</v>
      </c>
      <c r="B19" s="1" t="s">
        <v>3174</v>
      </c>
    </row>
    <row r="20" spans="1:2" ht="15.75" customHeight="1">
      <c r="A20" s="1" t="s">
        <v>3175</v>
      </c>
      <c r="B20" s="1" t="s">
        <v>3176</v>
      </c>
    </row>
    <row r="21" spans="1:2" ht="15.75" customHeight="1">
      <c r="A21" s="1" t="s">
        <v>3177</v>
      </c>
      <c r="B21" s="1" t="s">
        <v>3178</v>
      </c>
    </row>
    <row r="22" spans="1:2" ht="15.75" customHeight="1">
      <c r="A22" s="1" t="s">
        <v>3179</v>
      </c>
      <c r="B22" s="1" t="s">
        <v>3180</v>
      </c>
    </row>
    <row r="23" spans="1:2" ht="15.75" customHeight="1">
      <c r="A23" s="1" t="s">
        <v>3181</v>
      </c>
      <c r="B23" s="1" t="s">
        <v>3182</v>
      </c>
    </row>
    <row r="24" spans="1:2" ht="15.75" customHeight="1">
      <c r="A24" s="1" t="s">
        <v>3183</v>
      </c>
      <c r="B24" s="1" t="s">
        <v>3184</v>
      </c>
    </row>
    <row r="25" spans="1:2" ht="15.75" customHeight="1">
      <c r="A25" s="1" t="s">
        <v>3185</v>
      </c>
      <c r="B25" s="1" t="s">
        <v>3186</v>
      </c>
    </row>
    <row r="26" spans="1:2" ht="15.75" customHeight="1">
      <c r="A26" s="1" t="s">
        <v>3187</v>
      </c>
      <c r="B26" s="1" t="s">
        <v>3188</v>
      </c>
    </row>
    <row r="27" spans="1:2" ht="15.75" customHeight="1">
      <c r="A27" s="1" t="s">
        <v>3189</v>
      </c>
      <c r="B27" s="1" t="s">
        <v>3190</v>
      </c>
    </row>
    <row r="28" spans="1:2" ht="15.75" customHeight="1">
      <c r="A28" s="1" t="s">
        <v>3191</v>
      </c>
      <c r="B28" s="1" t="s">
        <v>3192</v>
      </c>
    </row>
    <row r="29" spans="1:2" ht="15.75" customHeight="1">
      <c r="A29" s="1" t="s">
        <v>3193</v>
      </c>
      <c r="B29" s="1" t="s">
        <v>3194</v>
      </c>
    </row>
    <row r="30" spans="1:2" ht="15.75" customHeight="1">
      <c r="A30" s="1" t="s">
        <v>3195</v>
      </c>
      <c r="B30" s="1" t="s">
        <v>3196</v>
      </c>
    </row>
    <row r="31" spans="1:2" ht="15.75" customHeight="1">
      <c r="A31" s="1" t="s">
        <v>3197</v>
      </c>
      <c r="B31" s="1" t="s">
        <v>3198</v>
      </c>
    </row>
    <row r="32" spans="1:2" ht="15.75" customHeight="1">
      <c r="A32" s="1" t="s">
        <v>3199</v>
      </c>
      <c r="B32" s="1" t="s">
        <v>3200</v>
      </c>
    </row>
    <row r="33" spans="1:2" ht="15.75" customHeight="1">
      <c r="A33" s="1" t="s">
        <v>3201</v>
      </c>
      <c r="B33" s="1" t="s">
        <v>3202</v>
      </c>
    </row>
    <row r="34" spans="1:2" ht="15.75" customHeight="1">
      <c r="A34" s="1" t="s">
        <v>3203</v>
      </c>
      <c r="B34" s="1" t="s">
        <v>3204</v>
      </c>
    </row>
    <row r="35" spans="1:2" ht="15.75" customHeight="1">
      <c r="A35" s="1" t="s">
        <v>3205</v>
      </c>
      <c r="B35" s="1" t="s">
        <v>3206</v>
      </c>
    </row>
    <row r="36" spans="1:2" ht="15.75" customHeight="1">
      <c r="A36" s="1" t="s">
        <v>3207</v>
      </c>
      <c r="B36" s="1" t="s">
        <v>3208</v>
      </c>
    </row>
    <row r="37" spans="1:2" ht="15.75" customHeight="1">
      <c r="A37" s="1" t="s">
        <v>3209</v>
      </c>
      <c r="B37" s="1" t="s">
        <v>3210</v>
      </c>
    </row>
    <row r="38" spans="1:2" ht="15.75" customHeight="1">
      <c r="A38" s="1" t="s">
        <v>3211</v>
      </c>
      <c r="B38" s="1" t="s">
        <v>3212</v>
      </c>
    </row>
    <row r="39" spans="1:2" ht="15.75" customHeight="1">
      <c r="A39" s="1" t="s">
        <v>3213</v>
      </c>
      <c r="B39" s="1" t="s">
        <v>3214</v>
      </c>
    </row>
    <row r="40" spans="1:2" ht="15.75" customHeight="1">
      <c r="A40" s="1" t="s">
        <v>3215</v>
      </c>
      <c r="B40" s="1" t="s">
        <v>3216</v>
      </c>
    </row>
    <row r="41" spans="1:2" ht="15.75" customHeight="1">
      <c r="A41" s="1" t="s">
        <v>3217</v>
      </c>
      <c r="B41" s="1" t="s">
        <v>3218</v>
      </c>
    </row>
    <row r="42" spans="1:2" ht="15.75" customHeight="1">
      <c r="A42" s="1" t="s">
        <v>3219</v>
      </c>
      <c r="B42" s="1" t="s">
        <v>3220</v>
      </c>
    </row>
    <row r="43" spans="1:2" ht="15.75" customHeight="1">
      <c r="A43" s="1" t="s">
        <v>3221</v>
      </c>
      <c r="B43" s="1" t="s">
        <v>3222</v>
      </c>
    </row>
    <row r="44" spans="1:2" ht="15.75" customHeight="1">
      <c r="A44" s="1" t="s">
        <v>3223</v>
      </c>
      <c r="B44" s="1" t="s">
        <v>3224</v>
      </c>
    </row>
    <row r="45" spans="1:2" ht="15.75" customHeight="1">
      <c r="A45" s="1" t="s">
        <v>3225</v>
      </c>
      <c r="B45" s="1" t="s">
        <v>3226</v>
      </c>
    </row>
    <row r="46" spans="1:2" ht="15.75" customHeight="1">
      <c r="A46" s="1" t="s">
        <v>3227</v>
      </c>
      <c r="B46" s="1" t="s">
        <v>3228</v>
      </c>
    </row>
    <row r="47" spans="1:2" ht="15.75" customHeight="1">
      <c r="A47" s="1" t="s">
        <v>3229</v>
      </c>
      <c r="B47" s="1" t="s">
        <v>3230</v>
      </c>
    </row>
    <row r="48" spans="1:2" ht="15.75" customHeight="1">
      <c r="A48" s="1" t="s">
        <v>3231</v>
      </c>
      <c r="B48" s="1" t="s">
        <v>3232</v>
      </c>
    </row>
    <row r="49" spans="1:2" ht="15.75" customHeight="1">
      <c r="A49" s="1" t="s">
        <v>3233</v>
      </c>
      <c r="B49" s="1" t="s">
        <v>3234</v>
      </c>
    </row>
    <row r="50" spans="1:2" ht="15.75" customHeight="1">
      <c r="A50" s="1" t="s">
        <v>3235</v>
      </c>
      <c r="B50" s="1" t="s">
        <v>3236</v>
      </c>
    </row>
    <row r="51" spans="1:2" ht="15.75" customHeight="1">
      <c r="A51" s="1" t="s">
        <v>3237</v>
      </c>
      <c r="B51" s="1" t="s">
        <v>3238</v>
      </c>
    </row>
    <row r="52" spans="1:2" ht="15.75" customHeight="1">
      <c r="A52" s="1" t="s">
        <v>3239</v>
      </c>
      <c r="B52" s="1" t="s">
        <v>3240</v>
      </c>
    </row>
    <row r="53" spans="1:2" ht="15.75" customHeight="1">
      <c r="A53" s="1" t="s">
        <v>3241</v>
      </c>
      <c r="B53" s="1" t="s">
        <v>3242</v>
      </c>
    </row>
    <row r="54" spans="1:2" ht="15.75" customHeight="1">
      <c r="A54" s="1" t="s">
        <v>3243</v>
      </c>
      <c r="B54" s="1" t="s">
        <v>3244</v>
      </c>
    </row>
    <row r="55" spans="1:2" ht="15.75" customHeight="1">
      <c r="A55" s="1" t="s">
        <v>3245</v>
      </c>
      <c r="B55" s="1" t="s">
        <v>3246</v>
      </c>
    </row>
    <row r="56" spans="1:2" ht="15.75" customHeight="1">
      <c r="A56" s="1" t="s">
        <v>3247</v>
      </c>
      <c r="B56" s="1" t="s">
        <v>3248</v>
      </c>
    </row>
    <row r="57" spans="1:2" ht="15.75" customHeight="1">
      <c r="A57" s="1" t="s">
        <v>3249</v>
      </c>
      <c r="B57" s="1" t="s">
        <v>3250</v>
      </c>
    </row>
    <row r="58" spans="1:2" ht="15.75" customHeight="1">
      <c r="A58" s="1" t="s">
        <v>3251</v>
      </c>
      <c r="B58" s="1" t="s">
        <v>3252</v>
      </c>
    </row>
    <row r="59" spans="1:2" ht="15.75" customHeight="1">
      <c r="A59" s="1" t="s">
        <v>3253</v>
      </c>
      <c r="B59" s="1" t="s">
        <v>3254</v>
      </c>
    </row>
    <row r="60" spans="1:2" ht="15.75" customHeight="1">
      <c r="A60" s="1" t="s">
        <v>3255</v>
      </c>
      <c r="B60" s="1" t="s">
        <v>3256</v>
      </c>
    </row>
    <row r="61" spans="1:2" ht="15.75" customHeight="1">
      <c r="A61" s="1" t="s">
        <v>3257</v>
      </c>
      <c r="B61" s="1" t="s">
        <v>3258</v>
      </c>
    </row>
    <row r="62" spans="1:2" ht="15.75" customHeight="1">
      <c r="A62" s="1" t="s">
        <v>3259</v>
      </c>
      <c r="B62" s="1" t="s">
        <v>3260</v>
      </c>
    </row>
    <row r="63" spans="1:2" ht="15.75" customHeight="1">
      <c r="A63" s="1" t="s">
        <v>3261</v>
      </c>
      <c r="B63" s="1" t="s">
        <v>3262</v>
      </c>
    </row>
    <row r="64" spans="1:2" ht="15.75" customHeight="1">
      <c r="A64" s="1" t="s">
        <v>3263</v>
      </c>
      <c r="B64" s="1" t="s">
        <v>3264</v>
      </c>
    </row>
    <row r="65" spans="1:2" ht="15.75" customHeight="1">
      <c r="A65" s="1" t="s">
        <v>3265</v>
      </c>
      <c r="B65" s="1" t="s">
        <v>3266</v>
      </c>
    </row>
    <row r="66" spans="1:2" ht="15.75" customHeight="1">
      <c r="A66" s="1" t="s">
        <v>3267</v>
      </c>
      <c r="B66" s="1" t="s">
        <v>3268</v>
      </c>
    </row>
    <row r="67" spans="1:2" ht="15.75" customHeight="1">
      <c r="A67" s="1" t="s">
        <v>3269</v>
      </c>
      <c r="B67" s="1" t="s">
        <v>3270</v>
      </c>
    </row>
    <row r="68" spans="1:2" ht="15.75" customHeight="1">
      <c r="A68" s="1" t="s">
        <v>3271</v>
      </c>
      <c r="B68" s="1" t="s">
        <v>3272</v>
      </c>
    </row>
    <row r="69" spans="1:2" ht="15.75" customHeight="1">
      <c r="A69" s="1" t="s">
        <v>3273</v>
      </c>
      <c r="B69" s="1" t="s">
        <v>3274</v>
      </c>
    </row>
    <row r="70" spans="1:2" ht="15.75" customHeight="1">
      <c r="A70" s="1" t="s">
        <v>3275</v>
      </c>
      <c r="B70" s="1" t="s">
        <v>3276</v>
      </c>
    </row>
    <row r="71" spans="1:2" ht="15.75" customHeight="1">
      <c r="A71" s="1" t="s">
        <v>3277</v>
      </c>
      <c r="B71" s="1" t="s">
        <v>3278</v>
      </c>
    </row>
    <row r="72" spans="1:2" ht="15.75" customHeight="1">
      <c r="A72" s="1" t="s">
        <v>3279</v>
      </c>
      <c r="B72" s="1" t="s">
        <v>3280</v>
      </c>
    </row>
    <row r="73" spans="1:2" ht="15.75" customHeight="1">
      <c r="A73" s="1" t="s">
        <v>3281</v>
      </c>
      <c r="B73" s="1" t="s">
        <v>3282</v>
      </c>
    </row>
    <row r="74" spans="1:2" ht="15.75" customHeight="1">
      <c r="A74" s="1" t="s">
        <v>3283</v>
      </c>
      <c r="B74" s="1" t="s">
        <v>3284</v>
      </c>
    </row>
    <row r="75" spans="1:2" ht="15.75" customHeight="1">
      <c r="A75" s="1" t="s">
        <v>3285</v>
      </c>
      <c r="B75" s="1" t="s">
        <v>3286</v>
      </c>
    </row>
    <row r="76" spans="1:2" ht="15.75" customHeight="1">
      <c r="A76" s="1" t="s">
        <v>3287</v>
      </c>
      <c r="B76" s="1" t="s">
        <v>3288</v>
      </c>
    </row>
    <row r="77" spans="1:2" ht="15.75" customHeight="1">
      <c r="A77" s="1" t="s">
        <v>3289</v>
      </c>
      <c r="B77" s="1" t="s">
        <v>3290</v>
      </c>
    </row>
    <row r="78" spans="1:2" ht="15.75" customHeight="1">
      <c r="A78" s="1" t="s">
        <v>3291</v>
      </c>
      <c r="B78" s="1" t="s">
        <v>3292</v>
      </c>
    </row>
    <row r="79" spans="1:2" ht="15.75" customHeight="1">
      <c r="A79" s="1" t="s">
        <v>3293</v>
      </c>
      <c r="B79" s="1" t="s">
        <v>3294</v>
      </c>
    </row>
    <row r="80" spans="1:2" ht="15.75" customHeight="1">
      <c r="A80" s="1" t="s">
        <v>3295</v>
      </c>
      <c r="B80" s="1" t="s">
        <v>3296</v>
      </c>
    </row>
    <row r="81" spans="1:2" ht="15.75" customHeight="1">
      <c r="A81" s="1" t="s">
        <v>3297</v>
      </c>
      <c r="B81" s="1" t="s">
        <v>3298</v>
      </c>
    </row>
    <row r="82" spans="1:2" ht="15.75" customHeight="1">
      <c r="A82" s="1" t="s">
        <v>3299</v>
      </c>
      <c r="B82" s="1" t="s">
        <v>3300</v>
      </c>
    </row>
    <row r="83" spans="1:2" ht="15.75" customHeight="1">
      <c r="A83" s="1" t="s">
        <v>3301</v>
      </c>
      <c r="B83" s="1" t="s">
        <v>3302</v>
      </c>
    </row>
    <row r="84" spans="1:2" ht="15.75" customHeight="1">
      <c r="A84" s="1" t="s">
        <v>3303</v>
      </c>
      <c r="B84" s="1" t="s">
        <v>3304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7"/>
  <sheetViews>
    <sheetView workbookViewId="0">
      <selection activeCell="C1" sqref="A1:C1048576"/>
    </sheetView>
  </sheetViews>
  <sheetFormatPr baseColWidth="10" defaultColWidth="17.33203125" defaultRowHeight="15.75" customHeight="1" x14ac:dyDescent="0"/>
  <cols>
    <col min="1" max="1" width="21.83203125" customWidth="1"/>
    <col min="2" max="2" width="13.6640625" customWidth="1"/>
    <col min="3" max="3" width="21.83203125" customWidth="1"/>
    <col min="4" max="6" width="13.5" customWidth="1"/>
  </cols>
  <sheetData>
    <row r="1" spans="1:3" ht="15.75" customHeight="1">
      <c r="A1" s="64" t="s">
        <v>3305</v>
      </c>
      <c r="B1" s="65" t="s">
        <v>3306</v>
      </c>
      <c r="C1" s="66" t="s">
        <v>3307</v>
      </c>
    </row>
    <row r="2" spans="1:3" ht="15.75" customHeight="1">
      <c r="A2" s="64">
        <v>7.0000000000000007E-2</v>
      </c>
      <c r="B2" s="65">
        <v>41275</v>
      </c>
      <c r="C2" s="66" t="s">
        <v>3308</v>
      </c>
    </row>
    <row r="3" spans="1:3" ht="15.75" customHeight="1">
      <c r="A3" s="64">
        <v>7.0000000000000007E-2</v>
      </c>
      <c r="B3" s="65">
        <v>41306</v>
      </c>
      <c r="C3" s="66" t="s">
        <v>3309</v>
      </c>
    </row>
    <row r="4" spans="1:3" ht="15.75" customHeight="1">
      <c r="A4" s="64">
        <v>7.0000000000000007E-2</v>
      </c>
      <c r="B4" s="65">
        <v>41334</v>
      </c>
      <c r="C4" s="66" t="s">
        <v>3310</v>
      </c>
    </row>
    <row r="5" spans="1:3" ht="15.75" customHeight="1">
      <c r="A5" s="64">
        <v>7.0000000000000007E-2</v>
      </c>
      <c r="B5" s="65">
        <v>41365</v>
      </c>
      <c r="C5" s="66" t="s">
        <v>3311</v>
      </c>
    </row>
    <row r="6" spans="1:3" ht="15.75" customHeight="1">
      <c r="A6" s="64">
        <v>7.0000000000000007E-2</v>
      </c>
      <c r="B6" s="65">
        <v>41395</v>
      </c>
      <c r="C6" s="66" t="s">
        <v>3312</v>
      </c>
    </row>
    <row r="7" spans="1:3" ht="15.75" customHeight="1">
      <c r="A7" s="64">
        <v>7.0000000000000007E-2</v>
      </c>
      <c r="B7" s="65">
        <v>41426</v>
      </c>
      <c r="C7" s="66" t="s">
        <v>3313</v>
      </c>
    </row>
    <row r="8" spans="1:3" ht="15.75" customHeight="1">
      <c r="A8" s="64">
        <v>7.0000000000000007E-2</v>
      </c>
      <c r="B8" s="65">
        <v>41456</v>
      </c>
      <c r="C8" s="66" t="s">
        <v>3314</v>
      </c>
    </row>
    <row r="9" spans="1:3" ht="15.75" customHeight="1">
      <c r="A9" s="64">
        <v>7.0000000000000007E-2</v>
      </c>
      <c r="B9" s="65">
        <v>41487</v>
      </c>
      <c r="C9" s="66" t="s">
        <v>3315</v>
      </c>
    </row>
    <row r="10" spans="1:3" ht="15.75" customHeight="1">
      <c r="A10" s="64">
        <v>7.0000000000000007E-2</v>
      </c>
      <c r="B10" s="65">
        <v>41518</v>
      </c>
      <c r="C10" s="66" t="s">
        <v>3316</v>
      </c>
    </row>
    <row r="11" spans="1:3" ht="15.75" customHeight="1">
      <c r="A11" s="64">
        <v>7.0000000000000007E-2</v>
      </c>
      <c r="B11" s="65">
        <v>41548</v>
      </c>
      <c r="C11" s="66" t="s">
        <v>3317</v>
      </c>
    </row>
    <row r="12" spans="1:3" ht="15.75" customHeight="1">
      <c r="A12" s="64">
        <v>7.0000000000000007E-2</v>
      </c>
      <c r="B12" s="65">
        <v>41579</v>
      </c>
      <c r="C12" s="66" t="s">
        <v>3318</v>
      </c>
    </row>
    <row r="13" spans="1:3" ht="15.75" customHeight="1">
      <c r="A13" s="64">
        <v>7.0000000000000007E-2</v>
      </c>
      <c r="B13" s="65">
        <v>41609</v>
      </c>
      <c r="C13" s="66" t="s">
        <v>3319</v>
      </c>
    </row>
    <row r="14" spans="1:3" ht="15.75" customHeight="1">
      <c r="A14" s="64">
        <v>7.0000000000000007E-2</v>
      </c>
      <c r="B14" s="65">
        <v>41640</v>
      </c>
      <c r="C14" s="66" t="s">
        <v>3320</v>
      </c>
    </row>
    <row r="15" spans="1:3" ht="15.75" customHeight="1">
      <c r="A15" s="64">
        <v>7.0000000000000007E-2</v>
      </c>
      <c r="B15" s="65">
        <v>41671</v>
      </c>
      <c r="C15" s="66" t="s">
        <v>3321</v>
      </c>
    </row>
    <row r="16" spans="1:3" ht="15.75" customHeight="1">
      <c r="A16" s="64">
        <v>7.0000000000000007E-2</v>
      </c>
      <c r="B16" s="65">
        <v>41699</v>
      </c>
      <c r="C16" s="66" t="s">
        <v>3322</v>
      </c>
    </row>
    <row r="17" spans="1:3" ht="15.75" customHeight="1">
      <c r="A17" s="64">
        <v>7.0000000000000007E-2</v>
      </c>
      <c r="B17" s="65">
        <v>41730</v>
      </c>
      <c r="C17" s="66" t="s">
        <v>3323</v>
      </c>
    </row>
    <row r="18" spans="1:3" ht="15.75" customHeight="1">
      <c r="A18" s="64">
        <v>7.0000000000000007E-2</v>
      </c>
      <c r="B18" s="65">
        <v>41760</v>
      </c>
      <c r="C18" s="66" t="s">
        <v>3324</v>
      </c>
    </row>
    <row r="19" spans="1:3" ht="15.75" customHeight="1">
      <c r="A19" s="64">
        <v>7.0000000000000007E-2</v>
      </c>
      <c r="B19" s="65">
        <v>41791</v>
      </c>
      <c r="C19" s="66" t="s">
        <v>3325</v>
      </c>
    </row>
    <row r="20" spans="1:3" ht="15.75" customHeight="1">
      <c r="A20" s="64">
        <v>7.5999999999999998E-2</v>
      </c>
      <c r="B20" s="65">
        <v>41821</v>
      </c>
      <c r="C20" s="66" t="s">
        <v>3326</v>
      </c>
    </row>
    <row r="21" spans="1:3" ht="15.75" customHeight="1">
      <c r="A21" s="64">
        <v>7.5700000000000003E-2</v>
      </c>
      <c r="B21" s="65">
        <v>41852</v>
      </c>
      <c r="C21" s="66" t="s">
        <v>3327</v>
      </c>
    </row>
    <row r="22" spans="1:3" ht="15.75" customHeight="1">
      <c r="A22" s="64">
        <v>1.05</v>
      </c>
      <c r="B22" s="65">
        <v>41275</v>
      </c>
      <c r="C22" s="66" t="s">
        <v>3328</v>
      </c>
    </row>
    <row r="23" spans="1:3" ht="15.75" customHeight="1">
      <c r="A23" s="64">
        <v>1.03</v>
      </c>
      <c r="B23" s="65">
        <v>41306</v>
      </c>
      <c r="C23" s="66" t="s">
        <v>3329</v>
      </c>
    </row>
    <row r="24" spans="1:3" ht="15.75" customHeight="1">
      <c r="A24" s="64">
        <v>1.02</v>
      </c>
      <c r="B24" s="65">
        <v>41334</v>
      </c>
      <c r="C24" s="66" t="s">
        <v>3330</v>
      </c>
    </row>
    <row r="25" spans="1:3" ht="15.75" customHeight="1">
      <c r="A25" s="64">
        <v>1.04</v>
      </c>
      <c r="B25" s="65">
        <v>41365</v>
      </c>
      <c r="C25" s="66" t="s">
        <v>3331</v>
      </c>
    </row>
    <row r="26" spans="1:3" ht="15.75" customHeight="1">
      <c r="A26" s="64">
        <v>1</v>
      </c>
      <c r="B26" s="65">
        <v>41395</v>
      </c>
      <c r="C26" s="66" t="s">
        <v>3332</v>
      </c>
    </row>
    <row r="27" spans="1:3" ht="15.75" customHeight="1">
      <c r="A27" s="64">
        <v>0.94</v>
      </c>
      <c r="B27" s="65">
        <v>41426</v>
      </c>
      <c r="C27" s="66" t="s">
        <v>3333</v>
      </c>
    </row>
    <row r="28" spans="1:3" ht="15.75" customHeight="1">
      <c r="A28" s="64">
        <v>0.91</v>
      </c>
      <c r="B28" s="65">
        <v>41456</v>
      </c>
      <c r="C28" s="66" t="s">
        <v>3334</v>
      </c>
    </row>
    <row r="29" spans="1:3" ht="15.75" customHeight="1">
      <c r="A29" s="64">
        <v>0.91</v>
      </c>
      <c r="B29" s="65">
        <v>41487</v>
      </c>
      <c r="C29" s="66" t="s">
        <v>3335</v>
      </c>
    </row>
    <row r="30" spans="1:3" ht="15.75" customHeight="1">
      <c r="A30" s="64">
        <v>0.92</v>
      </c>
      <c r="B30" s="65">
        <v>41518</v>
      </c>
      <c r="C30" s="66" t="s">
        <v>3336</v>
      </c>
    </row>
    <row r="31" spans="1:3" ht="15.75" customHeight="1">
      <c r="A31" s="64">
        <v>0.94</v>
      </c>
      <c r="B31" s="65">
        <v>41548</v>
      </c>
      <c r="C31" s="66" t="s">
        <v>3337</v>
      </c>
    </row>
    <row r="32" spans="1:3" ht="15.75" customHeight="1">
      <c r="A32" s="64">
        <v>0.93</v>
      </c>
      <c r="B32" s="65">
        <v>41579</v>
      </c>
      <c r="C32" s="66" t="s">
        <v>3338</v>
      </c>
    </row>
    <row r="33" spans="1:3" ht="15.75" customHeight="1">
      <c r="A33" s="64">
        <v>0.9</v>
      </c>
      <c r="B33" s="65">
        <v>41609</v>
      </c>
      <c r="C33" s="66" t="s">
        <v>3339</v>
      </c>
    </row>
    <row r="34" spans="1:3" ht="15.75" customHeight="1">
      <c r="A34" s="64">
        <v>0.88</v>
      </c>
      <c r="B34" s="65">
        <v>41640</v>
      </c>
      <c r="C34" s="66" t="s">
        <v>3340</v>
      </c>
    </row>
    <row r="35" spans="1:3" ht="15.75" customHeight="1">
      <c r="A35" s="64">
        <v>0.89</v>
      </c>
      <c r="B35" s="65">
        <v>41671</v>
      </c>
      <c r="C35" s="66" t="s">
        <v>3341</v>
      </c>
    </row>
    <row r="36" spans="1:3" ht="15.75" customHeight="1">
      <c r="A36" s="64">
        <v>0.9</v>
      </c>
      <c r="B36" s="65">
        <v>41699</v>
      </c>
      <c r="C36" s="66" t="s">
        <v>3342</v>
      </c>
    </row>
    <row r="37" spans="1:3" ht="15.75" customHeight="1">
      <c r="A37" s="64">
        <v>0.93700000000000006</v>
      </c>
      <c r="B37" s="65">
        <v>41730</v>
      </c>
      <c r="C37" s="66" t="s">
        <v>3343</v>
      </c>
    </row>
    <row r="38" spans="1:3" ht="15.75" customHeight="1">
      <c r="A38" s="64">
        <v>0.93600000000000005</v>
      </c>
      <c r="B38" s="65">
        <v>41760</v>
      </c>
      <c r="C38" s="66" t="s">
        <v>3344</v>
      </c>
    </row>
    <row r="39" spans="1:3" ht="15.75" customHeight="1">
      <c r="A39" s="64">
        <v>0.93</v>
      </c>
      <c r="B39" s="65">
        <v>41791</v>
      </c>
      <c r="C39" s="66" t="s">
        <v>3345</v>
      </c>
    </row>
    <row r="40" spans="1:3" ht="15.75" customHeight="1">
      <c r="A40" s="64">
        <v>0.93730000000000002</v>
      </c>
      <c r="B40" s="65">
        <v>41821</v>
      </c>
      <c r="C40" s="66" t="s">
        <v>3346</v>
      </c>
    </row>
    <row r="41" spans="1:3" ht="15.75" customHeight="1">
      <c r="A41" s="64">
        <v>0.93120000000000003</v>
      </c>
      <c r="B41" s="65">
        <v>41852</v>
      </c>
      <c r="C41" s="66" t="s">
        <v>3347</v>
      </c>
    </row>
    <row r="42" spans="1:3" ht="15.75" customHeight="1">
      <c r="A42" s="64">
        <v>1.01</v>
      </c>
      <c r="B42" s="65">
        <v>41275</v>
      </c>
      <c r="C42" s="66" t="s">
        <v>3348</v>
      </c>
    </row>
    <row r="43" spans="1:3" ht="15.75" customHeight="1">
      <c r="A43" s="64">
        <v>0.99</v>
      </c>
      <c r="B43" s="65">
        <v>41306</v>
      </c>
      <c r="C43" s="66" t="s">
        <v>3349</v>
      </c>
    </row>
    <row r="44" spans="1:3" ht="15.75" customHeight="1">
      <c r="A44" s="64">
        <v>0.97</v>
      </c>
      <c r="B44" s="65">
        <v>41334</v>
      </c>
      <c r="C44" s="66" t="s">
        <v>3350</v>
      </c>
    </row>
    <row r="45" spans="1:3" ht="15.75" customHeight="1">
      <c r="A45" s="64">
        <v>0.98</v>
      </c>
      <c r="B45" s="65">
        <v>41365</v>
      </c>
      <c r="C45" s="66" t="s">
        <v>3351</v>
      </c>
    </row>
    <row r="46" spans="1:3" ht="15.75" customHeight="1">
      <c r="A46" s="64">
        <v>0.99</v>
      </c>
      <c r="B46" s="65">
        <v>41395</v>
      </c>
      <c r="C46" s="66" t="s">
        <v>3352</v>
      </c>
    </row>
    <row r="47" spans="1:3" ht="15.75" customHeight="1">
      <c r="A47" s="64">
        <v>0.98</v>
      </c>
      <c r="B47" s="65">
        <v>41426</v>
      </c>
      <c r="C47" s="66" t="s">
        <v>3353</v>
      </c>
    </row>
    <row r="48" spans="1:3" ht="15.75" customHeight="1">
      <c r="A48" s="64">
        <v>0.94</v>
      </c>
      <c r="B48" s="65">
        <v>41456</v>
      </c>
      <c r="C48" s="66" t="s">
        <v>3354</v>
      </c>
    </row>
    <row r="49" spans="1:3" ht="15.75" customHeight="1">
      <c r="A49" s="64">
        <v>0.97</v>
      </c>
      <c r="B49" s="65">
        <v>41487</v>
      </c>
      <c r="C49" s="66" t="s">
        <v>3355</v>
      </c>
    </row>
    <row r="50" spans="1:3" ht="15.75" customHeight="1">
      <c r="A50" s="64">
        <v>0.96</v>
      </c>
      <c r="B50" s="65">
        <v>41518</v>
      </c>
      <c r="C50" s="66" t="s">
        <v>3356</v>
      </c>
    </row>
    <row r="51" spans="1:3" ht="15.75" customHeight="1">
      <c r="A51" s="64">
        <v>0.96</v>
      </c>
      <c r="B51" s="65">
        <v>41548</v>
      </c>
      <c r="C51" s="66" t="s">
        <v>3357</v>
      </c>
    </row>
    <row r="52" spans="1:3" ht="15.75" customHeight="1">
      <c r="A52" s="64">
        <v>0.95</v>
      </c>
      <c r="B52" s="65">
        <v>41579</v>
      </c>
      <c r="C52" s="66" t="s">
        <v>3358</v>
      </c>
    </row>
    <row r="53" spans="1:3" ht="15.75" customHeight="1">
      <c r="A53" s="64">
        <v>0.94</v>
      </c>
      <c r="B53" s="65">
        <v>41609</v>
      </c>
      <c r="C53" s="66" t="s">
        <v>3359</v>
      </c>
    </row>
    <row r="54" spans="1:3" ht="15.75" customHeight="1">
      <c r="A54" s="64">
        <v>0.92</v>
      </c>
      <c r="B54" s="65">
        <v>41640</v>
      </c>
      <c r="C54" s="66" t="s">
        <v>3360</v>
      </c>
    </row>
    <row r="55" spans="1:3" ht="15.75" customHeight="1">
      <c r="A55" s="64">
        <v>0.9</v>
      </c>
      <c r="B55" s="65">
        <v>41671</v>
      </c>
      <c r="C55" s="66" t="s">
        <v>3361</v>
      </c>
    </row>
    <row r="56" spans="1:3" ht="15.75" customHeight="1">
      <c r="A56" s="64">
        <v>0.9</v>
      </c>
      <c r="B56" s="65">
        <v>41699</v>
      </c>
      <c r="C56" s="66" t="s">
        <v>3362</v>
      </c>
    </row>
    <row r="57" spans="1:3" ht="15.75" customHeight="1">
      <c r="A57" s="64">
        <v>0.91910000000000003</v>
      </c>
      <c r="B57" s="65">
        <v>41730</v>
      </c>
      <c r="C57" s="66" t="s">
        <v>3363</v>
      </c>
    </row>
    <row r="58" spans="1:3" ht="15.75" customHeight="1">
      <c r="A58" s="64">
        <v>0.91810000000000003</v>
      </c>
      <c r="B58" s="65">
        <v>41760</v>
      </c>
      <c r="C58" s="66" t="s">
        <v>3364</v>
      </c>
    </row>
    <row r="59" spans="1:3" ht="15.75" customHeight="1">
      <c r="A59" s="64">
        <v>0.92200000000000004</v>
      </c>
      <c r="B59" s="65">
        <v>41791</v>
      </c>
      <c r="C59" s="66" t="s">
        <v>3365</v>
      </c>
    </row>
    <row r="60" spans="1:3" ht="15.75" customHeight="1">
      <c r="A60" s="64">
        <v>0.93620000000000003</v>
      </c>
      <c r="B60" s="65">
        <v>41821</v>
      </c>
      <c r="C60" s="66" t="s">
        <v>3366</v>
      </c>
    </row>
    <row r="61" spans="1:3" ht="15.75" customHeight="1">
      <c r="A61" s="64">
        <v>0.91549999999999998</v>
      </c>
      <c r="B61" s="65">
        <v>41852</v>
      </c>
      <c r="C61" s="66" t="s">
        <v>3367</v>
      </c>
    </row>
    <row r="62" spans="1:3" ht="15.75" customHeight="1">
      <c r="A62" s="64">
        <v>0.17499999999999999</v>
      </c>
      <c r="B62" s="65">
        <v>41275</v>
      </c>
      <c r="C62" s="66" t="s">
        <v>3368</v>
      </c>
    </row>
    <row r="63" spans="1:3" ht="15.75" customHeight="1">
      <c r="A63" s="64">
        <v>0.17899999999999999</v>
      </c>
      <c r="B63" s="65">
        <v>41306</v>
      </c>
      <c r="C63" s="66" t="s">
        <v>3369</v>
      </c>
    </row>
    <row r="64" spans="1:3" ht="15.75" customHeight="1">
      <c r="A64" s="64">
        <v>0.17399999999999999</v>
      </c>
      <c r="B64" s="65">
        <v>41334</v>
      </c>
      <c r="C64" s="66" t="s">
        <v>3370</v>
      </c>
    </row>
    <row r="65" spans="1:3" ht="15.75" customHeight="1">
      <c r="A65" s="64">
        <v>0.17499999999999999</v>
      </c>
      <c r="B65" s="65">
        <v>41365</v>
      </c>
      <c r="C65" s="66" t="s">
        <v>3371</v>
      </c>
    </row>
    <row r="66" spans="1:3" ht="15.75" customHeight="1">
      <c r="A66" s="64">
        <v>0.17399999999999999</v>
      </c>
      <c r="B66" s="65">
        <v>41395</v>
      </c>
      <c r="C66" s="66" t="s">
        <v>3372</v>
      </c>
    </row>
    <row r="67" spans="1:3" ht="15.75" customHeight="1">
      <c r="A67" s="64">
        <v>0.17699999999999999</v>
      </c>
      <c r="B67" s="65">
        <v>41426</v>
      </c>
      <c r="C67" s="66" t="s">
        <v>3373</v>
      </c>
    </row>
    <row r="68" spans="1:3" ht="15.75" customHeight="1">
      <c r="A68" s="64">
        <v>0.17100000000000001</v>
      </c>
      <c r="B68" s="65">
        <v>41456</v>
      </c>
      <c r="C68" s="66" t="s">
        <v>3374</v>
      </c>
    </row>
    <row r="69" spans="1:3" ht="15.75" customHeight="1">
      <c r="A69" s="64">
        <v>0.17799999999999999</v>
      </c>
      <c r="B69" s="65">
        <v>41487</v>
      </c>
      <c r="C69" s="66" t="s">
        <v>3375</v>
      </c>
    </row>
    <row r="70" spans="1:3" ht="15.75" customHeight="1">
      <c r="A70" s="64">
        <v>0.17699999999999999</v>
      </c>
      <c r="B70" s="65">
        <v>41518</v>
      </c>
      <c r="C70" s="66" t="s">
        <v>3376</v>
      </c>
    </row>
    <row r="71" spans="1:3" ht="15.75" customHeight="1">
      <c r="A71" s="64">
        <v>0.18099999999999999</v>
      </c>
      <c r="B71" s="65">
        <v>41548</v>
      </c>
      <c r="C71" s="66" t="s">
        <v>3377</v>
      </c>
    </row>
    <row r="72" spans="1:3" ht="15.75" customHeight="1">
      <c r="A72" s="64">
        <v>0.17899999999999999</v>
      </c>
      <c r="B72" s="65">
        <v>41579</v>
      </c>
      <c r="C72" s="66" t="s">
        <v>3378</v>
      </c>
    </row>
    <row r="73" spans="1:3" ht="15.75" customHeight="1">
      <c r="A73" s="64">
        <v>0.184</v>
      </c>
      <c r="B73" s="65">
        <v>41609</v>
      </c>
      <c r="C73" s="66" t="s">
        <v>3379</v>
      </c>
    </row>
    <row r="74" spans="1:3" ht="15.75" customHeight="1">
      <c r="A74" s="64">
        <v>0.182</v>
      </c>
      <c r="B74" s="65">
        <v>41640</v>
      </c>
      <c r="C74" s="66" t="s">
        <v>3380</v>
      </c>
    </row>
    <row r="75" spans="1:3" ht="15.75" customHeight="1">
      <c r="A75" s="64">
        <v>0.182</v>
      </c>
      <c r="B75" s="65">
        <v>41671</v>
      </c>
      <c r="C75" s="66" t="s">
        <v>3381</v>
      </c>
    </row>
    <row r="76" spans="1:3" ht="15.75" customHeight="1">
      <c r="A76" s="64">
        <v>0.186</v>
      </c>
      <c r="B76" s="65">
        <v>41699</v>
      </c>
      <c r="C76" s="66" t="s">
        <v>3382</v>
      </c>
    </row>
    <row r="77" spans="1:3" ht="15.75" customHeight="1">
      <c r="A77" s="64">
        <v>0.185</v>
      </c>
      <c r="B77" s="65">
        <v>41730</v>
      </c>
      <c r="C77" s="66" t="s">
        <v>3383</v>
      </c>
    </row>
    <row r="78" spans="1:3" ht="15.75" customHeight="1">
      <c r="A78" s="64">
        <v>0.18429999999999999</v>
      </c>
      <c r="B78" s="65">
        <v>41760</v>
      </c>
      <c r="C78" s="66" t="s">
        <v>3384</v>
      </c>
    </row>
    <row r="79" spans="1:3" ht="15.75" customHeight="1">
      <c r="A79" s="64">
        <v>0.182</v>
      </c>
      <c r="B79" s="65">
        <v>41791</v>
      </c>
      <c r="C79" s="66" t="s">
        <v>3385</v>
      </c>
    </row>
    <row r="80" spans="1:3" ht="15.75" customHeight="1">
      <c r="A80" s="64">
        <v>0.1825</v>
      </c>
      <c r="B80" s="65">
        <v>41821</v>
      </c>
      <c r="C80" s="66" t="s">
        <v>3386</v>
      </c>
    </row>
    <row r="81" spans="1:3" ht="15.75" customHeight="1">
      <c r="A81" s="64">
        <v>0.18010000000000001</v>
      </c>
      <c r="B81" s="65">
        <v>41852</v>
      </c>
      <c r="C81" s="66" t="s">
        <v>3387</v>
      </c>
    </row>
    <row r="82" spans="1:3" ht="15.75" customHeight="1">
      <c r="A82" s="64">
        <v>1.3</v>
      </c>
      <c r="B82" s="65">
        <v>41275</v>
      </c>
      <c r="C82" s="66" t="s">
        <v>3388</v>
      </c>
    </row>
    <row r="83" spans="1:3" ht="15.75" customHeight="1">
      <c r="A83" s="64">
        <v>1.33</v>
      </c>
      <c r="B83" s="65">
        <v>41306</v>
      </c>
      <c r="C83" s="66" t="s">
        <v>3389</v>
      </c>
    </row>
    <row r="84" spans="1:3" ht="15.75" customHeight="1">
      <c r="A84" s="64">
        <v>1.29</v>
      </c>
      <c r="B84" s="65">
        <v>41334</v>
      </c>
      <c r="C84" s="66" t="s">
        <v>3390</v>
      </c>
    </row>
    <row r="85" spans="1:3" ht="15.75" customHeight="1">
      <c r="A85" s="64">
        <v>1.3</v>
      </c>
      <c r="B85" s="65">
        <v>41365</v>
      </c>
      <c r="C85" s="66" t="s">
        <v>3391</v>
      </c>
    </row>
    <row r="86" spans="1:3" ht="15.75" customHeight="1">
      <c r="A86" s="64">
        <v>1.3</v>
      </c>
      <c r="B86" s="65">
        <v>41395</v>
      </c>
      <c r="C86" s="66" t="s">
        <v>3392</v>
      </c>
    </row>
    <row r="87" spans="1:3" ht="15.75" customHeight="1">
      <c r="A87" s="64">
        <v>1.32</v>
      </c>
      <c r="B87" s="65">
        <v>41426</v>
      </c>
      <c r="C87" s="66" t="s">
        <v>3393</v>
      </c>
    </row>
    <row r="88" spans="1:3" ht="15.75" customHeight="1">
      <c r="A88" s="64">
        <v>1.27</v>
      </c>
      <c r="B88" s="65">
        <v>41456</v>
      </c>
      <c r="C88" s="66" t="s">
        <v>3394</v>
      </c>
    </row>
    <row r="89" spans="1:3" ht="15.75" customHeight="1">
      <c r="A89" s="64">
        <v>1.33</v>
      </c>
      <c r="B89" s="65">
        <v>41487</v>
      </c>
      <c r="C89" s="66" t="s">
        <v>3395</v>
      </c>
    </row>
    <row r="90" spans="1:3" ht="15.75" customHeight="1">
      <c r="A90" s="64">
        <v>1.32</v>
      </c>
      <c r="B90" s="65">
        <v>41518</v>
      </c>
      <c r="C90" s="66" t="s">
        <v>3396</v>
      </c>
    </row>
    <row r="91" spans="1:3" ht="15.75" customHeight="1">
      <c r="A91" s="64">
        <v>1.35</v>
      </c>
      <c r="B91" s="65">
        <v>41548</v>
      </c>
      <c r="C91" s="66" t="s">
        <v>3397</v>
      </c>
    </row>
    <row r="92" spans="1:3" ht="15.75" customHeight="1">
      <c r="A92" s="64">
        <v>1.33</v>
      </c>
      <c r="B92" s="65">
        <v>41579</v>
      </c>
      <c r="C92" s="66" t="s">
        <v>3398</v>
      </c>
    </row>
    <row r="93" spans="1:3" ht="15.75" customHeight="1">
      <c r="A93" s="64">
        <v>1.37</v>
      </c>
      <c r="B93" s="65">
        <v>41609</v>
      </c>
      <c r="C93" s="66" t="s">
        <v>3399</v>
      </c>
    </row>
    <row r="94" spans="1:3" ht="15.75" customHeight="1">
      <c r="A94" s="64">
        <v>1.36</v>
      </c>
      <c r="B94" s="65">
        <v>41640</v>
      </c>
      <c r="C94" s="66" t="s">
        <v>3400</v>
      </c>
    </row>
    <row r="95" spans="1:3" ht="15.75" customHeight="1">
      <c r="A95" s="64">
        <v>1.36</v>
      </c>
      <c r="B95" s="65">
        <v>41671</v>
      </c>
      <c r="C95" s="66" t="s">
        <v>3401</v>
      </c>
    </row>
    <row r="96" spans="1:3" ht="15.75" customHeight="1">
      <c r="A96" s="64">
        <v>1.38</v>
      </c>
      <c r="B96" s="65">
        <v>41699</v>
      </c>
      <c r="C96" s="66" t="s">
        <v>3402</v>
      </c>
    </row>
    <row r="97" spans="1:3" ht="15.75" customHeight="1">
      <c r="A97" s="64">
        <v>1.3852</v>
      </c>
      <c r="B97" s="65">
        <v>41730</v>
      </c>
      <c r="C97" s="66" t="s">
        <v>3403</v>
      </c>
    </row>
    <row r="98" spans="1:3" ht="15.75" customHeight="1">
      <c r="A98" s="64">
        <v>1.375</v>
      </c>
      <c r="B98" s="65">
        <v>41760</v>
      </c>
      <c r="C98" s="66" t="s">
        <v>3404</v>
      </c>
    </row>
    <row r="99" spans="1:3" ht="15.75" customHeight="1">
      <c r="A99" s="64">
        <v>1.3620000000000001</v>
      </c>
      <c r="B99" s="65">
        <v>41791</v>
      </c>
      <c r="C99" s="66" t="s">
        <v>3405</v>
      </c>
    </row>
    <row r="100" spans="1:3" ht="15.75" customHeight="1">
      <c r="A100" s="64">
        <v>1.3606</v>
      </c>
      <c r="B100" s="65">
        <v>41821</v>
      </c>
      <c r="C100" s="66" t="s">
        <v>3406</v>
      </c>
    </row>
    <row r="101" spans="1:3" ht="15.75" customHeight="1">
      <c r="A101" s="64">
        <v>1.343</v>
      </c>
      <c r="B101" s="65">
        <v>41852</v>
      </c>
      <c r="C101" s="66" t="s">
        <v>3407</v>
      </c>
    </row>
    <row r="102" spans="1:3" ht="15.75" customHeight="1">
      <c r="A102" s="64">
        <v>0.129</v>
      </c>
      <c r="B102" s="65">
        <v>41275</v>
      </c>
      <c r="C102" s="66" t="s">
        <v>3408</v>
      </c>
    </row>
    <row r="103" spans="1:3" ht="15.75" customHeight="1">
      <c r="A103" s="64">
        <v>0.128</v>
      </c>
      <c r="B103" s="65">
        <v>41306</v>
      </c>
      <c r="C103" s="66" t="s">
        <v>3409</v>
      </c>
    </row>
    <row r="104" spans="1:3" ht="15.75" customHeight="1">
      <c r="A104" s="64">
        <v>0.128</v>
      </c>
      <c r="B104" s="65">
        <v>41334</v>
      </c>
      <c r="C104" s="66" t="s">
        <v>3410</v>
      </c>
    </row>
    <row r="105" spans="1:3" ht="15.75" customHeight="1">
      <c r="A105" s="64">
        <v>0.128</v>
      </c>
      <c r="B105" s="65">
        <v>41365</v>
      </c>
      <c r="C105" s="66" t="s">
        <v>3411</v>
      </c>
    </row>
    <row r="106" spans="1:3" ht="15.75" customHeight="1">
      <c r="A106" s="64">
        <v>0.128</v>
      </c>
      <c r="B106" s="65">
        <v>41395</v>
      </c>
      <c r="C106" s="66" t="s">
        <v>3412</v>
      </c>
    </row>
    <row r="107" spans="1:3" ht="15.75" customHeight="1">
      <c r="A107" s="64">
        <v>0.128</v>
      </c>
      <c r="B107" s="65">
        <v>41426</v>
      </c>
      <c r="C107" s="66" t="s">
        <v>3413</v>
      </c>
    </row>
    <row r="108" spans="1:3" ht="15.75" customHeight="1">
      <c r="A108" s="64">
        <v>0.128</v>
      </c>
      <c r="B108" s="65">
        <v>41456</v>
      </c>
      <c r="C108" s="66" t="s">
        <v>3414</v>
      </c>
    </row>
    <row r="109" spans="1:3" ht="15.75" customHeight="1">
      <c r="A109" s="64">
        <v>0.128</v>
      </c>
      <c r="B109" s="65">
        <v>41487</v>
      </c>
      <c r="C109" s="66" t="s">
        <v>3415</v>
      </c>
    </row>
    <row r="110" spans="1:3" ht="15.75" customHeight="1">
      <c r="A110" s="64">
        <v>0.129</v>
      </c>
      <c r="B110" s="65">
        <v>41518</v>
      </c>
      <c r="C110" s="66" t="s">
        <v>3416</v>
      </c>
    </row>
    <row r="111" spans="1:3" ht="15.75" customHeight="1">
      <c r="A111" s="64">
        <v>0.129</v>
      </c>
      <c r="B111" s="65">
        <v>41548</v>
      </c>
      <c r="C111" s="66" t="s">
        <v>3417</v>
      </c>
    </row>
    <row r="112" spans="1:3" ht="15.75" customHeight="1">
      <c r="A112" s="64">
        <v>0.129</v>
      </c>
      <c r="B112" s="65">
        <v>41579</v>
      </c>
      <c r="C112" s="66" t="s">
        <v>3418</v>
      </c>
    </row>
    <row r="113" spans="1:3" ht="15.75" customHeight="1">
      <c r="A113" s="64">
        <v>0.129</v>
      </c>
      <c r="B113" s="65">
        <v>41609</v>
      </c>
      <c r="C113" s="66" t="s">
        <v>3419</v>
      </c>
    </row>
    <row r="114" spans="1:3" ht="15.75" customHeight="1">
      <c r="A114" s="64">
        <v>0.129</v>
      </c>
      <c r="B114" s="65">
        <v>41640</v>
      </c>
      <c r="C114" s="66" t="s">
        <v>3420</v>
      </c>
    </row>
    <row r="115" spans="1:3" ht="15.75" customHeight="1">
      <c r="A115" s="64">
        <v>0.128</v>
      </c>
      <c r="B115" s="65">
        <v>41671</v>
      </c>
      <c r="C115" s="66" t="s">
        <v>3421</v>
      </c>
    </row>
    <row r="116" spans="1:3" ht="15.75" customHeight="1">
      <c r="A116" s="64">
        <v>0.128</v>
      </c>
      <c r="B116" s="65">
        <v>41699</v>
      </c>
      <c r="C116" s="66" t="s">
        <v>3422</v>
      </c>
    </row>
    <row r="117" spans="1:3" ht="15.75" customHeight="1">
      <c r="A117" s="64">
        <v>0.129</v>
      </c>
      <c r="B117" s="65">
        <v>41730</v>
      </c>
      <c r="C117" s="66" t="s">
        <v>3423</v>
      </c>
    </row>
    <row r="118" spans="1:3" ht="15.75" customHeight="1">
      <c r="A118" s="64">
        <v>0.129</v>
      </c>
      <c r="B118" s="65">
        <v>41760</v>
      </c>
      <c r="C118" s="66" t="s">
        <v>3424</v>
      </c>
    </row>
    <row r="119" spans="1:3" ht="15.75" customHeight="1">
      <c r="A119" s="64">
        <v>0.129</v>
      </c>
      <c r="B119" s="65">
        <v>41791</v>
      </c>
      <c r="C119" s="66" t="s">
        <v>3425</v>
      </c>
    </row>
    <row r="120" spans="1:3" ht="15.75" customHeight="1">
      <c r="A120" s="64">
        <v>0.129</v>
      </c>
      <c r="B120" s="65">
        <v>41821</v>
      </c>
      <c r="C120" s="66" t="s">
        <v>3426</v>
      </c>
    </row>
    <row r="121" spans="1:3" ht="15.75" customHeight="1">
      <c r="A121" s="64">
        <v>0.129</v>
      </c>
      <c r="B121" s="65">
        <v>41852</v>
      </c>
      <c r="C121" s="66" t="s">
        <v>3427</v>
      </c>
    </row>
    <row r="122" spans="1:3" ht="15.75" customHeight="1">
      <c r="A122" s="64">
        <v>1.0999999999999999E-2</v>
      </c>
      <c r="B122" s="65">
        <v>41275</v>
      </c>
      <c r="C122" s="66" t="s">
        <v>3428</v>
      </c>
    </row>
    <row r="123" spans="1:3" ht="15.75" customHeight="1">
      <c r="A123" s="64">
        <v>0.01</v>
      </c>
      <c r="B123" s="65">
        <v>41306</v>
      </c>
      <c r="C123" s="66" t="s">
        <v>3429</v>
      </c>
    </row>
    <row r="124" spans="1:3" ht="15.75" customHeight="1">
      <c r="A124" s="64">
        <v>0.01</v>
      </c>
      <c r="B124" s="65">
        <v>41334</v>
      </c>
      <c r="C124" s="66" t="s">
        <v>3430</v>
      </c>
    </row>
    <row r="125" spans="1:3" ht="15.75" customHeight="1">
      <c r="A125" s="64">
        <v>0.01</v>
      </c>
      <c r="B125" s="65">
        <v>41365</v>
      </c>
      <c r="C125" s="66" t="s">
        <v>3431</v>
      </c>
    </row>
    <row r="126" spans="1:3" ht="15.75" customHeight="1">
      <c r="A126" s="64">
        <v>8.9999999999999993E-3</v>
      </c>
      <c r="B126" s="65">
        <v>41395</v>
      </c>
      <c r="C126" s="66" t="s">
        <v>3432</v>
      </c>
    </row>
    <row r="127" spans="1:3" ht="15.75" customHeight="1">
      <c r="A127" s="64">
        <v>0.01</v>
      </c>
      <c r="B127" s="65">
        <v>41426</v>
      </c>
      <c r="C127" s="66" t="s">
        <v>3433</v>
      </c>
    </row>
    <row r="128" spans="1:3" ht="15.75" customHeight="1">
      <c r="A128" s="64">
        <v>8.9999999999999993E-3</v>
      </c>
      <c r="B128" s="65">
        <v>41456</v>
      </c>
      <c r="C128" s="66" t="s">
        <v>3434</v>
      </c>
    </row>
    <row r="129" spans="1:3" ht="15.75" customHeight="1">
      <c r="A129" s="64">
        <v>0.01</v>
      </c>
      <c r="B129" s="65">
        <v>41487</v>
      </c>
      <c r="C129" s="66" t="s">
        <v>3435</v>
      </c>
    </row>
    <row r="130" spans="1:3" ht="15.75" customHeight="1">
      <c r="A130" s="64">
        <v>0.01</v>
      </c>
      <c r="B130" s="65">
        <v>41518</v>
      </c>
      <c r="C130" s="66" t="s">
        <v>3436</v>
      </c>
    </row>
    <row r="131" spans="1:3" ht="15.75" customHeight="1">
      <c r="A131" s="64">
        <v>0.01</v>
      </c>
      <c r="B131" s="65">
        <v>41548</v>
      </c>
      <c r="C131" s="66" t="s">
        <v>3437</v>
      </c>
    </row>
    <row r="132" spans="1:3" ht="15.75" customHeight="1">
      <c r="A132" s="64">
        <v>0.01</v>
      </c>
      <c r="B132" s="65">
        <v>41579</v>
      </c>
      <c r="C132" s="66" t="s">
        <v>3438</v>
      </c>
    </row>
    <row r="133" spans="1:3" ht="15.75" customHeight="1">
      <c r="A133" s="64">
        <v>8.9999999999999993E-3</v>
      </c>
      <c r="B133" s="65">
        <v>41609</v>
      </c>
      <c r="C133" s="66" t="s">
        <v>3439</v>
      </c>
    </row>
    <row r="134" spans="1:3" ht="15.75" customHeight="1">
      <c r="A134" s="64">
        <v>8.9999999999999993E-3</v>
      </c>
      <c r="B134" s="65">
        <v>41640</v>
      </c>
      <c r="C134" s="66" t="s">
        <v>3440</v>
      </c>
    </row>
    <row r="135" spans="1:3" ht="15.75" customHeight="1">
      <c r="A135" s="64">
        <v>8.9999999999999993E-3</v>
      </c>
      <c r="B135" s="65">
        <v>41671</v>
      </c>
      <c r="C135" s="66" t="s">
        <v>3441</v>
      </c>
    </row>
    <row r="136" spans="1:3" ht="15.75" customHeight="1">
      <c r="A136" s="64">
        <v>8.9999999999999993E-3</v>
      </c>
      <c r="B136" s="65">
        <v>41699</v>
      </c>
      <c r="C136" s="66" t="s">
        <v>3442</v>
      </c>
    </row>
    <row r="137" spans="1:3" ht="15.75" customHeight="1">
      <c r="A137" s="64">
        <v>9.7999999999999997E-3</v>
      </c>
      <c r="B137" s="65">
        <v>41730</v>
      </c>
      <c r="C137" s="66" t="s">
        <v>3443</v>
      </c>
    </row>
    <row r="138" spans="1:3" ht="15.75" customHeight="1">
      <c r="A138" s="64">
        <v>9.7999999999999997E-3</v>
      </c>
      <c r="B138" s="65">
        <v>41760</v>
      </c>
      <c r="C138" s="66" t="s">
        <v>3444</v>
      </c>
    </row>
    <row r="139" spans="1:3" ht="15.75" customHeight="1">
      <c r="A139" s="64">
        <v>9.7999999999999997E-3</v>
      </c>
      <c r="B139" s="65">
        <v>41791</v>
      </c>
      <c r="C139" s="66" t="s">
        <v>3445</v>
      </c>
    </row>
    <row r="140" spans="1:3" ht="15.75" customHeight="1">
      <c r="A140" s="64">
        <v>9.7999999999999997E-3</v>
      </c>
      <c r="B140" s="65">
        <v>41821</v>
      </c>
      <c r="C140" s="66" t="s">
        <v>3446</v>
      </c>
    </row>
    <row r="141" spans="1:3" ht="15.75" customHeight="1">
      <c r="A141" s="64">
        <v>9.7999999999999997E-3</v>
      </c>
      <c r="B141" s="65">
        <v>41852</v>
      </c>
      <c r="C141" s="66" t="s">
        <v>3447</v>
      </c>
    </row>
    <row r="142" spans="1:3" ht="15.75" customHeight="1">
      <c r="A142" s="64">
        <v>0.17799999999999999</v>
      </c>
      <c r="B142" s="65">
        <v>41275</v>
      </c>
      <c r="C142" s="66" t="s">
        <v>3448</v>
      </c>
    </row>
    <row r="143" spans="1:3" ht="15.75" customHeight="1">
      <c r="A143" s="64">
        <v>0.18</v>
      </c>
      <c r="B143" s="65">
        <v>41306</v>
      </c>
      <c r="C143" s="66" t="s">
        <v>3449</v>
      </c>
    </row>
    <row r="144" spans="1:3" ht="15.75" customHeight="1">
      <c r="A144" s="64">
        <v>0.17399999999999999</v>
      </c>
      <c r="B144" s="65">
        <v>41334</v>
      </c>
      <c r="C144" s="66" t="s">
        <v>3450</v>
      </c>
    </row>
    <row r="145" spans="1:3" ht="15.75" customHeight="1">
      <c r="A145" s="64">
        <v>0.17499999999999999</v>
      </c>
      <c r="B145" s="65">
        <v>41365</v>
      </c>
      <c r="C145" s="66" t="s">
        <v>3451</v>
      </c>
    </row>
    <row r="146" spans="1:3" ht="15.75" customHeight="1">
      <c r="A146" s="64">
        <v>0.17199999999999999</v>
      </c>
      <c r="B146" s="65">
        <v>41395</v>
      </c>
      <c r="C146" s="66" t="s">
        <v>3452</v>
      </c>
    </row>
    <row r="147" spans="1:3" ht="15.75" customHeight="1">
      <c r="A147" s="64">
        <v>0.17299999999999999</v>
      </c>
      <c r="B147" s="65">
        <v>41426</v>
      </c>
      <c r="C147" s="66" t="s">
        <v>3453</v>
      </c>
    </row>
    <row r="148" spans="1:3" ht="15.75" customHeight="1">
      <c r="A148" s="64">
        <v>0.161</v>
      </c>
      <c r="B148" s="65">
        <v>41456</v>
      </c>
      <c r="C148" s="66" t="s">
        <v>3454</v>
      </c>
    </row>
    <row r="149" spans="1:3" ht="15.75" customHeight="1">
      <c r="A149" s="64">
        <v>0.17</v>
      </c>
      <c r="B149" s="65">
        <v>41487</v>
      </c>
      <c r="C149" s="66" t="s">
        <v>3455</v>
      </c>
    </row>
    <row r="150" spans="1:3" ht="15.75" customHeight="1">
      <c r="A150" s="64">
        <v>0.16600000000000001</v>
      </c>
      <c r="B150" s="65">
        <v>41518</v>
      </c>
      <c r="C150" s="66" t="s">
        <v>3456</v>
      </c>
    </row>
    <row r="151" spans="1:3" ht="15.75" customHeight="1">
      <c r="A151" s="64">
        <v>0.16600000000000001</v>
      </c>
      <c r="B151" s="65">
        <v>41548</v>
      </c>
      <c r="C151" s="66" t="s">
        <v>3457</v>
      </c>
    </row>
    <row r="152" spans="1:3" ht="15.75" customHeight="1">
      <c r="A152" s="64">
        <v>0.16200000000000001</v>
      </c>
      <c r="B152" s="65">
        <v>41579</v>
      </c>
      <c r="C152" s="66" t="s">
        <v>3458</v>
      </c>
    </row>
    <row r="153" spans="1:3" ht="15.75" customHeight="1">
      <c r="A153" s="64">
        <v>0.16300000000000001</v>
      </c>
      <c r="B153" s="65">
        <v>41609</v>
      </c>
      <c r="C153" s="66" t="s">
        <v>3459</v>
      </c>
    </row>
    <row r="154" spans="1:3" ht="15.75" customHeight="1">
      <c r="A154" s="64">
        <v>0.161</v>
      </c>
      <c r="B154" s="65">
        <v>41640</v>
      </c>
      <c r="C154" s="66" t="s">
        <v>3460</v>
      </c>
    </row>
    <row r="155" spans="1:3" ht="15.75" customHeight="1">
      <c r="A155" s="64">
        <v>0.161</v>
      </c>
      <c r="B155" s="65">
        <v>41671</v>
      </c>
      <c r="C155" s="66" t="s">
        <v>3461</v>
      </c>
    </row>
    <row r="156" spans="1:3" ht="15.75" customHeight="1">
      <c r="A156" s="64">
        <v>0.16700000000000001</v>
      </c>
      <c r="B156" s="65">
        <v>41699</v>
      </c>
      <c r="C156" s="66" t="s">
        <v>3462</v>
      </c>
    </row>
    <row r="157" spans="1:3" ht="15.75" customHeight="1">
      <c r="A157" s="64">
        <v>0.16850000000000001</v>
      </c>
      <c r="B157" s="65">
        <v>41730</v>
      </c>
      <c r="C157" s="66" t="s">
        <v>3463</v>
      </c>
    </row>
    <row r="158" spans="1:3" ht="15.75" customHeight="1">
      <c r="A158" s="64">
        <v>0.16919999999999999</v>
      </c>
      <c r="B158" s="65">
        <v>41760</v>
      </c>
      <c r="C158" s="66" t="s">
        <v>3464</v>
      </c>
    </row>
    <row r="159" spans="1:3" ht="15.75" customHeight="1">
      <c r="A159" s="64">
        <v>0.1673</v>
      </c>
      <c r="B159" s="65">
        <v>41791</v>
      </c>
      <c r="C159" s="66" t="s">
        <v>3465</v>
      </c>
    </row>
    <row r="160" spans="1:3" ht="15.75" customHeight="1">
      <c r="A160" s="64">
        <v>0.1623</v>
      </c>
      <c r="B160" s="65">
        <v>41821</v>
      </c>
      <c r="C160" s="66" t="s">
        <v>3466</v>
      </c>
    </row>
    <row r="161" spans="1:3" ht="15.75" customHeight="1">
      <c r="A161" s="64">
        <v>0.15959999999999999</v>
      </c>
      <c r="B161" s="65">
        <v>41852</v>
      </c>
      <c r="C161" s="66" t="s">
        <v>3467</v>
      </c>
    </row>
    <row r="162" spans="1:3" ht="15.75" customHeight="1">
      <c r="A162" s="64">
        <v>3.2000000000000001E-2</v>
      </c>
      <c r="B162" s="65">
        <v>41275</v>
      </c>
      <c r="C162" s="66" t="s">
        <v>3468</v>
      </c>
    </row>
    <row r="163" spans="1:3" ht="15.75" customHeight="1">
      <c r="A163" s="64">
        <v>3.3000000000000002E-2</v>
      </c>
      <c r="B163" s="65">
        <v>41306</v>
      </c>
      <c r="C163" s="66" t="s">
        <v>3469</v>
      </c>
    </row>
    <row r="164" spans="1:3" ht="15.75" customHeight="1">
      <c r="A164" s="64">
        <v>3.2000000000000001E-2</v>
      </c>
      <c r="B164" s="65">
        <v>41334</v>
      </c>
      <c r="C164" s="66" t="s">
        <v>3470</v>
      </c>
    </row>
    <row r="165" spans="1:3" ht="15.75" customHeight="1">
      <c r="A165" s="64">
        <v>3.2000000000000001E-2</v>
      </c>
      <c r="B165" s="65">
        <v>41365</v>
      </c>
      <c r="C165" s="66" t="s">
        <v>3471</v>
      </c>
    </row>
    <row r="166" spans="1:3" ht="15.75" customHeight="1">
      <c r="A166" s="64">
        <v>3.2000000000000001E-2</v>
      </c>
      <c r="B166" s="65">
        <v>41395</v>
      </c>
      <c r="C166" s="66" t="s">
        <v>3472</v>
      </c>
    </row>
    <row r="167" spans="1:3" ht="15.75" customHeight="1">
      <c r="A167" s="64">
        <v>3.1E-2</v>
      </c>
      <c r="B167" s="65">
        <v>41426</v>
      </c>
      <c r="C167" s="66" t="s">
        <v>3473</v>
      </c>
    </row>
    <row r="168" spans="1:3" ht="15.75" customHeight="1">
      <c r="A168" s="64">
        <v>0.03</v>
      </c>
      <c r="B168" s="65">
        <v>41456</v>
      </c>
      <c r="C168" s="66" t="s">
        <v>3474</v>
      </c>
    </row>
    <row r="169" spans="1:3" ht="15.75" customHeight="1">
      <c r="A169" s="64">
        <v>0.03</v>
      </c>
      <c r="B169" s="65">
        <v>41487</v>
      </c>
      <c r="C169" s="66" t="s">
        <v>3475</v>
      </c>
    </row>
    <row r="170" spans="1:3" ht="15.75" customHeight="1">
      <c r="A170" s="64">
        <v>0.03</v>
      </c>
      <c r="B170" s="65">
        <v>41518</v>
      </c>
      <c r="C170" s="66" t="s">
        <v>3476</v>
      </c>
    </row>
    <row r="171" spans="1:3" ht="15.75" customHeight="1">
      <c r="A171" s="64">
        <v>0.03</v>
      </c>
      <c r="B171" s="65">
        <v>41548</v>
      </c>
      <c r="C171" s="66" t="s">
        <v>3477</v>
      </c>
    </row>
    <row r="172" spans="1:3" ht="15.75" customHeight="1">
      <c r="A172" s="64">
        <v>0.03</v>
      </c>
      <c r="B172" s="65">
        <v>41579</v>
      </c>
      <c r="C172" s="66" t="s">
        <v>3478</v>
      </c>
    </row>
    <row r="173" spans="1:3" ht="15.75" customHeight="1">
      <c r="A173" s="64">
        <v>0.03</v>
      </c>
      <c r="B173" s="65">
        <v>41609</v>
      </c>
      <c r="C173" s="66" t="s">
        <v>3479</v>
      </c>
    </row>
    <row r="174" spans="1:3" ht="15.75" customHeight="1">
      <c r="A174" s="64">
        <v>0.03</v>
      </c>
      <c r="B174" s="65">
        <v>41640</v>
      </c>
      <c r="C174" s="66" t="s">
        <v>3480</v>
      </c>
    </row>
    <row r="175" spans="1:3" ht="15.75" customHeight="1">
      <c r="A175" s="64">
        <v>2.8000000000000001E-2</v>
      </c>
      <c r="B175" s="65">
        <v>41671</v>
      </c>
      <c r="C175" s="66" t="s">
        <v>3481</v>
      </c>
    </row>
    <row r="176" spans="1:3" ht="15.75" customHeight="1">
      <c r="A176" s="64">
        <v>2.7E-2</v>
      </c>
      <c r="B176" s="65">
        <v>41699</v>
      </c>
      <c r="C176" s="66" t="s">
        <v>3482</v>
      </c>
    </row>
    <row r="177" spans="1:3" ht="15.75" customHeight="1">
      <c r="A177" s="64">
        <v>2.81E-2</v>
      </c>
      <c r="B177" s="65">
        <v>41730</v>
      </c>
      <c r="C177" s="66" t="s">
        <v>3483</v>
      </c>
    </row>
    <row r="178" spans="1:3" ht="15.75" customHeight="1">
      <c r="A178" s="64">
        <v>2.8400000000000002E-2</v>
      </c>
      <c r="B178" s="65">
        <v>41760</v>
      </c>
      <c r="C178" s="66" t="s">
        <v>3484</v>
      </c>
    </row>
    <row r="179" spans="1:3" ht="15.75" customHeight="1">
      <c r="A179" s="64">
        <v>2.86E-2</v>
      </c>
      <c r="B179" s="65">
        <v>41791</v>
      </c>
      <c r="C179" s="66" t="s">
        <v>3485</v>
      </c>
    </row>
    <row r="180" spans="1:3" ht="15.75" customHeight="1">
      <c r="A180" s="64">
        <v>2.9000000000000001E-2</v>
      </c>
      <c r="B180" s="65">
        <v>41821</v>
      </c>
      <c r="C180" s="66" t="s">
        <v>3486</v>
      </c>
    </row>
    <row r="181" spans="1:3" ht="15.75" customHeight="1">
      <c r="A181" s="64">
        <v>2.8000000000000001E-2</v>
      </c>
      <c r="B181" s="65">
        <v>41852</v>
      </c>
      <c r="C181" s="66" t="s">
        <v>3487</v>
      </c>
    </row>
    <row r="182" spans="1:3" ht="15.75" customHeight="1">
      <c r="A182" s="64">
        <v>0.11</v>
      </c>
      <c r="B182" s="65">
        <v>41275</v>
      </c>
      <c r="C182" s="66" t="s">
        <v>3488</v>
      </c>
    </row>
    <row r="183" spans="1:3" ht="15.75" customHeight="1">
      <c r="A183" s="64">
        <v>0.11</v>
      </c>
      <c r="B183" s="65">
        <v>41306</v>
      </c>
      <c r="C183" s="66" t="s">
        <v>3489</v>
      </c>
    </row>
    <row r="184" spans="1:3" ht="15.75" customHeight="1">
      <c r="A184" s="64">
        <v>0.11</v>
      </c>
      <c r="B184" s="65">
        <v>41334</v>
      </c>
      <c r="C184" s="66" t="s">
        <v>3490</v>
      </c>
    </row>
    <row r="185" spans="1:3" ht="15.75" customHeight="1">
      <c r="A185" s="64">
        <v>0.11</v>
      </c>
      <c r="B185" s="65">
        <v>41365</v>
      </c>
      <c r="C185" s="66" t="s">
        <v>3491</v>
      </c>
    </row>
    <row r="186" spans="1:3" ht="15.75" customHeight="1">
      <c r="A186" s="64">
        <v>0.11</v>
      </c>
      <c r="B186" s="65">
        <v>41395</v>
      </c>
      <c r="C186" s="66" t="s">
        <v>3492</v>
      </c>
    </row>
    <row r="187" spans="1:3" ht="15.75" customHeight="1">
      <c r="A187" s="64">
        <v>0.09</v>
      </c>
      <c r="B187" s="65">
        <v>41426</v>
      </c>
      <c r="C187" s="66" t="s">
        <v>3493</v>
      </c>
    </row>
    <row r="188" spans="1:3" ht="15.75" customHeight="1">
      <c r="A188" s="64">
        <v>0.09</v>
      </c>
      <c r="B188" s="65">
        <v>41456</v>
      </c>
      <c r="C188" s="66" t="s">
        <v>3494</v>
      </c>
    </row>
    <row r="189" spans="1:3" ht="15.75" customHeight="1">
      <c r="A189" s="64">
        <v>0.1</v>
      </c>
      <c r="B189" s="65">
        <v>41487</v>
      </c>
      <c r="C189" s="66" t="s">
        <v>3495</v>
      </c>
    </row>
    <row r="190" spans="1:3" ht="15.75" customHeight="1">
      <c r="A190" s="64">
        <v>0.1</v>
      </c>
      <c r="B190" s="65">
        <v>41518</v>
      </c>
      <c r="C190" s="66" t="s">
        <v>3496</v>
      </c>
    </row>
    <row r="191" spans="1:3" ht="15.75" customHeight="1">
      <c r="A191" s="64">
        <v>0.1</v>
      </c>
      <c r="B191" s="65">
        <v>41548</v>
      </c>
      <c r="C191" s="66" t="s">
        <v>3497</v>
      </c>
    </row>
    <row r="192" spans="1:3" ht="15.75" customHeight="1">
      <c r="A192" s="64">
        <v>0.09</v>
      </c>
      <c r="B192" s="65">
        <v>41579</v>
      </c>
      <c r="C192" s="66" t="s">
        <v>3498</v>
      </c>
    </row>
    <row r="193" spans="1:3" ht="15.75" customHeight="1">
      <c r="A193" s="64">
        <v>0.09</v>
      </c>
      <c r="B193" s="65">
        <v>41609</v>
      </c>
      <c r="C193" s="66" t="s">
        <v>3499</v>
      </c>
    </row>
    <row r="194" spans="1:3" ht="15.75" customHeight="1">
      <c r="A194" s="64">
        <v>0.09</v>
      </c>
      <c r="B194" s="65">
        <v>41640</v>
      </c>
      <c r="C194" s="66" t="s">
        <v>3500</v>
      </c>
    </row>
    <row r="195" spans="1:3" ht="15.75" customHeight="1">
      <c r="A195" s="64">
        <v>0.09</v>
      </c>
      <c r="B195" s="65">
        <v>41671</v>
      </c>
      <c r="C195" s="66" t="s">
        <v>3501</v>
      </c>
    </row>
    <row r="196" spans="1:3" ht="15.75" customHeight="1">
      <c r="A196" s="64">
        <v>0.09</v>
      </c>
      <c r="B196" s="65">
        <v>41699</v>
      </c>
      <c r="C196" s="66" t="s">
        <v>3502</v>
      </c>
    </row>
    <row r="197" spans="1:3" ht="15.75" customHeight="1">
      <c r="A197" s="64">
        <v>9.6100000000000005E-2</v>
      </c>
      <c r="B197" s="65">
        <v>41730</v>
      </c>
      <c r="C197" s="66" t="s">
        <v>3503</v>
      </c>
    </row>
    <row r="198" spans="1:3" ht="15.75" customHeight="1">
      <c r="A198" s="64">
        <v>9.6600000000000005E-2</v>
      </c>
      <c r="B198" s="65">
        <v>41760</v>
      </c>
      <c r="C198" s="66" t="s">
        <v>3504</v>
      </c>
    </row>
    <row r="199" spans="1:3" ht="15.75" customHeight="1">
      <c r="A199" s="64">
        <v>9.4500000000000001E-2</v>
      </c>
      <c r="B199" s="65">
        <v>41791</v>
      </c>
      <c r="C199" s="66" t="s">
        <v>3505</v>
      </c>
    </row>
    <row r="200" spans="1:3" ht="15.75" customHeight="1">
      <c r="A200" s="64">
        <v>9.2899999999999996E-2</v>
      </c>
      <c r="B200" s="65">
        <v>41821</v>
      </c>
      <c r="C200" s="66" t="s">
        <v>3506</v>
      </c>
    </row>
    <row r="201" spans="1:3" ht="15.75" customHeight="1">
      <c r="A201" s="64">
        <v>9.3700000000000006E-2</v>
      </c>
      <c r="B201" s="65">
        <v>41852</v>
      </c>
      <c r="C201" s="66" t="s">
        <v>3507</v>
      </c>
    </row>
    <row r="202" spans="1:3" ht="15.75" customHeight="1">
      <c r="A202" s="64">
        <v>0.15</v>
      </c>
      <c r="B202" s="65">
        <v>41275</v>
      </c>
      <c r="C202" s="66" t="s">
        <v>3508</v>
      </c>
    </row>
    <row r="203" spans="1:3" ht="15.75" customHeight="1">
      <c r="A203" s="64">
        <v>0.15</v>
      </c>
      <c r="B203" s="65">
        <v>41306</v>
      </c>
      <c r="C203" s="66" t="s">
        <v>3509</v>
      </c>
    </row>
    <row r="204" spans="1:3" ht="15.75" customHeight="1">
      <c r="A204" s="64">
        <v>0.15</v>
      </c>
      <c r="B204" s="65">
        <v>41334</v>
      </c>
      <c r="C204" s="66" t="s">
        <v>3510</v>
      </c>
    </row>
    <row r="205" spans="1:3" ht="15.75" customHeight="1">
      <c r="A205" s="64">
        <v>0.15</v>
      </c>
      <c r="B205" s="65">
        <v>41365</v>
      </c>
      <c r="C205" s="66" t="s">
        <v>3511</v>
      </c>
    </row>
    <row r="206" spans="1:3" ht="15.75" customHeight="1">
      <c r="A206" s="64">
        <v>0.15</v>
      </c>
      <c r="B206" s="65">
        <v>41395</v>
      </c>
      <c r="C206" s="66" t="s">
        <v>3512</v>
      </c>
    </row>
    <row r="207" spans="1:3" ht="15.75" customHeight="1">
      <c r="A207" s="64">
        <v>0.15</v>
      </c>
      <c r="B207" s="65">
        <v>41426</v>
      </c>
      <c r="C207" s="66" t="s">
        <v>3513</v>
      </c>
    </row>
    <row r="208" spans="1:3" ht="15.75" customHeight="1">
      <c r="A208" s="64">
        <v>0.14000000000000001</v>
      </c>
      <c r="B208" s="65">
        <v>41456</v>
      </c>
      <c r="C208" s="66" t="s">
        <v>3514</v>
      </c>
    </row>
    <row r="209" spans="1:3" ht="15.75" customHeight="1">
      <c r="A209" s="64">
        <v>0.15</v>
      </c>
      <c r="B209" s="65">
        <v>41487</v>
      </c>
      <c r="C209" s="66" t="s">
        <v>3515</v>
      </c>
    </row>
    <row r="210" spans="1:3" ht="15.75" customHeight="1">
      <c r="A210" s="64">
        <v>0.15</v>
      </c>
      <c r="B210" s="65">
        <v>41518</v>
      </c>
      <c r="C210" s="66" t="s">
        <v>3516</v>
      </c>
    </row>
    <row r="211" spans="1:3" ht="15.75" customHeight="1">
      <c r="A211" s="64">
        <v>0.15</v>
      </c>
      <c r="B211" s="65">
        <v>41548</v>
      </c>
      <c r="C211" s="66" t="s">
        <v>3517</v>
      </c>
    </row>
    <row r="212" spans="1:3" ht="15.75" customHeight="1">
      <c r="A212" s="64">
        <v>0.15</v>
      </c>
      <c r="B212" s="65">
        <v>41579</v>
      </c>
      <c r="C212" s="66" t="s">
        <v>3518</v>
      </c>
    </row>
    <row r="213" spans="1:3" ht="15.75" customHeight="1">
      <c r="A213" s="64">
        <v>0.15</v>
      </c>
      <c r="B213" s="65">
        <v>41609</v>
      </c>
      <c r="C213" s="66" t="s">
        <v>3519</v>
      </c>
    </row>
    <row r="214" spans="1:3" ht="15.75" customHeight="1">
      <c r="A214" s="64">
        <v>0.15</v>
      </c>
      <c r="B214" s="65">
        <v>41640</v>
      </c>
      <c r="C214" s="66" t="s">
        <v>3520</v>
      </c>
    </row>
    <row r="215" spans="1:3" ht="15.75" customHeight="1">
      <c r="A215" s="64">
        <v>0.154</v>
      </c>
      <c r="B215" s="65">
        <v>41671</v>
      </c>
      <c r="C215" s="66" t="s">
        <v>3521</v>
      </c>
    </row>
    <row r="216" spans="1:3" ht="15.75" customHeight="1">
      <c r="A216" s="64">
        <v>0.15659999999999999</v>
      </c>
      <c r="B216" s="65">
        <v>41699</v>
      </c>
      <c r="C216" s="66" t="s">
        <v>3522</v>
      </c>
    </row>
    <row r="217" spans="1:3" ht="15.75" customHeight="1">
      <c r="A217" s="64">
        <v>0.1542</v>
      </c>
      <c r="B217" s="65">
        <v>41730</v>
      </c>
      <c r="C217" s="66" t="s">
        <v>3523</v>
      </c>
    </row>
    <row r="218" spans="1:3" ht="15.75" customHeight="1">
      <c r="A218" s="64">
        <v>0.15210000000000001</v>
      </c>
      <c r="B218" s="65">
        <v>41760</v>
      </c>
      <c r="C218" s="66" t="s">
        <v>3524</v>
      </c>
    </row>
    <row r="219" spans="1:3" ht="15.75" customHeight="1">
      <c r="A219" s="64">
        <v>0.14949999999999999</v>
      </c>
      <c r="B219" s="65">
        <v>41791</v>
      </c>
      <c r="C219" s="66" t="s">
        <v>3525</v>
      </c>
    </row>
    <row r="220" spans="1:3" ht="15.75" customHeight="1">
      <c r="A220" s="64">
        <v>0.1464</v>
      </c>
      <c r="B220" s="65">
        <v>41821</v>
      </c>
      <c r="C220" s="66" t="s">
        <v>3526</v>
      </c>
    </row>
    <row r="221" spans="1:3" ht="15.75" customHeight="1">
      <c r="A221" s="64">
        <v>0.1459</v>
      </c>
      <c r="B221" s="65">
        <v>41852</v>
      </c>
      <c r="C221" s="66" t="s">
        <v>3527</v>
      </c>
    </row>
    <row r="222" spans="1:3" ht="15.75" customHeight="1">
      <c r="A222" s="64">
        <v>1.08</v>
      </c>
      <c r="B222" s="65">
        <v>41275</v>
      </c>
      <c r="C222" s="66" t="s">
        <v>3528</v>
      </c>
    </row>
    <row r="223" spans="1:3" ht="15.75" customHeight="1">
      <c r="A223" s="64">
        <v>1.08</v>
      </c>
      <c r="B223" s="65">
        <v>41306</v>
      </c>
      <c r="C223" s="66" t="s">
        <v>3529</v>
      </c>
    </row>
    <row r="224" spans="1:3" ht="15.75" customHeight="1">
      <c r="A224" s="64">
        <v>1.05</v>
      </c>
      <c r="B224" s="65">
        <v>41334</v>
      </c>
      <c r="C224" s="66" t="s">
        <v>3530</v>
      </c>
    </row>
    <row r="225" spans="1:3" ht="15.75" customHeight="1">
      <c r="A225" s="64">
        <v>1.07</v>
      </c>
      <c r="B225" s="65">
        <v>41365</v>
      </c>
      <c r="C225" s="66" t="s">
        <v>3531</v>
      </c>
    </row>
    <row r="226" spans="1:3" ht="15.75" customHeight="1">
      <c r="A226" s="64">
        <v>1.05</v>
      </c>
      <c r="B226" s="65">
        <v>41395</v>
      </c>
      <c r="C226" s="66" t="s">
        <v>3532</v>
      </c>
    </row>
    <row r="227" spans="1:3" ht="15.75" customHeight="1">
      <c r="A227" s="64">
        <v>1.06</v>
      </c>
      <c r="B227" s="65">
        <v>41426</v>
      </c>
      <c r="C227" s="66" t="s">
        <v>3533</v>
      </c>
    </row>
    <row r="228" spans="1:3" ht="15.75" customHeight="1">
      <c r="A228" s="64">
        <v>1.02</v>
      </c>
      <c r="B228" s="65">
        <v>41456</v>
      </c>
      <c r="C228" s="66" t="s">
        <v>3534</v>
      </c>
    </row>
    <row r="229" spans="1:3" ht="15.75" customHeight="1">
      <c r="A229" s="64">
        <v>1.08</v>
      </c>
      <c r="B229" s="65">
        <v>41487</v>
      </c>
      <c r="C229" s="66" t="s">
        <v>3535</v>
      </c>
    </row>
    <row r="230" spans="1:3" ht="15.75" customHeight="1">
      <c r="A230" s="64">
        <v>1.07</v>
      </c>
      <c r="B230" s="65">
        <v>41518</v>
      </c>
      <c r="C230" s="66" t="s">
        <v>3536</v>
      </c>
    </row>
    <row r="231" spans="1:3" ht="15.75" customHeight="1">
      <c r="A231" s="64">
        <v>1.0900000000000001</v>
      </c>
      <c r="B231" s="65">
        <v>41548</v>
      </c>
      <c r="C231" s="66" t="s">
        <v>3537</v>
      </c>
    </row>
    <row r="232" spans="1:3" ht="15.75" customHeight="1">
      <c r="A232" s="64">
        <v>1.08</v>
      </c>
      <c r="B232" s="65">
        <v>41579</v>
      </c>
      <c r="C232" s="66" t="s">
        <v>3538</v>
      </c>
    </row>
    <row r="233" spans="1:3" ht="15.75" customHeight="1">
      <c r="A233" s="64">
        <v>1.1200000000000001</v>
      </c>
      <c r="B233" s="65">
        <v>41609</v>
      </c>
      <c r="C233" s="66" t="s">
        <v>3539</v>
      </c>
    </row>
    <row r="234" spans="1:3" ht="15.75" customHeight="1">
      <c r="A234" s="64">
        <v>1.1000000000000001</v>
      </c>
      <c r="B234" s="65">
        <v>41640</v>
      </c>
      <c r="C234" s="66" t="s">
        <v>3540</v>
      </c>
    </row>
    <row r="235" spans="1:3" ht="15.75" customHeight="1">
      <c r="A235" s="64">
        <v>1.1100000000000001</v>
      </c>
      <c r="B235" s="65">
        <v>41671</v>
      </c>
      <c r="C235" s="66" t="s">
        <v>3541</v>
      </c>
    </row>
    <row r="236" spans="1:3" ht="15.75" customHeight="1">
      <c r="A236" s="64">
        <v>1.1389</v>
      </c>
      <c r="B236" s="65">
        <v>41699</v>
      </c>
      <c r="C236" s="66" t="s">
        <v>3542</v>
      </c>
    </row>
    <row r="237" spans="1:3" ht="15.75" customHeight="1">
      <c r="A237" s="64">
        <v>1.1363000000000001</v>
      </c>
      <c r="B237" s="65">
        <v>41730</v>
      </c>
      <c r="C237" s="66" t="s">
        <v>3543</v>
      </c>
    </row>
    <row r="238" spans="1:3" ht="15.75" customHeight="1">
      <c r="A238" s="64">
        <v>1.1281000000000001</v>
      </c>
      <c r="B238" s="65">
        <v>41760</v>
      </c>
      <c r="C238" s="66" t="s">
        <v>3544</v>
      </c>
    </row>
    <row r="239" spans="1:3" ht="15.75" customHeight="1">
      <c r="A239" s="64">
        <v>1.1169</v>
      </c>
      <c r="B239" s="65">
        <v>41791</v>
      </c>
      <c r="C239" s="66" t="s">
        <v>3545</v>
      </c>
    </row>
    <row r="240" spans="1:3" ht="15.75" customHeight="1">
      <c r="A240" s="64">
        <v>1.1194999999999999</v>
      </c>
      <c r="B240" s="65">
        <v>41821</v>
      </c>
      <c r="C240" s="66" t="s">
        <v>3546</v>
      </c>
    </row>
    <row r="241" spans="1:3" ht="15.75" customHeight="1">
      <c r="A241" s="64">
        <v>1.1037999999999999</v>
      </c>
      <c r="B241" s="65">
        <v>41852</v>
      </c>
      <c r="C241" s="66" t="s">
        <v>3547</v>
      </c>
    </row>
    <row r="242" spans="1:3" ht="15.75" customHeight="1">
      <c r="A242" s="64">
        <v>0.03</v>
      </c>
      <c r="B242" s="65">
        <v>41275</v>
      </c>
      <c r="C242" s="66" t="s">
        <v>3548</v>
      </c>
    </row>
    <row r="243" spans="1:3" ht="15.75" customHeight="1">
      <c r="A243" s="64">
        <v>0.03</v>
      </c>
      <c r="B243" s="65">
        <v>41306</v>
      </c>
      <c r="C243" s="66" t="s">
        <v>3549</v>
      </c>
    </row>
    <row r="244" spans="1:3" ht="15.75" customHeight="1">
      <c r="A244" s="64">
        <v>0.03</v>
      </c>
      <c r="B244" s="65">
        <v>41334</v>
      </c>
      <c r="C244" s="66" t="s">
        <v>3550</v>
      </c>
    </row>
    <row r="245" spans="1:3" ht="15.75" customHeight="1">
      <c r="A245" s="64">
        <v>0.03</v>
      </c>
      <c r="B245" s="65">
        <v>41365</v>
      </c>
      <c r="C245" s="66" t="s">
        <v>3551</v>
      </c>
    </row>
    <row r="246" spans="1:3" ht="15.75" customHeight="1">
      <c r="A246" s="64">
        <v>0.03</v>
      </c>
      <c r="B246" s="65">
        <v>41395</v>
      </c>
      <c r="C246" s="66" t="s">
        <v>3552</v>
      </c>
    </row>
    <row r="247" spans="1:3" ht="15.75" customHeight="1">
      <c r="A247" s="64">
        <v>0.03</v>
      </c>
      <c r="B247" s="65">
        <v>41426</v>
      </c>
      <c r="C247" s="66" t="s">
        <v>3553</v>
      </c>
    </row>
    <row r="248" spans="1:3" ht="15.75" customHeight="1">
      <c r="A248" s="64">
        <v>0.03</v>
      </c>
      <c r="B248" s="65">
        <v>41456</v>
      </c>
      <c r="C248" s="66" t="s">
        <v>3554</v>
      </c>
    </row>
    <row r="249" spans="1:3" ht="15.75" customHeight="1">
      <c r="A249" s="64">
        <v>0.03</v>
      </c>
      <c r="B249" s="65">
        <v>41487</v>
      </c>
      <c r="C249" s="66" t="s">
        <v>3555</v>
      </c>
    </row>
    <row r="250" spans="1:3" ht="15.75" customHeight="1">
      <c r="A250" s="64">
        <v>0.03</v>
      </c>
      <c r="B250" s="65">
        <v>41518</v>
      </c>
      <c r="C250" s="66" t="s">
        <v>3556</v>
      </c>
    </row>
    <row r="251" spans="1:3" ht="15.75" customHeight="1">
      <c r="A251" s="64">
        <v>0.03</v>
      </c>
      <c r="B251" s="65">
        <v>41548</v>
      </c>
      <c r="C251" s="66" t="s">
        <v>3557</v>
      </c>
    </row>
    <row r="252" spans="1:3" ht="15.75" customHeight="1">
      <c r="A252" s="64">
        <v>0.03</v>
      </c>
      <c r="B252" s="65">
        <v>41579</v>
      </c>
      <c r="C252" s="66" t="s">
        <v>3558</v>
      </c>
    </row>
    <row r="253" spans="1:3" ht="15.75" customHeight="1">
      <c r="A253" s="64">
        <v>0.03</v>
      </c>
      <c r="B253" s="65">
        <v>41609</v>
      </c>
      <c r="C253" s="66" t="s">
        <v>3559</v>
      </c>
    </row>
    <row r="254" spans="1:3" ht="15.75" customHeight="1">
      <c r="A254" s="64">
        <v>0.03</v>
      </c>
      <c r="B254" s="65">
        <v>41640</v>
      </c>
      <c r="C254" s="66" t="s">
        <v>3560</v>
      </c>
    </row>
    <row r="255" spans="1:3" ht="15.75" customHeight="1">
      <c r="A255" s="64">
        <v>0.03</v>
      </c>
      <c r="B255" s="65">
        <v>41671</v>
      </c>
      <c r="C255" s="66" t="s">
        <v>3561</v>
      </c>
    </row>
    <row r="256" spans="1:3" ht="15.75" customHeight="1">
      <c r="A256" s="64">
        <v>0.03</v>
      </c>
      <c r="B256" s="65">
        <v>41699</v>
      </c>
      <c r="C256" s="66" t="s">
        <v>3562</v>
      </c>
    </row>
    <row r="257" spans="1:3" ht="15.75" customHeight="1">
      <c r="A257" s="64">
        <v>3.3300000000000003E-2</v>
      </c>
      <c r="B257" s="65">
        <v>41730</v>
      </c>
      <c r="C257" s="66" t="s">
        <v>3563</v>
      </c>
    </row>
    <row r="258" spans="1:3" ht="15.75" customHeight="1">
      <c r="A258" s="64">
        <v>3.3099999999999997E-2</v>
      </c>
      <c r="B258" s="65">
        <v>41760</v>
      </c>
      <c r="C258" s="66" t="s">
        <v>3564</v>
      </c>
    </row>
    <row r="259" spans="1:3" ht="15.75" customHeight="1">
      <c r="A259" s="64">
        <v>3.3000000000000002E-2</v>
      </c>
      <c r="B259" s="65">
        <v>41791</v>
      </c>
      <c r="C259" s="66" t="s">
        <v>3565</v>
      </c>
    </row>
    <row r="260" spans="1:3" ht="15.75" customHeight="1">
      <c r="A260" s="64">
        <v>3.3399999999999999E-2</v>
      </c>
      <c r="B260" s="65">
        <v>41821</v>
      </c>
      <c r="C260" s="66" t="s">
        <v>3566</v>
      </c>
    </row>
    <row r="261" spans="1:3" ht="15.75" customHeight="1">
      <c r="A261" s="64">
        <v>3.3300000000000003E-2</v>
      </c>
      <c r="B261" s="65">
        <v>41852</v>
      </c>
      <c r="C261" s="66" t="s">
        <v>3567</v>
      </c>
    </row>
    <row r="262" spans="1:3" ht="15.75" customHeight="1">
      <c r="A262" s="64">
        <v>1.6</v>
      </c>
      <c r="B262" s="65">
        <v>41275</v>
      </c>
      <c r="C262" s="66" t="s">
        <v>3568</v>
      </c>
    </row>
    <row r="263" spans="1:3" ht="15.75" customHeight="1">
      <c r="A263" s="64">
        <v>1.58</v>
      </c>
      <c r="B263" s="65">
        <v>41306</v>
      </c>
      <c r="C263" s="66" t="s">
        <v>3569</v>
      </c>
    </row>
    <row r="264" spans="1:3" ht="15.75" customHeight="1">
      <c r="A264" s="64">
        <v>1.49</v>
      </c>
      <c r="B264" s="65">
        <v>41334</v>
      </c>
      <c r="C264" s="66" t="s">
        <v>3570</v>
      </c>
    </row>
    <row r="265" spans="1:3" ht="15.75" customHeight="1">
      <c r="A265" s="64">
        <v>1.53</v>
      </c>
      <c r="B265" s="65">
        <v>41365</v>
      </c>
      <c r="C265" s="66" t="s">
        <v>3571</v>
      </c>
    </row>
    <row r="266" spans="1:3" ht="15.75" customHeight="1">
      <c r="A266" s="64">
        <v>1.54</v>
      </c>
      <c r="B266" s="65">
        <v>41395</v>
      </c>
      <c r="C266" s="66" t="s">
        <v>3572</v>
      </c>
    </row>
    <row r="267" spans="1:3" ht="15.75" customHeight="1">
      <c r="A267" s="64">
        <v>1.55</v>
      </c>
      <c r="B267" s="65">
        <v>41426</v>
      </c>
      <c r="C267" s="66" t="s">
        <v>3573</v>
      </c>
    </row>
    <row r="268" spans="1:3" ht="15.75" customHeight="1">
      <c r="A268" s="64">
        <v>1.48</v>
      </c>
      <c r="B268" s="65">
        <v>41456</v>
      </c>
      <c r="C268" s="66" t="s">
        <v>3574</v>
      </c>
    </row>
    <row r="269" spans="1:3" ht="15.75" customHeight="1">
      <c r="A269" s="64">
        <v>1.55</v>
      </c>
      <c r="B269" s="65">
        <v>41487</v>
      </c>
      <c r="C269" s="66" t="s">
        <v>3575</v>
      </c>
    </row>
    <row r="270" spans="1:3" ht="15.75" customHeight="1">
      <c r="A270" s="64">
        <v>1.56</v>
      </c>
      <c r="B270" s="65">
        <v>41518</v>
      </c>
      <c r="C270" s="66" t="s">
        <v>3576</v>
      </c>
    </row>
    <row r="271" spans="1:3" ht="15.75" customHeight="1">
      <c r="A271" s="64">
        <v>1.59</v>
      </c>
      <c r="B271" s="65">
        <v>41548</v>
      </c>
      <c r="C271" s="66" t="s">
        <v>3577</v>
      </c>
    </row>
    <row r="272" spans="1:3" ht="15.75" customHeight="1">
      <c r="A272" s="64">
        <v>1.6</v>
      </c>
      <c r="B272" s="65">
        <v>41579</v>
      </c>
      <c r="C272" s="66" t="s">
        <v>3578</v>
      </c>
    </row>
    <row r="273" spans="1:3" ht="15.75" customHeight="1">
      <c r="A273" s="64">
        <v>1.64</v>
      </c>
      <c r="B273" s="65">
        <v>41609</v>
      </c>
      <c r="C273" s="66" t="s">
        <v>3579</v>
      </c>
    </row>
    <row r="274" spans="1:3" ht="15.75" customHeight="1">
      <c r="A274" s="64">
        <v>1.64</v>
      </c>
      <c r="B274" s="65">
        <v>41640</v>
      </c>
      <c r="C274" s="66" t="s">
        <v>3580</v>
      </c>
    </row>
    <row r="275" spans="1:3" ht="15.75" customHeight="1">
      <c r="A275" s="64">
        <v>1.64</v>
      </c>
      <c r="B275" s="65">
        <v>41671</v>
      </c>
      <c r="C275" s="66" t="s">
        <v>3581</v>
      </c>
    </row>
    <row r="276" spans="1:3" ht="15.75" customHeight="1">
      <c r="A276" s="64">
        <v>1.67</v>
      </c>
      <c r="B276" s="65">
        <v>41699</v>
      </c>
      <c r="C276" s="66" t="s">
        <v>3582</v>
      </c>
    </row>
    <row r="277" spans="1:3" ht="15.75" customHeight="1">
      <c r="A277" s="64">
        <v>1.68</v>
      </c>
      <c r="B277" s="65">
        <v>41730</v>
      </c>
      <c r="C277" s="66" t="s">
        <v>3583</v>
      </c>
    </row>
    <row r="278" spans="1:3" ht="15.75" customHeight="1">
      <c r="A278" s="64">
        <v>1.6851</v>
      </c>
      <c r="B278" s="65">
        <v>41760</v>
      </c>
      <c r="C278" s="66" t="s">
        <v>3584</v>
      </c>
    </row>
    <row r="279" spans="1:3" ht="15.75" customHeight="1">
      <c r="A279" s="64">
        <v>1.6751</v>
      </c>
      <c r="B279" s="65">
        <v>41791</v>
      </c>
      <c r="C279" s="66" t="s">
        <v>3585</v>
      </c>
    </row>
    <row r="280" spans="1:3" ht="15.75" customHeight="1">
      <c r="A280" s="64">
        <v>1.7134</v>
      </c>
      <c r="B280" s="65">
        <v>41821</v>
      </c>
      <c r="C280" s="66" t="s">
        <v>3586</v>
      </c>
    </row>
    <row r="281" spans="1:3" ht="15.75" customHeight="1">
      <c r="A281" s="64">
        <v>1.6827000000000001</v>
      </c>
      <c r="B281" s="65">
        <v>41852</v>
      </c>
      <c r="C281" s="66" t="s">
        <v>3587</v>
      </c>
    </row>
    <row r="282" spans="1:3" ht="15.75" customHeight="1">
      <c r="A282" s="64">
        <v>0.83830000000000005</v>
      </c>
      <c r="B282" s="65">
        <v>41275</v>
      </c>
      <c r="C282" s="66" t="s">
        <v>3588</v>
      </c>
    </row>
    <row r="283" spans="1:3" ht="15.75" customHeight="1">
      <c r="A283" s="64">
        <v>0.8357</v>
      </c>
      <c r="B283" s="65">
        <v>41306</v>
      </c>
      <c r="C283" s="66" t="s">
        <v>3589</v>
      </c>
    </row>
    <row r="284" spans="1:3" ht="15.75" customHeight="1">
      <c r="A284" s="64">
        <v>0.82120000000000004</v>
      </c>
      <c r="B284" s="65">
        <v>41334</v>
      </c>
      <c r="C284" s="66" t="s">
        <v>3590</v>
      </c>
    </row>
    <row r="285" spans="1:3" ht="15.75" customHeight="1">
      <c r="A285" s="64">
        <v>0.85229999999999995</v>
      </c>
      <c r="B285" s="65">
        <v>41365</v>
      </c>
      <c r="C285" s="66" t="s">
        <v>3591</v>
      </c>
    </row>
    <row r="286" spans="1:3" ht="15.75" customHeight="1">
      <c r="A286" s="64">
        <v>0.83979999999999999</v>
      </c>
      <c r="B286" s="65">
        <v>41395</v>
      </c>
      <c r="C286" s="66" t="s">
        <v>3592</v>
      </c>
    </row>
    <row r="287" spans="1:3" ht="15.75" customHeight="1">
      <c r="A287" s="64">
        <v>0.78669999999999995</v>
      </c>
      <c r="B287" s="65">
        <v>41426</v>
      </c>
      <c r="C287" s="66" t="s">
        <v>3593</v>
      </c>
    </row>
    <row r="288" spans="1:3" ht="15.75" customHeight="1">
      <c r="A288" s="64">
        <v>0.78310000000000002</v>
      </c>
      <c r="B288" s="65">
        <v>41456</v>
      </c>
      <c r="C288" s="66" t="s">
        <v>3594</v>
      </c>
    </row>
    <row r="289" spans="1:3" ht="15.75" customHeight="1">
      <c r="A289" s="64">
        <v>0.8024</v>
      </c>
      <c r="B289" s="65">
        <v>41487</v>
      </c>
      <c r="C289" s="66" t="s">
        <v>3595</v>
      </c>
    </row>
    <row r="290" spans="1:3" ht="15.75" customHeight="1">
      <c r="A290" s="64">
        <v>0.80169999999999997</v>
      </c>
      <c r="B290" s="65">
        <v>41518</v>
      </c>
      <c r="C290" s="66" t="s">
        <v>3596</v>
      </c>
    </row>
    <row r="291" spans="1:3" ht="15.75" customHeight="1">
      <c r="A291" s="64">
        <v>0.82989999999999997</v>
      </c>
      <c r="B291" s="65">
        <v>41548</v>
      </c>
      <c r="C291" s="66" t="s">
        <v>3597</v>
      </c>
    </row>
    <row r="292" spans="1:3" ht="15.75" customHeight="1">
      <c r="A292" s="64">
        <v>0.8246</v>
      </c>
      <c r="B292" s="65">
        <v>41579</v>
      </c>
      <c r="C292" s="66" t="s">
        <v>3598</v>
      </c>
    </row>
    <row r="293" spans="1:3" ht="15.75" customHeight="1">
      <c r="A293" s="64">
        <v>0.82799999999999996</v>
      </c>
      <c r="B293" s="65">
        <v>41609</v>
      </c>
      <c r="C293" s="66" t="s">
        <v>3599</v>
      </c>
    </row>
    <row r="294" spans="1:3" ht="15.75" customHeight="1">
      <c r="A294" s="64">
        <v>0.82450000000000001</v>
      </c>
      <c r="B294" s="65">
        <v>41640</v>
      </c>
      <c r="C294" s="66" t="s">
        <v>3600</v>
      </c>
    </row>
    <row r="295" spans="1:3" ht="15.75" customHeight="1">
      <c r="A295" s="64">
        <v>0.82830000000000004</v>
      </c>
      <c r="B295" s="65">
        <v>41671</v>
      </c>
      <c r="C295" s="66" t="s">
        <v>3601</v>
      </c>
    </row>
    <row r="296" spans="1:3" ht="15.75" customHeight="1">
      <c r="A296" s="64">
        <v>0.84699999999999998</v>
      </c>
      <c r="B296" s="65">
        <v>41699</v>
      </c>
      <c r="C296" s="66" t="s">
        <v>3602</v>
      </c>
    </row>
    <row r="297" spans="1:3" ht="15.75" customHeight="1">
      <c r="A297" s="64">
        <v>0.87180000000000002</v>
      </c>
      <c r="B297" s="65">
        <v>41730</v>
      </c>
      <c r="C297" s="66" t="s">
        <v>3603</v>
      </c>
    </row>
    <row r="298" spans="1:3" ht="15.75" customHeight="1">
      <c r="A298" s="64">
        <v>0.86150000000000004</v>
      </c>
      <c r="B298" s="65">
        <v>41760</v>
      </c>
      <c r="C298" s="66" t="s">
        <v>3604</v>
      </c>
    </row>
    <row r="299" spans="1:3" ht="15.75" customHeight="1">
      <c r="A299" s="64">
        <v>0.84860000000000002</v>
      </c>
      <c r="B299" s="65">
        <v>41791</v>
      </c>
      <c r="C299" s="66" t="s">
        <v>3605</v>
      </c>
    </row>
    <row r="300" spans="1:3" ht="15.75" customHeight="1">
      <c r="A300" s="64">
        <v>0.875</v>
      </c>
      <c r="B300" s="65">
        <v>41821</v>
      </c>
      <c r="C300" s="66" t="s">
        <v>3606</v>
      </c>
    </row>
    <row r="301" spans="1:3" ht="15.75" customHeight="1">
      <c r="A301" s="64">
        <v>0.85089999999999999</v>
      </c>
      <c r="B301" s="65">
        <v>41852</v>
      </c>
      <c r="C301" s="66" t="s">
        <v>3607</v>
      </c>
    </row>
    <row r="302" spans="1:3" ht="15.75" customHeight="1">
      <c r="A302" s="64">
        <v>1</v>
      </c>
      <c r="B302" s="65">
        <v>41275</v>
      </c>
      <c r="C302" s="66" t="s">
        <v>3608</v>
      </c>
    </row>
    <row r="303" spans="1:3" ht="15.75" customHeight="1">
      <c r="A303" s="64">
        <v>1</v>
      </c>
      <c r="B303" s="65">
        <v>41306</v>
      </c>
      <c r="C303" s="66" t="s">
        <v>3609</v>
      </c>
    </row>
    <row r="304" spans="1:3" ht="15.75" customHeight="1">
      <c r="A304" s="64">
        <v>1</v>
      </c>
      <c r="B304" s="65">
        <v>41334</v>
      </c>
      <c r="C304" s="66" t="s">
        <v>3610</v>
      </c>
    </row>
    <row r="305" spans="1:3" ht="15.75" customHeight="1">
      <c r="A305" s="64">
        <v>1</v>
      </c>
      <c r="B305" s="65">
        <v>41365</v>
      </c>
      <c r="C305" s="66" t="s">
        <v>3611</v>
      </c>
    </row>
    <row r="306" spans="1:3" ht="15.75" customHeight="1">
      <c r="A306" s="64">
        <v>1</v>
      </c>
      <c r="B306" s="65">
        <v>41395</v>
      </c>
      <c r="C306" s="66" t="s">
        <v>3612</v>
      </c>
    </row>
    <row r="307" spans="1:3" ht="15.75" customHeight="1">
      <c r="A307" s="64">
        <v>1</v>
      </c>
      <c r="B307" s="65">
        <v>41426</v>
      </c>
      <c r="C307" s="66" t="s">
        <v>3613</v>
      </c>
    </row>
    <row r="308" spans="1:3" ht="15.75" customHeight="1">
      <c r="A308" s="64">
        <v>1</v>
      </c>
      <c r="B308" s="65">
        <v>41456</v>
      </c>
      <c r="C308" s="66" t="s">
        <v>3614</v>
      </c>
    </row>
    <row r="309" spans="1:3" ht="15.75" customHeight="1">
      <c r="A309" s="64">
        <v>1</v>
      </c>
      <c r="B309" s="65">
        <v>41487</v>
      </c>
      <c r="C309" s="66" t="s">
        <v>3615</v>
      </c>
    </row>
    <row r="310" spans="1:3" ht="15.75" customHeight="1">
      <c r="A310" s="64">
        <v>1</v>
      </c>
      <c r="B310" s="65">
        <v>41518</v>
      </c>
      <c r="C310" s="66" t="s">
        <v>3616</v>
      </c>
    </row>
    <row r="311" spans="1:3" ht="15.75" customHeight="1">
      <c r="A311" s="64">
        <v>1</v>
      </c>
      <c r="B311" s="65">
        <v>41548</v>
      </c>
      <c r="C311" s="66" t="s">
        <v>3617</v>
      </c>
    </row>
    <row r="312" spans="1:3" ht="15.75" customHeight="1">
      <c r="A312" s="64">
        <v>1</v>
      </c>
      <c r="B312" s="65">
        <v>41579</v>
      </c>
      <c r="C312" s="66" t="s">
        <v>3618</v>
      </c>
    </row>
    <row r="313" spans="1:3" ht="15.75" customHeight="1">
      <c r="A313" s="64">
        <v>1</v>
      </c>
      <c r="B313" s="65">
        <v>41609</v>
      </c>
      <c r="C313" s="66" t="s">
        <v>3619</v>
      </c>
    </row>
    <row r="314" spans="1:3" ht="15.75" customHeight="1">
      <c r="A314" s="64">
        <v>1</v>
      </c>
      <c r="B314" s="65">
        <v>41640</v>
      </c>
      <c r="C314" s="66" t="s">
        <v>3620</v>
      </c>
    </row>
    <row r="315" spans="1:3" ht="15.75" customHeight="1">
      <c r="A315" s="64">
        <v>1</v>
      </c>
      <c r="B315" s="65">
        <v>41671</v>
      </c>
      <c r="C315" s="66" t="s">
        <v>3621</v>
      </c>
    </row>
    <row r="316" spans="1:3" ht="15.75" customHeight="1">
      <c r="A316" s="64">
        <v>1</v>
      </c>
      <c r="B316" s="65">
        <v>41699</v>
      </c>
      <c r="C316" s="66" t="s">
        <v>3622</v>
      </c>
    </row>
    <row r="317" spans="1:3" ht="15.75" customHeight="1">
      <c r="A317" s="64">
        <v>1</v>
      </c>
      <c r="B317" s="65">
        <v>41730</v>
      </c>
      <c r="C317" s="66" t="s">
        <v>3623</v>
      </c>
    </row>
    <row r="318" spans="1:3" ht="15.75" customHeight="1">
      <c r="A318" s="64">
        <v>1</v>
      </c>
      <c r="B318" s="65">
        <v>41760</v>
      </c>
      <c r="C318" s="66" t="s">
        <v>3624</v>
      </c>
    </row>
    <row r="319" spans="1:3" ht="15.75" customHeight="1">
      <c r="A319" s="64">
        <v>1</v>
      </c>
      <c r="B319" s="65">
        <v>41791</v>
      </c>
      <c r="C319" s="66" t="s">
        <v>3625</v>
      </c>
    </row>
    <row r="320" spans="1:3" ht="15.75" customHeight="1">
      <c r="A320" s="64">
        <v>1</v>
      </c>
      <c r="B320" s="65">
        <v>41821</v>
      </c>
      <c r="C320" s="66" t="s">
        <v>3626</v>
      </c>
    </row>
    <row r="321" spans="1:3" ht="15.75" customHeight="1">
      <c r="A321" s="64">
        <v>1</v>
      </c>
      <c r="B321" s="65">
        <v>41852</v>
      </c>
      <c r="C321" s="66" t="s">
        <v>3627</v>
      </c>
    </row>
    <row r="322" spans="1:3" ht="15.75" customHeight="1">
      <c r="A322" s="64">
        <v>0.42720000000000002</v>
      </c>
      <c r="B322" s="65">
        <v>41699</v>
      </c>
      <c r="C322" s="66" t="s">
        <v>3628</v>
      </c>
    </row>
    <row r="323" spans="1:3" ht="15.75" customHeight="1">
      <c r="A323" s="64">
        <v>0.45379999999999998</v>
      </c>
      <c r="B323" s="65">
        <v>41730</v>
      </c>
      <c r="C323" s="66" t="s">
        <v>3629</v>
      </c>
    </row>
    <row r="324" spans="1:3" ht="15.75" customHeight="1">
      <c r="A324" s="64">
        <v>0.4511</v>
      </c>
      <c r="B324" s="65">
        <v>41760</v>
      </c>
      <c r="C324" s="66" t="s">
        <v>3630</v>
      </c>
    </row>
    <row r="325" spans="1:3" ht="15.75" customHeight="1">
      <c r="A325" s="64">
        <v>0.46250000000000002</v>
      </c>
      <c r="B325" s="65">
        <v>41791</v>
      </c>
      <c r="C325" s="66" t="s">
        <v>3631</v>
      </c>
    </row>
    <row r="326" spans="1:3" ht="15.75" customHeight="1">
      <c r="A326" s="64">
        <v>0.46250000000000002</v>
      </c>
      <c r="B326" s="65">
        <v>41821</v>
      </c>
      <c r="C326" s="66" t="s">
        <v>3632</v>
      </c>
    </row>
    <row r="327" spans="1:3" ht="15.75" customHeight="1">
      <c r="A327" s="64">
        <v>0.46300000000000002</v>
      </c>
      <c r="B327" s="65">
        <v>41852</v>
      </c>
      <c r="C327" s="66" t="s">
        <v>3633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94"/>
  <sheetViews>
    <sheetView topLeftCell="F1" workbookViewId="0">
      <selection activeCell="J2" sqref="J2"/>
    </sheetView>
  </sheetViews>
  <sheetFormatPr baseColWidth="10" defaultColWidth="17.33203125" defaultRowHeight="15.75" customHeight="1" x14ac:dyDescent="0"/>
  <cols>
    <col min="1" max="1" width="9" customWidth="1"/>
    <col min="2" max="3" width="43.83203125" customWidth="1"/>
    <col min="4" max="4" width="12.1640625" bestFit="1" customWidth="1"/>
    <col min="5" max="7" width="13.6640625" customWidth="1"/>
    <col min="8" max="8" width="10.5" customWidth="1"/>
    <col min="9" max="11" width="53.5" customWidth="1"/>
    <col min="12" max="12" width="50.5" customWidth="1"/>
    <col min="13" max="13" width="38.1640625" customWidth="1"/>
    <col min="14" max="14" width="50.5" customWidth="1"/>
    <col min="15" max="15" width="40" customWidth="1"/>
    <col min="16" max="22" width="17.33203125" style="83"/>
  </cols>
  <sheetData>
    <row r="1" spans="1:35" ht="15.75" customHeight="1">
      <c r="A1" s="67" t="s">
        <v>3634</v>
      </c>
      <c r="B1" s="67" t="s">
        <v>3635</v>
      </c>
      <c r="C1" s="78" t="s">
        <v>3666</v>
      </c>
      <c r="D1" s="67" t="s">
        <v>3636</v>
      </c>
      <c r="E1" s="68" t="s">
        <v>3637</v>
      </c>
      <c r="F1" s="68" t="s">
        <v>3638</v>
      </c>
      <c r="G1" s="67" t="s">
        <v>3639</v>
      </c>
      <c r="H1" s="67" t="s">
        <v>3640</v>
      </c>
      <c r="I1" s="67" t="s">
        <v>3641</v>
      </c>
      <c r="J1" s="67" t="s">
        <v>3642</v>
      </c>
      <c r="K1" s="67" t="s">
        <v>3643</v>
      </c>
      <c r="L1" s="67" t="s">
        <v>3644</v>
      </c>
      <c r="M1" s="67" t="s">
        <v>3645</v>
      </c>
      <c r="N1" s="67" t="s">
        <v>3646</v>
      </c>
      <c r="O1" s="67" t="s">
        <v>3647</v>
      </c>
      <c r="Q1" s="84"/>
    </row>
    <row r="2" spans="1:35" ht="16">
      <c r="A2" s="4">
        <v>41760</v>
      </c>
      <c r="B2" s="2" t="s">
        <v>34</v>
      </c>
      <c r="C2" s="16" t="s">
        <v>907</v>
      </c>
      <c r="D2" s="77" t="s">
        <v>906</v>
      </c>
      <c r="E2" s="76" t="s">
        <v>43</v>
      </c>
      <c r="F2" s="73" t="s">
        <v>3654</v>
      </c>
      <c r="G2" s="2">
        <v>70</v>
      </c>
      <c r="H2" s="2">
        <v>10</v>
      </c>
      <c r="I2" s="67">
        <f>SUMIFS(Currency!A:A,Currency!B:B,A2,Currency!C:C,F2)</f>
        <v>1</v>
      </c>
      <c r="J2" s="67">
        <f>SUMIFS(Encoding!Q:Q,Encoding!A:A,B2,Encoding!B:B,D2)</f>
        <v>0</v>
      </c>
      <c r="K2" s="67">
        <f t="shared" ref="K2:K7" si="0">I2*H2*G2</f>
        <v>700</v>
      </c>
      <c r="L2" s="67">
        <f t="shared" ref="L2:L7" si="1">K2*J2</f>
        <v>0</v>
      </c>
      <c r="M2" s="67">
        <f t="shared" ref="M2:M7" si="2">K2-L2</f>
        <v>700</v>
      </c>
      <c r="N2" s="67">
        <f t="shared" ref="N2:N7" si="3">M2*0.2</f>
        <v>140</v>
      </c>
      <c r="O2" s="67">
        <f>M2-N2</f>
        <v>560</v>
      </c>
      <c r="Q2" s="84"/>
      <c r="R2" s="85"/>
      <c r="S2" s="85"/>
      <c r="T2" s="85"/>
      <c r="U2" s="85"/>
      <c r="V2" s="8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</row>
    <row r="3" spans="1:35" ht="16">
      <c r="A3" s="4">
        <v>41791</v>
      </c>
      <c r="B3" s="2" t="s">
        <v>34</v>
      </c>
      <c r="C3" s="16" t="s">
        <v>907</v>
      </c>
      <c r="D3" s="77" t="s">
        <v>906</v>
      </c>
      <c r="E3" s="73" t="s">
        <v>3656</v>
      </c>
      <c r="F3" s="73" t="s">
        <v>3657</v>
      </c>
      <c r="G3" s="2">
        <v>71</v>
      </c>
      <c r="H3" s="2">
        <v>1</v>
      </c>
      <c r="I3" s="67">
        <f>SUMIFS(Currency!A:A,Currency!B:B,A3,Currency!C:C,F3)</f>
        <v>1.6751</v>
      </c>
      <c r="J3" s="67">
        <f>SUMIFS(Encoding!Q:Q,Encoding!A:A,B3,Encoding!B:B,D3)</f>
        <v>0</v>
      </c>
      <c r="K3" s="67">
        <f t="shared" si="0"/>
        <v>118.93210000000001</v>
      </c>
      <c r="L3" s="67">
        <f t="shared" si="1"/>
        <v>0</v>
      </c>
      <c r="M3" s="67">
        <f t="shared" si="2"/>
        <v>118.93210000000001</v>
      </c>
      <c r="N3" s="67">
        <f t="shared" si="3"/>
        <v>23.786420000000003</v>
      </c>
      <c r="O3" s="67">
        <f t="shared" ref="O3:O7" si="4">M3-N3</f>
        <v>95.145679999999999</v>
      </c>
      <c r="Q3" s="84"/>
      <c r="R3" s="85"/>
      <c r="S3" s="85"/>
      <c r="T3" s="85"/>
      <c r="U3" s="85"/>
      <c r="V3" s="8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</row>
    <row r="4" spans="1:35" ht="16">
      <c r="A4" s="4">
        <v>41821</v>
      </c>
      <c r="B4" s="2" t="s">
        <v>34</v>
      </c>
      <c r="C4" s="16" t="s">
        <v>907</v>
      </c>
      <c r="D4" s="77" t="s">
        <v>177</v>
      </c>
      <c r="E4" s="73" t="s">
        <v>3658</v>
      </c>
      <c r="F4" s="73" t="s">
        <v>3659</v>
      </c>
      <c r="G4" s="2">
        <v>72</v>
      </c>
      <c r="H4" s="2">
        <v>1</v>
      </c>
      <c r="I4" s="67">
        <f>SUMIFS(Currency!A:A,Currency!B:B,A4,Currency!C:C,F4)</f>
        <v>7.5999999999999998E-2</v>
      </c>
      <c r="J4" s="67">
        <f>SUMIFS(Encoding!Q:Q,Encoding!A:A,B4,Encoding!B:B,D4)</f>
        <v>0.02</v>
      </c>
      <c r="K4" s="67">
        <f t="shared" si="0"/>
        <v>5.4719999999999995</v>
      </c>
      <c r="L4" s="67">
        <f t="shared" si="1"/>
        <v>0.10944</v>
      </c>
      <c r="M4" s="67">
        <f t="shared" si="2"/>
        <v>5.3625599999999993</v>
      </c>
      <c r="N4" s="67">
        <f t="shared" si="3"/>
        <v>1.0725119999999999</v>
      </c>
      <c r="O4" s="67">
        <f t="shared" si="4"/>
        <v>4.2900479999999996</v>
      </c>
      <c r="Q4" s="84"/>
    </row>
    <row r="5" spans="1:35" ht="16">
      <c r="A5" s="4">
        <v>41760</v>
      </c>
      <c r="B5" s="2" t="s">
        <v>97</v>
      </c>
      <c r="C5" s="16" t="s">
        <v>574</v>
      </c>
      <c r="D5" s="77" t="s">
        <v>906</v>
      </c>
      <c r="E5" s="73" t="s">
        <v>3660</v>
      </c>
      <c r="F5" s="73" t="s">
        <v>3661</v>
      </c>
      <c r="G5" s="2">
        <v>73</v>
      </c>
      <c r="H5" s="2">
        <v>1</v>
      </c>
      <c r="I5" s="67">
        <f>SUMIFS(Currency!A:A,Currency!B:B,A5,Currency!C:C,F5)</f>
        <v>1</v>
      </c>
      <c r="J5" s="67">
        <f>SUMIFS(Encoding!Q:Q,Encoding!A:A,B5,Encoding!B:B,D5)</f>
        <v>0</v>
      </c>
      <c r="K5" s="67">
        <f t="shared" si="0"/>
        <v>73</v>
      </c>
      <c r="L5" s="67">
        <f t="shared" si="1"/>
        <v>0</v>
      </c>
      <c r="M5" s="67">
        <f t="shared" si="2"/>
        <v>73</v>
      </c>
      <c r="N5" s="67">
        <f t="shared" si="3"/>
        <v>14.600000000000001</v>
      </c>
      <c r="O5" s="67">
        <f t="shared" si="4"/>
        <v>58.4</v>
      </c>
      <c r="Q5" s="84"/>
    </row>
    <row r="6" spans="1:35" ht="16">
      <c r="A6" s="4">
        <v>41791</v>
      </c>
      <c r="B6" s="2" t="s">
        <v>97</v>
      </c>
      <c r="C6" s="16" t="s">
        <v>574</v>
      </c>
      <c r="D6" s="77" t="s">
        <v>906</v>
      </c>
      <c r="E6" s="73" t="s">
        <v>3662</v>
      </c>
      <c r="F6" s="73" t="s">
        <v>3663</v>
      </c>
      <c r="G6" s="2">
        <v>74</v>
      </c>
      <c r="H6" s="2">
        <v>1</v>
      </c>
      <c r="I6" s="67">
        <f>SUMIFS(Currency!A:A,Currency!B:B,A6,Currency!C:C,F6)</f>
        <v>1.6751</v>
      </c>
      <c r="J6" s="67">
        <f>SUMIFS(Encoding!Q:Q,Encoding!A:A,B6,Encoding!B:B,D6)</f>
        <v>0</v>
      </c>
      <c r="K6" s="67">
        <f t="shared" si="0"/>
        <v>123.95740000000001</v>
      </c>
      <c r="L6" s="67">
        <f t="shared" si="1"/>
        <v>0</v>
      </c>
      <c r="M6" s="67">
        <f t="shared" si="2"/>
        <v>123.95740000000001</v>
      </c>
      <c r="N6" s="67">
        <f t="shared" si="3"/>
        <v>24.791480000000004</v>
      </c>
      <c r="O6" s="67">
        <f t="shared" si="4"/>
        <v>99.16592</v>
      </c>
      <c r="Q6" s="84"/>
    </row>
    <row r="7" spans="1:35" ht="16">
      <c r="A7" s="4">
        <v>41821</v>
      </c>
      <c r="B7" s="2" t="s">
        <v>97</v>
      </c>
      <c r="C7" s="16" t="s">
        <v>574</v>
      </c>
      <c r="D7" s="77" t="s">
        <v>906</v>
      </c>
      <c r="E7" s="73" t="s">
        <v>3664</v>
      </c>
      <c r="F7" s="73" t="s">
        <v>3665</v>
      </c>
      <c r="G7" s="2">
        <v>75</v>
      </c>
      <c r="H7" s="2">
        <v>1</v>
      </c>
      <c r="I7" s="67">
        <f>SUMIFS(Currency!A:A,Currency!B:B,A7,Currency!C:C,F7)</f>
        <v>7.5999999999999998E-2</v>
      </c>
      <c r="J7" s="67">
        <f>SUMIFS(Encoding!Q:Q,Encoding!A:A,B7,Encoding!B:B,D7)</f>
        <v>0</v>
      </c>
      <c r="K7" s="67">
        <f t="shared" si="0"/>
        <v>5.7</v>
      </c>
      <c r="L7" s="67">
        <f t="shared" si="1"/>
        <v>0</v>
      </c>
      <c r="M7" s="67">
        <f t="shared" si="2"/>
        <v>5.7</v>
      </c>
      <c r="N7" s="67">
        <f t="shared" si="3"/>
        <v>1.1400000000000001</v>
      </c>
      <c r="O7" s="67">
        <f t="shared" si="4"/>
        <v>4.5600000000000005</v>
      </c>
      <c r="Q7" s="84"/>
      <c r="R7" s="85"/>
      <c r="S7" s="85"/>
      <c r="T7" s="85"/>
      <c r="U7" s="85"/>
      <c r="V7" s="8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</row>
    <row r="8" spans="1:35" ht="15.75" customHeight="1">
      <c r="E8" s="75"/>
      <c r="F8" s="75"/>
      <c r="M8" s="67"/>
      <c r="Q8" s="84"/>
    </row>
    <row r="9" spans="1:35" ht="15.75" customHeight="1">
      <c r="E9" s="75"/>
      <c r="F9" s="75"/>
      <c r="Q9" s="84"/>
    </row>
    <row r="10" spans="1:35" ht="15.75" customHeight="1">
      <c r="E10" s="75"/>
      <c r="F10" s="75"/>
      <c r="Q10" s="84"/>
    </row>
    <row r="11" spans="1:35" ht="15.75" customHeight="1">
      <c r="E11" s="75"/>
      <c r="F11" s="75"/>
      <c r="Q11" s="84"/>
    </row>
    <row r="12" spans="1:35" ht="15.75" customHeight="1">
      <c r="E12" s="75"/>
      <c r="F12" s="75"/>
      <c r="Q12" s="84"/>
    </row>
    <row r="13" spans="1:35" ht="15.75" customHeight="1">
      <c r="E13" s="75"/>
      <c r="F13" s="75"/>
      <c r="Q13" s="84"/>
    </row>
    <row r="14" spans="1:35" ht="15.75" customHeight="1">
      <c r="E14" s="75"/>
      <c r="F14" s="75"/>
      <c r="Q14" s="84"/>
    </row>
    <row r="15" spans="1:35" ht="15.75" customHeight="1">
      <c r="E15" s="75"/>
      <c r="F15" s="75"/>
      <c r="Q15" s="84"/>
    </row>
    <row r="16" spans="1:35" ht="15.75" customHeight="1">
      <c r="E16" s="75"/>
      <c r="F16" s="75"/>
      <c r="Q16" s="84"/>
    </row>
    <row r="17" spans="5:17" ht="15.75" customHeight="1">
      <c r="E17" s="75"/>
      <c r="F17" s="75"/>
      <c r="Q17" s="84"/>
    </row>
    <row r="18" spans="5:17" ht="15.75" customHeight="1">
      <c r="E18" s="75"/>
      <c r="F18" s="75"/>
      <c r="Q18" s="84"/>
    </row>
    <row r="19" spans="5:17" ht="15.75" customHeight="1">
      <c r="E19" s="75"/>
      <c r="F19" s="75"/>
      <c r="Q19" s="84"/>
    </row>
    <row r="20" spans="5:17" ht="15.75" customHeight="1">
      <c r="E20" s="75"/>
      <c r="F20" s="75"/>
      <c r="Q20" s="84"/>
    </row>
    <row r="21" spans="5:17" ht="15.75" customHeight="1">
      <c r="E21" s="75"/>
      <c r="F21" s="75"/>
      <c r="Q21" s="84"/>
    </row>
    <row r="22" spans="5:17" ht="15.75" customHeight="1">
      <c r="E22" s="75"/>
      <c r="F22" s="75"/>
      <c r="Q22" s="84"/>
    </row>
    <row r="23" spans="5:17" ht="15.75" customHeight="1">
      <c r="E23" s="75"/>
      <c r="F23" s="75"/>
      <c r="Q23" s="84"/>
    </row>
    <row r="24" spans="5:17" ht="15.75" customHeight="1">
      <c r="E24" s="75"/>
      <c r="F24" s="75"/>
      <c r="Q24" s="84"/>
    </row>
    <row r="25" spans="5:17" ht="15.75" customHeight="1">
      <c r="E25" s="75"/>
      <c r="F25" s="75"/>
      <c r="Q25" s="84"/>
    </row>
    <row r="26" spans="5:17" ht="15.75" customHeight="1">
      <c r="E26" s="75"/>
      <c r="F26" s="75"/>
      <c r="Q26" s="84"/>
    </row>
    <row r="27" spans="5:17" ht="15.75" customHeight="1">
      <c r="E27" s="75"/>
      <c r="F27" s="75"/>
      <c r="Q27" s="84"/>
    </row>
    <row r="28" spans="5:17" ht="15.75" customHeight="1">
      <c r="E28" s="75"/>
      <c r="F28" s="75"/>
      <c r="Q28" s="84"/>
    </row>
    <row r="29" spans="5:17" ht="15.75" customHeight="1">
      <c r="E29" s="75"/>
      <c r="F29" s="75"/>
      <c r="Q29" s="84"/>
    </row>
    <row r="30" spans="5:17" ht="15.75" customHeight="1">
      <c r="E30" s="75"/>
      <c r="F30" s="75"/>
      <c r="Q30" s="84"/>
    </row>
    <row r="31" spans="5:17" ht="15.75" customHeight="1">
      <c r="E31" s="75"/>
      <c r="F31" s="75"/>
      <c r="Q31" s="84"/>
    </row>
    <row r="32" spans="5:17" ht="15.75" customHeight="1">
      <c r="E32" s="75"/>
      <c r="F32" s="75"/>
      <c r="Q32" s="84"/>
    </row>
    <row r="33" spans="5:17" ht="15.75" customHeight="1">
      <c r="E33" s="75"/>
      <c r="F33" s="75"/>
      <c r="Q33" s="84"/>
    </row>
    <row r="34" spans="5:17" ht="15.75" customHeight="1">
      <c r="E34" s="75"/>
      <c r="F34" s="75"/>
      <c r="Q34" s="84"/>
    </row>
    <row r="35" spans="5:17" ht="15.75" customHeight="1">
      <c r="E35" s="75"/>
      <c r="F35" s="75"/>
      <c r="Q35" s="84"/>
    </row>
    <row r="36" spans="5:17" ht="15.75" customHeight="1">
      <c r="E36" s="75"/>
      <c r="F36" s="75"/>
      <c r="Q36" s="84"/>
    </row>
    <row r="37" spans="5:17" ht="15.75" customHeight="1">
      <c r="E37" s="75"/>
      <c r="F37" s="75"/>
      <c r="Q37" s="84"/>
    </row>
    <row r="38" spans="5:17" ht="15.75" customHeight="1">
      <c r="E38" s="75"/>
      <c r="F38" s="75"/>
      <c r="Q38" s="84"/>
    </row>
    <row r="39" spans="5:17" ht="15.75" customHeight="1">
      <c r="E39" s="75"/>
      <c r="F39" s="75"/>
      <c r="Q39" s="84"/>
    </row>
    <row r="40" spans="5:17" ht="15.75" customHeight="1">
      <c r="E40" s="75"/>
      <c r="F40" s="75"/>
      <c r="Q40" s="84"/>
    </row>
    <row r="41" spans="5:17" ht="15.75" customHeight="1">
      <c r="E41" s="75"/>
      <c r="F41" s="75"/>
      <c r="Q41" s="84"/>
    </row>
    <row r="42" spans="5:17" ht="15.75" customHeight="1">
      <c r="E42" s="75"/>
      <c r="F42" s="75"/>
      <c r="Q42" s="84"/>
    </row>
    <row r="43" spans="5:17" ht="15.75" customHeight="1">
      <c r="E43" s="75"/>
      <c r="F43" s="75"/>
      <c r="Q43" s="84"/>
    </row>
    <row r="44" spans="5:17" ht="15.75" customHeight="1">
      <c r="E44" s="75"/>
      <c r="F44" s="75"/>
      <c r="Q44" s="84"/>
    </row>
    <row r="45" spans="5:17" ht="15.75" customHeight="1">
      <c r="E45" s="75"/>
      <c r="F45" s="75"/>
      <c r="Q45" s="84"/>
    </row>
    <row r="46" spans="5:17" ht="15.75" customHeight="1">
      <c r="E46" s="75"/>
      <c r="F46" s="75"/>
      <c r="Q46" s="84"/>
    </row>
    <row r="47" spans="5:17" ht="15.75" customHeight="1">
      <c r="E47" s="75"/>
      <c r="F47" s="75"/>
      <c r="Q47" s="84"/>
    </row>
    <row r="48" spans="5:17" ht="15.75" customHeight="1">
      <c r="E48" s="75"/>
      <c r="F48" s="75"/>
      <c r="Q48" s="84"/>
    </row>
    <row r="49" spans="5:17" ht="15.75" customHeight="1">
      <c r="E49" s="75"/>
      <c r="F49" s="75"/>
      <c r="Q49" s="84"/>
    </row>
    <row r="50" spans="5:17" ht="15.75" customHeight="1">
      <c r="E50" s="75"/>
      <c r="F50" s="75"/>
      <c r="Q50" s="84"/>
    </row>
    <row r="51" spans="5:17" ht="15.75" customHeight="1">
      <c r="E51" s="75"/>
      <c r="F51" s="75"/>
      <c r="Q51" s="84"/>
    </row>
    <row r="52" spans="5:17" ht="15.75" customHeight="1">
      <c r="E52" s="75"/>
      <c r="F52" s="75"/>
      <c r="Q52" s="84"/>
    </row>
    <row r="53" spans="5:17" ht="15.75" customHeight="1">
      <c r="E53" s="75"/>
      <c r="F53" s="75"/>
      <c r="Q53" s="84"/>
    </row>
    <row r="54" spans="5:17" ht="15.75" customHeight="1">
      <c r="E54" s="75"/>
      <c r="F54" s="75"/>
      <c r="Q54" s="84"/>
    </row>
    <row r="55" spans="5:17" ht="15.75" customHeight="1">
      <c r="E55" s="75"/>
      <c r="F55" s="75"/>
      <c r="Q55" s="84"/>
    </row>
    <row r="56" spans="5:17" ht="15.75" customHeight="1">
      <c r="E56" s="75"/>
      <c r="F56" s="75"/>
      <c r="Q56" s="84"/>
    </row>
    <row r="57" spans="5:17" ht="15.75" customHeight="1">
      <c r="E57" s="75"/>
      <c r="F57" s="75"/>
      <c r="Q57" s="84"/>
    </row>
    <row r="58" spans="5:17" ht="15.75" customHeight="1">
      <c r="E58" s="75"/>
      <c r="F58" s="75"/>
      <c r="Q58" s="84"/>
    </row>
    <row r="59" spans="5:17" ht="15.75" customHeight="1">
      <c r="E59" s="75"/>
      <c r="F59" s="75"/>
      <c r="Q59" s="84"/>
    </row>
    <row r="60" spans="5:17" ht="15.75" customHeight="1">
      <c r="E60" s="75"/>
      <c r="F60" s="75"/>
      <c r="Q60" s="84"/>
    </row>
    <row r="61" spans="5:17" ht="15.75" customHeight="1">
      <c r="E61" s="75"/>
      <c r="F61" s="75"/>
      <c r="Q61" s="84"/>
    </row>
    <row r="62" spans="5:17" ht="15.75" customHeight="1">
      <c r="E62" s="75"/>
      <c r="F62" s="75"/>
      <c r="Q62" s="84"/>
    </row>
    <row r="63" spans="5:17" ht="15.75" customHeight="1">
      <c r="E63" s="75"/>
      <c r="F63" s="75"/>
      <c r="Q63" s="84"/>
    </row>
    <row r="64" spans="5:17" ht="15.75" customHeight="1">
      <c r="E64" s="75"/>
      <c r="F64" s="75"/>
      <c r="Q64" s="84"/>
    </row>
    <row r="65" spans="5:17" ht="15.75" customHeight="1">
      <c r="E65" s="75"/>
      <c r="F65" s="75"/>
      <c r="Q65" s="84"/>
    </row>
    <row r="66" spans="5:17" ht="15.75" customHeight="1">
      <c r="E66" s="75"/>
      <c r="F66" s="75"/>
      <c r="Q66" s="84"/>
    </row>
    <row r="67" spans="5:17" ht="15.75" customHeight="1">
      <c r="E67" s="75"/>
      <c r="F67" s="75"/>
      <c r="Q67" s="84"/>
    </row>
    <row r="68" spans="5:17" ht="15.75" customHeight="1">
      <c r="E68" s="75"/>
      <c r="F68" s="75"/>
      <c r="Q68" s="84"/>
    </row>
    <row r="69" spans="5:17" ht="15.75" customHeight="1">
      <c r="E69" s="75"/>
      <c r="F69" s="75"/>
      <c r="Q69" s="84"/>
    </row>
    <row r="70" spans="5:17" ht="15.75" customHeight="1">
      <c r="E70" s="75"/>
      <c r="F70" s="75"/>
      <c r="Q70" s="84"/>
    </row>
    <row r="71" spans="5:17" ht="15.75" customHeight="1">
      <c r="E71" s="75"/>
      <c r="F71" s="75"/>
      <c r="Q71" s="84"/>
    </row>
    <row r="72" spans="5:17" ht="15.75" customHeight="1">
      <c r="E72" s="75"/>
      <c r="F72" s="75"/>
      <c r="Q72" s="84"/>
    </row>
    <row r="73" spans="5:17" ht="15.75" customHeight="1">
      <c r="E73" s="75"/>
      <c r="F73" s="75"/>
      <c r="Q73" s="84"/>
    </row>
    <row r="74" spans="5:17" ht="15.75" customHeight="1">
      <c r="E74" s="75"/>
      <c r="F74" s="75"/>
      <c r="Q74" s="84"/>
    </row>
    <row r="75" spans="5:17" ht="15.75" customHeight="1">
      <c r="E75" s="75"/>
      <c r="F75" s="75"/>
      <c r="Q75" s="84"/>
    </row>
    <row r="76" spans="5:17" ht="15.75" customHeight="1">
      <c r="E76" s="75"/>
      <c r="F76" s="75"/>
      <c r="Q76" s="84"/>
    </row>
    <row r="77" spans="5:17" ht="15.75" customHeight="1">
      <c r="E77" s="75"/>
      <c r="F77" s="75"/>
      <c r="Q77" s="84"/>
    </row>
    <row r="78" spans="5:17" ht="15.75" customHeight="1">
      <c r="E78" s="75"/>
      <c r="F78" s="75"/>
      <c r="Q78" s="84"/>
    </row>
    <row r="79" spans="5:17" ht="15.75" customHeight="1">
      <c r="E79" s="75"/>
      <c r="F79" s="75"/>
      <c r="Q79" s="84"/>
    </row>
    <row r="80" spans="5:17" ht="15.75" customHeight="1">
      <c r="E80" s="75"/>
      <c r="F80" s="75"/>
      <c r="Q80" s="84"/>
    </row>
    <row r="81" spans="5:17" ht="15.75" customHeight="1">
      <c r="E81" s="75"/>
      <c r="F81" s="75"/>
      <c r="Q81" s="84"/>
    </row>
    <row r="82" spans="5:17" ht="15.75" customHeight="1">
      <c r="E82" s="75"/>
      <c r="F82" s="75"/>
      <c r="Q82" s="84"/>
    </row>
    <row r="83" spans="5:17" ht="15.75" customHeight="1">
      <c r="E83" s="75"/>
      <c r="F83" s="75"/>
      <c r="Q83" s="84"/>
    </row>
    <row r="84" spans="5:17" ht="15.75" customHeight="1">
      <c r="E84" s="75"/>
      <c r="F84" s="75"/>
      <c r="Q84" s="84"/>
    </row>
    <row r="85" spans="5:17" ht="15.75" customHeight="1">
      <c r="E85" s="75"/>
      <c r="F85" s="75"/>
      <c r="Q85" s="84"/>
    </row>
    <row r="86" spans="5:17" ht="15.75" customHeight="1">
      <c r="E86" s="75"/>
      <c r="F86" s="75"/>
      <c r="Q86" s="84"/>
    </row>
    <row r="87" spans="5:17" ht="15.75" customHeight="1">
      <c r="E87" s="75"/>
      <c r="F87" s="75"/>
      <c r="Q87" s="84"/>
    </row>
    <row r="88" spans="5:17" ht="15.75" customHeight="1">
      <c r="E88" s="75"/>
      <c r="F88" s="75"/>
      <c r="Q88" s="84"/>
    </row>
    <row r="89" spans="5:17" ht="15.75" customHeight="1">
      <c r="E89" s="75"/>
      <c r="F89" s="75"/>
      <c r="Q89" s="84"/>
    </row>
    <row r="90" spans="5:17" ht="15.75" customHeight="1">
      <c r="E90" s="75"/>
      <c r="F90" s="75"/>
      <c r="Q90" s="84"/>
    </row>
    <row r="91" spans="5:17" ht="15.75" customHeight="1">
      <c r="E91" s="75"/>
      <c r="F91" s="75"/>
      <c r="Q91" s="84"/>
    </row>
    <row r="92" spans="5:17" ht="15.75" customHeight="1">
      <c r="E92" s="75"/>
      <c r="F92" s="75"/>
      <c r="Q92" s="84"/>
    </row>
    <row r="93" spans="5:17" ht="15.75" customHeight="1">
      <c r="E93" s="75"/>
      <c r="F93" s="75"/>
      <c r="Q93" s="84"/>
    </row>
    <row r="94" spans="5:17" ht="15.75" customHeight="1">
      <c r="E94" s="75"/>
      <c r="F94" s="75"/>
      <c r="Q94" s="84"/>
    </row>
    <row r="95" spans="5:17" ht="15.75" customHeight="1">
      <c r="E95" s="75"/>
      <c r="F95" s="75"/>
      <c r="Q95" s="84"/>
    </row>
    <row r="96" spans="5:17" ht="15.75" customHeight="1">
      <c r="E96" s="75"/>
      <c r="F96" s="75"/>
      <c r="Q96" s="84"/>
    </row>
    <row r="97" spans="5:17" ht="15.75" customHeight="1">
      <c r="E97" s="75"/>
      <c r="F97" s="75"/>
      <c r="Q97" s="84"/>
    </row>
    <row r="98" spans="5:17" ht="15.75" customHeight="1">
      <c r="E98" s="75"/>
      <c r="F98" s="75"/>
      <c r="Q98" s="84"/>
    </row>
    <row r="99" spans="5:17" ht="15.75" customHeight="1">
      <c r="E99" s="75"/>
      <c r="F99" s="75"/>
      <c r="Q99" s="84"/>
    </row>
    <row r="100" spans="5:17" ht="15.75" customHeight="1">
      <c r="E100" s="75"/>
      <c r="F100" s="75"/>
      <c r="Q100" s="84"/>
    </row>
    <row r="101" spans="5:17" ht="15.75" customHeight="1">
      <c r="E101" s="75"/>
      <c r="F101" s="75"/>
      <c r="Q101" s="84"/>
    </row>
    <row r="102" spans="5:17" ht="15.75" customHeight="1">
      <c r="E102" s="75"/>
      <c r="F102" s="75"/>
      <c r="Q102" s="84"/>
    </row>
    <row r="103" spans="5:17" ht="15.75" customHeight="1">
      <c r="E103" s="75"/>
      <c r="F103" s="75"/>
      <c r="Q103" s="84"/>
    </row>
    <row r="104" spans="5:17" ht="15.75" customHeight="1">
      <c r="E104" s="75"/>
      <c r="F104" s="75"/>
      <c r="Q104" s="84"/>
    </row>
    <row r="105" spans="5:17" ht="15.75" customHeight="1">
      <c r="E105" s="75"/>
      <c r="F105" s="75"/>
      <c r="Q105" s="84"/>
    </row>
    <row r="106" spans="5:17" ht="15.75" customHeight="1">
      <c r="E106" s="75"/>
      <c r="F106" s="75"/>
      <c r="Q106" s="84"/>
    </row>
    <row r="107" spans="5:17" ht="15.75" customHeight="1">
      <c r="E107" s="75"/>
      <c r="F107" s="75"/>
      <c r="Q107" s="84"/>
    </row>
    <row r="108" spans="5:17" ht="15.75" customHeight="1">
      <c r="E108" s="75"/>
      <c r="F108" s="75"/>
      <c r="Q108" s="84"/>
    </row>
    <row r="109" spans="5:17" ht="15.75" customHeight="1">
      <c r="E109" s="75"/>
      <c r="F109" s="75"/>
      <c r="Q109" s="84"/>
    </row>
    <row r="110" spans="5:17" ht="15.75" customHeight="1">
      <c r="E110" s="75"/>
      <c r="F110" s="75"/>
      <c r="Q110" s="84"/>
    </row>
    <row r="111" spans="5:17" ht="15.75" customHeight="1">
      <c r="E111" s="75"/>
      <c r="F111" s="75"/>
      <c r="Q111" s="84"/>
    </row>
    <row r="112" spans="5:17" ht="15.75" customHeight="1">
      <c r="E112" s="75"/>
      <c r="F112" s="75"/>
      <c r="Q112" s="84"/>
    </row>
    <row r="113" spans="5:17" ht="15.75" customHeight="1">
      <c r="E113" s="75"/>
      <c r="F113" s="75"/>
      <c r="Q113" s="84"/>
    </row>
    <row r="114" spans="5:17" ht="15.75" customHeight="1">
      <c r="E114" s="75"/>
      <c r="F114" s="75"/>
      <c r="Q114" s="84"/>
    </row>
    <row r="115" spans="5:17" ht="15.75" customHeight="1">
      <c r="E115" s="75"/>
      <c r="F115" s="75"/>
      <c r="Q115" s="84"/>
    </row>
    <row r="116" spans="5:17" ht="15.75" customHeight="1">
      <c r="E116" s="75"/>
      <c r="F116" s="75"/>
      <c r="Q116" s="84"/>
    </row>
    <row r="117" spans="5:17" ht="15.75" customHeight="1">
      <c r="E117" s="75"/>
      <c r="F117" s="75"/>
      <c r="Q117" s="84"/>
    </row>
    <row r="118" spans="5:17" ht="15.75" customHeight="1">
      <c r="E118" s="75"/>
      <c r="F118" s="75"/>
      <c r="Q118" s="84"/>
    </row>
    <row r="119" spans="5:17" ht="15.75" customHeight="1">
      <c r="E119" s="75"/>
      <c r="F119" s="75"/>
      <c r="Q119" s="84"/>
    </row>
    <row r="120" spans="5:17" ht="15.75" customHeight="1">
      <c r="E120" s="75"/>
      <c r="F120" s="75"/>
      <c r="Q120" s="84"/>
    </row>
    <row r="121" spans="5:17" ht="15.75" customHeight="1">
      <c r="E121" s="75"/>
      <c r="F121" s="75"/>
      <c r="Q121" s="84"/>
    </row>
    <row r="122" spans="5:17" ht="15.75" customHeight="1">
      <c r="E122" s="75"/>
      <c r="F122" s="75"/>
      <c r="Q122" s="84"/>
    </row>
    <row r="123" spans="5:17" ht="15.75" customHeight="1">
      <c r="E123" s="75"/>
      <c r="F123" s="75"/>
      <c r="Q123" s="84"/>
    </row>
    <row r="124" spans="5:17" ht="15.75" customHeight="1">
      <c r="E124" s="75"/>
      <c r="F124" s="75"/>
      <c r="Q124" s="84"/>
    </row>
    <row r="125" spans="5:17" ht="15.75" customHeight="1">
      <c r="E125" s="75"/>
      <c r="F125" s="75"/>
      <c r="Q125" s="84"/>
    </row>
    <row r="126" spans="5:17" ht="15.75" customHeight="1">
      <c r="E126" s="75"/>
      <c r="F126" s="75"/>
      <c r="Q126" s="84"/>
    </row>
    <row r="127" spans="5:17" ht="15.75" customHeight="1">
      <c r="E127" s="75"/>
      <c r="F127" s="75"/>
      <c r="Q127" s="84"/>
    </row>
    <row r="128" spans="5:17" ht="15.75" customHeight="1">
      <c r="E128" s="75"/>
      <c r="F128" s="75"/>
      <c r="Q128" s="84"/>
    </row>
    <row r="129" spans="5:17" ht="15.75" customHeight="1">
      <c r="E129" s="75"/>
      <c r="F129" s="75"/>
      <c r="Q129" s="84"/>
    </row>
    <row r="130" spans="5:17" ht="15.75" customHeight="1">
      <c r="E130" s="75"/>
      <c r="F130" s="75"/>
      <c r="Q130" s="84"/>
    </row>
    <row r="131" spans="5:17" ht="15.75" customHeight="1">
      <c r="E131" s="75"/>
      <c r="F131" s="75"/>
      <c r="Q131" s="84"/>
    </row>
    <row r="132" spans="5:17" ht="15.75" customHeight="1">
      <c r="E132" s="75"/>
      <c r="F132" s="75"/>
      <c r="Q132" s="84"/>
    </row>
    <row r="133" spans="5:17" ht="15.75" customHeight="1">
      <c r="E133" s="75"/>
      <c r="F133" s="75"/>
      <c r="Q133" s="84"/>
    </row>
    <row r="134" spans="5:17" ht="15.75" customHeight="1">
      <c r="E134" s="75"/>
      <c r="F134" s="75"/>
      <c r="Q134" s="84"/>
    </row>
    <row r="135" spans="5:17" ht="15.75" customHeight="1">
      <c r="E135" s="75"/>
      <c r="F135" s="75"/>
      <c r="Q135" s="84"/>
    </row>
    <row r="136" spans="5:17" ht="15.75" customHeight="1">
      <c r="E136" s="75"/>
      <c r="F136" s="75"/>
      <c r="Q136" s="84"/>
    </row>
    <row r="137" spans="5:17" ht="15.75" customHeight="1">
      <c r="E137" s="75"/>
      <c r="F137" s="75"/>
      <c r="Q137" s="84"/>
    </row>
    <row r="138" spans="5:17" ht="15.75" customHeight="1">
      <c r="E138" s="75"/>
      <c r="F138" s="75"/>
      <c r="Q138" s="84"/>
    </row>
    <row r="139" spans="5:17" ht="15.75" customHeight="1">
      <c r="E139" s="75"/>
      <c r="F139" s="75"/>
      <c r="Q139" s="84"/>
    </row>
    <row r="140" spans="5:17" ht="15.75" customHeight="1">
      <c r="E140" s="75"/>
      <c r="F140" s="75"/>
      <c r="Q140" s="84"/>
    </row>
    <row r="141" spans="5:17" ht="15.75" customHeight="1">
      <c r="E141" s="75"/>
      <c r="F141" s="75"/>
      <c r="Q141" s="84"/>
    </row>
    <row r="142" spans="5:17" ht="15.75" customHeight="1">
      <c r="E142" s="75"/>
      <c r="F142" s="75"/>
      <c r="Q142" s="84"/>
    </row>
    <row r="143" spans="5:17" ht="15.75" customHeight="1">
      <c r="E143" s="75"/>
      <c r="F143" s="75"/>
      <c r="Q143" s="84"/>
    </row>
    <row r="144" spans="5:17" ht="15.75" customHeight="1">
      <c r="E144" s="75"/>
      <c r="F144" s="75"/>
      <c r="Q144" s="84"/>
    </row>
    <row r="145" spans="5:17" ht="15.75" customHeight="1">
      <c r="E145" s="75"/>
      <c r="F145" s="75"/>
      <c r="Q145" s="84"/>
    </row>
    <row r="146" spans="5:17" ht="15.75" customHeight="1">
      <c r="E146" s="75"/>
      <c r="F146" s="75"/>
      <c r="Q146" s="84"/>
    </row>
    <row r="147" spans="5:17" ht="15.75" customHeight="1">
      <c r="E147" s="75"/>
      <c r="F147" s="75"/>
      <c r="Q147" s="84"/>
    </row>
    <row r="148" spans="5:17" ht="15.75" customHeight="1">
      <c r="E148" s="75"/>
      <c r="F148" s="75"/>
      <c r="Q148" s="84"/>
    </row>
    <row r="149" spans="5:17" ht="15.75" customHeight="1">
      <c r="E149" s="75"/>
      <c r="F149" s="75"/>
      <c r="Q149" s="84"/>
    </row>
    <row r="150" spans="5:17" ht="15.75" customHeight="1">
      <c r="E150" s="75"/>
      <c r="F150" s="75"/>
      <c r="Q150" s="84"/>
    </row>
    <row r="151" spans="5:17" ht="15.75" customHeight="1">
      <c r="E151" s="75"/>
      <c r="F151" s="75"/>
      <c r="Q151" s="84"/>
    </row>
    <row r="152" spans="5:17" ht="15.75" customHeight="1">
      <c r="E152" s="75"/>
      <c r="F152" s="75"/>
      <c r="Q152" s="84"/>
    </row>
    <row r="153" spans="5:17" ht="15.75" customHeight="1">
      <c r="E153" s="75"/>
      <c r="F153" s="75"/>
      <c r="Q153" s="84"/>
    </row>
    <row r="154" spans="5:17" ht="15.75" customHeight="1">
      <c r="E154" s="75"/>
      <c r="F154" s="75"/>
      <c r="Q154" s="84"/>
    </row>
    <row r="155" spans="5:17" ht="15.75" customHeight="1">
      <c r="E155" s="75"/>
      <c r="F155" s="75"/>
      <c r="Q155" s="84"/>
    </row>
    <row r="156" spans="5:17" ht="15.75" customHeight="1">
      <c r="E156" s="75"/>
      <c r="F156" s="75"/>
      <c r="Q156" s="84"/>
    </row>
    <row r="157" spans="5:17" ht="15.75" customHeight="1">
      <c r="E157" s="75"/>
      <c r="F157" s="75"/>
      <c r="Q157" s="84"/>
    </row>
    <row r="158" spans="5:17" ht="15.75" customHeight="1">
      <c r="E158" s="75"/>
      <c r="F158" s="75"/>
      <c r="Q158" s="84"/>
    </row>
    <row r="159" spans="5:17" ht="15.75" customHeight="1">
      <c r="E159" s="75"/>
      <c r="F159" s="75"/>
      <c r="Q159" s="84"/>
    </row>
    <row r="160" spans="5:17" ht="15.75" customHeight="1">
      <c r="E160" s="75"/>
      <c r="F160" s="75"/>
      <c r="Q160" s="84"/>
    </row>
    <row r="161" spans="5:17" ht="15.75" customHeight="1">
      <c r="E161" s="75"/>
      <c r="F161" s="75"/>
      <c r="Q161" s="84"/>
    </row>
    <row r="162" spans="5:17" ht="15.75" customHeight="1">
      <c r="E162" s="75"/>
      <c r="F162" s="75"/>
      <c r="Q162" s="84"/>
    </row>
    <row r="163" spans="5:17" ht="15.75" customHeight="1">
      <c r="E163" s="75"/>
      <c r="F163" s="75"/>
      <c r="Q163" s="84"/>
    </row>
    <row r="164" spans="5:17" ht="15.75" customHeight="1">
      <c r="E164" s="75"/>
      <c r="F164" s="75"/>
      <c r="Q164" s="84"/>
    </row>
    <row r="165" spans="5:17" ht="15.75" customHeight="1">
      <c r="E165" s="75"/>
      <c r="F165" s="75"/>
      <c r="Q165" s="84"/>
    </row>
    <row r="166" spans="5:17" ht="15.75" customHeight="1">
      <c r="E166" s="75"/>
      <c r="F166" s="75"/>
      <c r="Q166" s="84"/>
    </row>
    <row r="167" spans="5:17" ht="15.75" customHeight="1">
      <c r="E167" s="75"/>
      <c r="F167" s="75"/>
      <c r="Q167" s="84"/>
    </row>
    <row r="168" spans="5:17" ht="15.75" customHeight="1">
      <c r="E168" s="75"/>
      <c r="F168" s="75"/>
      <c r="Q168" s="84"/>
    </row>
    <row r="169" spans="5:17" ht="15.75" customHeight="1">
      <c r="E169" s="75"/>
      <c r="F169" s="75"/>
      <c r="Q169" s="84"/>
    </row>
    <row r="170" spans="5:17" ht="15.75" customHeight="1">
      <c r="E170" s="75"/>
      <c r="F170" s="75"/>
      <c r="Q170" s="84"/>
    </row>
    <row r="171" spans="5:17" ht="15.75" customHeight="1">
      <c r="E171" s="75"/>
      <c r="F171" s="75"/>
      <c r="Q171" s="84"/>
    </row>
    <row r="172" spans="5:17" ht="15.75" customHeight="1">
      <c r="E172" s="75"/>
      <c r="F172" s="75"/>
      <c r="Q172" s="84"/>
    </row>
    <row r="173" spans="5:17" ht="15.75" customHeight="1">
      <c r="E173" s="75"/>
      <c r="F173" s="75"/>
      <c r="Q173" s="84"/>
    </row>
    <row r="174" spans="5:17" ht="15.75" customHeight="1">
      <c r="E174" s="75"/>
      <c r="F174" s="75"/>
      <c r="Q174" s="84"/>
    </row>
    <row r="175" spans="5:17" ht="15.75" customHeight="1">
      <c r="E175" s="75"/>
      <c r="F175" s="75"/>
      <c r="Q175" s="84"/>
    </row>
    <row r="176" spans="5:17" ht="15.75" customHeight="1">
      <c r="E176" s="75"/>
      <c r="F176" s="75"/>
      <c r="Q176" s="84"/>
    </row>
    <row r="177" spans="5:17" ht="15.75" customHeight="1">
      <c r="E177" s="75"/>
      <c r="F177" s="75"/>
      <c r="Q177" s="84"/>
    </row>
    <row r="178" spans="5:17" ht="15.75" customHeight="1">
      <c r="E178" s="75"/>
      <c r="F178" s="75"/>
      <c r="Q178" s="84"/>
    </row>
    <row r="179" spans="5:17" ht="15.75" customHeight="1">
      <c r="E179" s="75"/>
      <c r="F179" s="75"/>
      <c r="Q179" s="84"/>
    </row>
    <row r="180" spans="5:17" ht="15.75" customHeight="1">
      <c r="E180" s="75"/>
      <c r="F180" s="75"/>
      <c r="Q180" s="84"/>
    </row>
    <row r="181" spans="5:17" ht="15.75" customHeight="1">
      <c r="E181" s="75"/>
      <c r="F181" s="75"/>
      <c r="Q181" s="84"/>
    </row>
    <row r="182" spans="5:17" ht="15.75" customHeight="1">
      <c r="E182" s="75"/>
      <c r="F182" s="75"/>
      <c r="Q182" s="84"/>
    </row>
    <row r="183" spans="5:17" ht="15.75" customHeight="1">
      <c r="E183" s="75"/>
      <c r="F183" s="75"/>
      <c r="Q183" s="84"/>
    </row>
    <row r="184" spans="5:17" ht="15.75" customHeight="1">
      <c r="E184" s="75"/>
      <c r="F184" s="75"/>
      <c r="Q184" s="84"/>
    </row>
    <row r="185" spans="5:17" ht="15.75" customHeight="1">
      <c r="E185" s="75"/>
      <c r="F185" s="75"/>
      <c r="Q185" s="84"/>
    </row>
    <row r="186" spans="5:17" ht="15.75" customHeight="1">
      <c r="E186" s="75"/>
      <c r="F186" s="75"/>
      <c r="Q186" s="84"/>
    </row>
    <row r="187" spans="5:17" ht="15.75" customHeight="1">
      <c r="E187" s="75"/>
      <c r="F187" s="75"/>
      <c r="Q187" s="84"/>
    </row>
    <row r="188" spans="5:17" ht="15.75" customHeight="1">
      <c r="E188" s="75"/>
      <c r="F188" s="75"/>
      <c r="Q188" s="84"/>
    </row>
    <row r="189" spans="5:17" ht="15.75" customHeight="1">
      <c r="E189" s="75"/>
      <c r="F189" s="75"/>
      <c r="Q189" s="84"/>
    </row>
    <row r="190" spans="5:17" ht="15.75" customHeight="1">
      <c r="E190" s="75"/>
      <c r="F190" s="75"/>
      <c r="Q190" s="84"/>
    </row>
    <row r="191" spans="5:17" ht="15.75" customHeight="1">
      <c r="E191" s="75"/>
      <c r="F191" s="75"/>
      <c r="Q191" s="84"/>
    </row>
    <row r="192" spans="5:17" ht="15.75" customHeight="1">
      <c r="E192" s="75"/>
      <c r="F192" s="75"/>
      <c r="Q192" s="84"/>
    </row>
    <row r="193" spans="5:17" ht="15.75" customHeight="1">
      <c r="E193" s="75"/>
      <c r="F193" s="75"/>
      <c r="Q193" s="84"/>
    </row>
    <row r="194" spans="5:17" ht="15.75" customHeight="1">
      <c r="E194" s="75"/>
      <c r="F194" s="75"/>
      <c r="Q194" s="84"/>
    </row>
    <row r="195" spans="5:17" ht="15.75" customHeight="1">
      <c r="E195" s="75"/>
      <c r="F195" s="75"/>
      <c r="Q195" s="84"/>
    </row>
    <row r="196" spans="5:17" ht="15.75" customHeight="1">
      <c r="E196" s="75"/>
      <c r="F196" s="75"/>
      <c r="Q196" s="84"/>
    </row>
    <row r="197" spans="5:17" ht="15.75" customHeight="1">
      <c r="E197" s="75"/>
      <c r="F197" s="75"/>
      <c r="Q197" s="84"/>
    </row>
    <row r="198" spans="5:17" ht="15.75" customHeight="1">
      <c r="E198" s="75"/>
      <c r="F198" s="75"/>
      <c r="Q198" s="84"/>
    </row>
    <row r="199" spans="5:17" ht="15.75" customHeight="1">
      <c r="E199" s="75"/>
      <c r="F199" s="75"/>
      <c r="Q199" s="84"/>
    </row>
    <row r="200" spans="5:17" ht="15.75" customHeight="1">
      <c r="E200" s="75"/>
      <c r="F200" s="75"/>
      <c r="Q200" s="84"/>
    </row>
    <row r="201" spans="5:17" ht="15.75" customHeight="1">
      <c r="E201" s="75"/>
      <c r="F201" s="75"/>
      <c r="Q201" s="84"/>
    </row>
    <row r="202" spans="5:17" ht="15.75" customHeight="1">
      <c r="E202" s="75"/>
      <c r="F202" s="75"/>
      <c r="Q202" s="84"/>
    </row>
    <row r="203" spans="5:17" ht="15.75" customHeight="1">
      <c r="E203" s="75"/>
      <c r="F203" s="75"/>
      <c r="Q203" s="84"/>
    </row>
    <row r="204" spans="5:17" ht="15.75" customHeight="1">
      <c r="E204" s="75"/>
      <c r="F204" s="75"/>
      <c r="Q204" s="84"/>
    </row>
    <row r="205" spans="5:17" ht="15.75" customHeight="1">
      <c r="E205" s="75"/>
      <c r="F205" s="75"/>
      <c r="Q205" s="84"/>
    </row>
    <row r="206" spans="5:17" ht="15.75" customHeight="1">
      <c r="E206" s="75"/>
      <c r="F206" s="75"/>
      <c r="Q206" s="84"/>
    </row>
    <row r="207" spans="5:17" ht="15.75" customHeight="1">
      <c r="E207" s="75"/>
      <c r="F207" s="75"/>
      <c r="Q207" s="84"/>
    </row>
    <row r="208" spans="5:17" ht="15.75" customHeight="1">
      <c r="E208" s="75"/>
      <c r="F208" s="75"/>
      <c r="Q208" s="84"/>
    </row>
    <row r="209" spans="5:17" ht="15.75" customHeight="1">
      <c r="E209" s="75"/>
      <c r="F209" s="75"/>
      <c r="Q209" s="84"/>
    </row>
    <row r="210" spans="5:17" ht="15.75" customHeight="1">
      <c r="E210" s="75"/>
      <c r="F210" s="75"/>
      <c r="Q210" s="84"/>
    </row>
    <row r="211" spans="5:17" ht="15.75" customHeight="1">
      <c r="E211" s="75"/>
      <c r="F211" s="75"/>
      <c r="Q211" s="84"/>
    </row>
    <row r="212" spans="5:17" ht="15.75" customHeight="1">
      <c r="E212" s="75"/>
      <c r="F212" s="75"/>
      <c r="Q212" s="84"/>
    </row>
    <row r="213" spans="5:17" ht="15.75" customHeight="1">
      <c r="E213" s="75"/>
      <c r="F213" s="75"/>
      <c r="Q213" s="84"/>
    </row>
    <row r="214" spans="5:17" ht="15.75" customHeight="1">
      <c r="E214" s="75"/>
      <c r="F214" s="75"/>
      <c r="Q214" s="84"/>
    </row>
    <row r="215" spans="5:17" ht="15.75" customHeight="1">
      <c r="E215" s="75"/>
      <c r="F215" s="75"/>
      <c r="Q215" s="84"/>
    </row>
    <row r="216" spans="5:17" ht="15.75" customHeight="1">
      <c r="E216" s="75"/>
      <c r="F216" s="75"/>
      <c r="Q216" s="84"/>
    </row>
    <row r="217" spans="5:17" ht="15.75" customHeight="1">
      <c r="E217" s="75"/>
      <c r="F217" s="75"/>
      <c r="Q217" s="84"/>
    </row>
    <row r="218" spans="5:17" ht="15.75" customHeight="1">
      <c r="E218" s="75"/>
      <c r="F218" s="75"/>
      <c r="Q218" s="84"/>
    </row>
    <row r="219" spans="5:17" ht="15.75" customHeight="1">
      <c r="E219" s="75"/>
      <c r="F219" s="75"/>
      <c r="Q219" s="84"/>
    </row>
    <row r="220" spans="5:17" ht="15.75" customHeight="1">
      <c r="E220" s="75"/>
      <c r="F220" s="75"/>
      <c r="Q220" s="84"/>
    </row>
    <row r="221" spans="5:17" ht="15.75" customHeight="1">
      <c r="E221" s="75"/>
      <c r="F221" s="75"/>
      <c r="Q221" s="84"/>
    </row>
    <row r="222" spans="5:17" ht="15.75" customHeight="1">
      <c r="E222" s="75"/>
      <c r="F222" s="75"/>
      <c r="Q222" s="84"/>
    </row>
    <row r="223" spans="5:17" ht="15.75" customHeight="1">
      <c r="E223" s="75"/>
      <c r="F223" s="75"/>
      <c r="Q223" s="84"/>
    </row>
    <row r="224" spans="5:17" ht="15.75" customHeight="1">
      <c r="E224" s="75"/>
      <c r="F224" s="75"/>
      <c r="Q224" s="84"/>
    </row>
    <row r="225" spans="5:17" ht="15.75" customHeight="1">
      <c r="E225" s="75"/>
      <c r="F225" s="75"/>
      <c r="Q225" s="84"/>
    </row>
    <row r="226" spans="5:17" ht="15.75" customHeight="1">
      <c r="E226" s="75"/>
      <c r="F226" s="75"/>
      <c r="Q226" s="84"/>
    </row>
    <row r="227" spans="5:17" ht="15.75" customHeight="1">
      <c r="E227" s="75"/>
      <c r="F227" s="75"/>
      <c r="Q227" s="84"/>
    </row>
    <row r="228" spans="5:17" ht="15.75" customHeight="1">
      <c r="E228" s="75"/>
      <c r="F228" s="75"/>
      <c r="Q228" s="84"/>
    </row>
    <row r="229" spans="5:17" ht="15.75" customHeight="1">
      <c r="E229" s="75"/>
      <c r="F229" s="75"/>
      <c r="Q229" s="84"/>
    </row>
    <row r="230" spans="5:17" ht="15.75" customHeight="1">
      <c r="E230" s="75"/>
      <c r="F230" s="75"/>
      <c r="Q230" s="84"/>
    </row>
    <row r="231" spans="5:17" ht="15.75" customHeight="1">
      <c r="E231" s="75"/>
      <c r="F231" s="75"/>
      <c r="Q231" s="84"/>
    </row>
    <row r="232" spans="5:17" ht="15.75" customHeight="1">
      <c r="E232" s="75"/>
      <c r="F232" s="75"/>
      <c r="Q232" s="84"/>
    </row>
    <row r="233" spans="5:17" ht="15.75" customHeight="1">
      <c r="E233" s="75"/>
      <c r="F233" s="75"/>
      <c r="Q233" s="84"/>
    </row>
    <row r="234" spans="5:17" ht="15.75" customHeight="1">
      <c r="E234" s="75"/>
      <c r="F234" s="75"/>
      <c r="Q234" s="84"/>
    </row>
    <row r="235" spans="5:17" ht="15.75" customHeight="1">
      <c r="E235" s="75"/>
      <c r="F235" s="75"/>
      <c r="Q235" s="84"/>
    </row>
    <row r="236" spans="5:17" ht="15.75" customHeight="1">
      <c r="E236" s="75"/>
      <c r="F236" s="75"/>
      <c r="Q236" s="84"/>
    </row>
    <row r="237" spans="5:17" ht="15.75" customHeight="1">
      <c r="E237" s="75"/>
      <c r="F237" s="75"/>
      <c r="Q237" s="84"/>
    </row>
    <row r="238" spans="5:17" ht="15.75" customHeight="1">
      <c r="E238" s="75"/>
      <c r="F238" s="75"/>
      <c r="Q238" s="84"/>
    </row>
    <row r="239" spans="5:17" ht="15.75" customHeight="1">
      <c r="E239" s="75"/>
      <c r="F239" s="75"/>
      <c r="Q239" s="84"/>
    </row>
    <row r="240" spans="5:17" ht="15.75" customHeight="1">
      <c r="E240" s="75"/>
      <c r="F240" s="75"/>
      <c r="Q240" s="84"/>
    </row>
    <row r="241" spans="5:17" ht="15.75" customHeight="1">
      <c r="E241" s="75"/>
      <c r="F241" s="75"/>
      <c r="Q241" s="84"/>
    </row>
    <row r="242" spans="5:17" ht="15.75" customHeight="1">
      <c r="E242" s="75"/>
      <c r="F242" s="75"/>
      <c r="Q242" s="84"/>
    </row>
    <row r="243" spans="5:17" ht="15.75" customHeight="1">
      <c r="E243" s="75"/>
      <c r="F243" s="75"/>
      <c r="Q243" s="84"/>
    </row>
    <row r="244" spans="5:17" ht="15.75" customHeight="1">
      <c r="E244" s="75"/>
      <c r="F244" s="75"/>
      <c r="Q244" s="84"/>
    </row>
    <row r="245" spans="5:17" ht="15.75" customHeight="1">
      <c r="E245" s="75"/>
      <c r="F245" s="75"/>
      <c r="Q245" s="84"/>
    </row>
    <row r="246" spans="5:17" ht="15.75" customHeight="1">
      <c r="E246" s="75"/>
      <c r="F246" s="75"/>
      <c r="Q246" s="84"/>
    </row>
    <row r="247" spans="5:17" ht="15.75" customHeight="1">
      <c r="E247" s="75"/>
      <c r="F247" s="75"/>
      <c r="Q247" s="84"/>
    </row>
    <row r="248" spans="5:17" ht="15.75" customHeight="1">
      <c r="E248" s="75"/>
      <c r="F248" s="75"/>
      <c r="Q248" s="84"/>
    </row>
    <row r="249" spans="5:17" ht="15.75" customHeight="1">
      <c r="E249" s="75"/>
      <c r="F249" s="75"/>
      <c r="Q249" s="84"/>
    </row>
    <row r="250" spans="5:17" ht="15.75" customHeight="1">
      <c r="E250" s="75"/>
      <c r="F250" s="75"/>
      <c r="Q250" s="84"/>
    </row>
    <row r="251" spans="5:17" ht="15.75" customHeight="1">
      <c r="E251" s="75"/>
      <c r="F251" s="75"/>
      <c r="Q251" s="84"/>
    </row>
    <row r="252" spans="5:17" ht="15.75" customHeight="1">
      <c r="E252" s="75"/>
      <c r="F252" s="75"/>
      <c r="Q252" s="84"/>
    </row>
    <row r="253" spans="5:17" ht="15.75" customHeight="1">
      <c r="E253" s="75"/>
      <c r="F253" s="75"/>
      <c r="Q253" s="84"/>
    </row>
    <row r="254" spans="5:17" ht="15.75" customHeight="1">
      <c r="E254" s="75"/>
      <c r="F254" s="75"/>
      <c r="Q254" s="84"/>
    </row>
    <row r="255" spans="5:17" ht="15.75" customHeight="1">
      <c r="E255" s="75"/>
      <c r="F255" s="75"/>
      <c r="Q255" s="84"/>
    </row>
    <row r="256" spans="5:17" ht="15.75" customHeight="1">
      <c r="E256" s="75"/>
      <c r="F256" s="75"/>
      <c r="Q256" s="84"/>
    </row>
    <row r="257" spans="5:17" ht="15.75" customHeight="1">
      <c r="E257" s="75"/>
      <c r="F257" s="75"/>
      <c r="Q257" s="84"/>
    </row>
    <row r="258" spans="5:17" ht="15.75" customHeight="1">
      <c r="E258" s="75"/>
      <c r="F258" s="75"/>
      <c r="Q258" s="84"/>
    </row>
    <row r="259" spans="5:17" ht="15.75" customHeight="1">
      <c r="E259" s="75"/>
      <c r="F259" s="75"/>
      <c r="Q259" s="84"/>
    </row>
    <row r="260" spans="5:17" ht="15.75" customHeight="1">
      <c r="E260" s="75"/>
      <c r="F260" s="75"/>
      <c r="Q260" s="84"/>
    </row>
    <row r="261" spans="5:17" ht="15.75" customHeight="1">
      <c r="E261" s="75"/>
      <c r="F261" s="75"/>
      <c r="Q261" s="84"/>
    </row>
    <row r="262" spans="5:17" ht="15.75" customHeight="1">
      <c r="E262" s="75"/>
      <c r="F262" s="75"/>
      <c r="Q262" s="84"/>
    </row>
    <row r="263" spans="5:17" ht="15.75" customHeight="1">
      <c r="E263" s="75"/>
      <c r="F263" s="75"/>
      <c r="Q263" s="84"/>
    </row>
    <row r="264" spans="5:17" ht="15.75" customHeight="1">
      <c r="E264" s="75"/>
      <c r="F264" s="75"/>
      <c r="Q264" s="84"/>
    </row>
    <row r="265" spans="5:17" ht="15.75" customHeight="1">
      <c r="E265" s="75"/>
      <c r="F265" s="75"/>
      <c r="Q265" s="84"/>
    </row>
    <row r="266" spans="5:17" ht="15.75" customHeight="1">
      <c r="E266" s="75"/>
      <c r="F266" s="75"/>
      <c r="Q266" s="84"/>
    </row>
    <row r="267" spans="5:17" ht="15.75" customHeight="1">
      <c r="E267" s="75"/>
      <c r="F267" s="75"/>
      <c r="Q267" s="84"/>
    </row>
    <row r="268" spans="5:17" ht="15.75" customHeight="1">
      <c r="E268" s="75"/>
      <c r="F268" s="75"/>
      <c r="Q268" s="84"/>
    </row>
    <row r="269" spans="5:17" ht="15.75" customHeight="1">
      <c r="E269" s="75"/>
      <c r="F269" s="75"/>
      <c r="Q269" s="84"/>
    </row>
    <row r="270" spans="5:17" ht="15.75" customHeight="1">
      <c r="E270" s="75"/>
      <c r="F270" s="75"/>
      <c r="Q270" s="84"/>
    </row>
    <row r="271" spans="5:17" ht="15.75" customHeight="1">
      <c r="E271" s="75"/>
      <c r="F271" s="75"/>
      <c r="Q271" s="84"/>
    </row>
    <row r="272" spans="5:17" ht="15.75" customHeight="1">
      <c r="E272" s="75"/>
      <c r="F272" s="75"/>
      <c r="Q272" s="84"/>
    </row>
    <row r="273" spans="5:17" ht="15.75" customHeight="1">
      <c r="E273" s="75"/>
      <c r="F273" s="75"/>
      <c r="Q273" s="84"/>
    </row>
    <row r="274" spans="5:17" ht="15.75" customHeight="1">
      <c r="E274" s="75"/>
      <c r="F274" s="75"/>
      <c r="Q274" s="84"/>
    </row>
    <row r="275" spans="5:17" ht="15.75" customHeight="1">
      <c r="E275" s="75"/>
      <c r="F275" s="75"/>
      <c r="Q275" s="84"/>
    </row>
    <row r="276" spans="5:17" ht="15.75" customHeight="1">
      <c r="E276" s="75"/>
      <c r="F276" s="75"/>
      <c r="Q276" s="84"/>
    </row>
    <row r="277" spans="5:17" ht="15.75" customHeight="1">
      <c r="E277" s="75"/>
      <c r="F277" s="75"/>
      <c r="Q277" s="84"/>
    </row>
    <row r="278" spans="5:17" ht="15.75" customHeight="1">
      <c r="E278" s="75"/>
      <c r="F278" s="75"/>
      <c r="Q278" s="84"/>
    </row>
    <row r="279" spans="5:17" ht="15.75" customHeight="1">
      <c r="E279" s="75"/>
      <c r="F279" s="75"/>
      <c r="Q279" s="84"/>
    </row>
    <row r="280" spans="5:17" ht="15.75" customHeight="1">
      <c r="E280" s="75"/>
      <c r="F280" s="75"/>
      <c r="Q280" s="84"/>
    </row>
    <row r="281" spans="5:17" ht="15.75" customHeight="1">
      <c r="E281" s="75"/>
      <c r="F281" s="75"/>
      <c r="Q281" s="84"/>
    </row>
    <row r="282" spans="5:17" ht="15.75" customHeight="1">
      <c r="E282" s="75"/>
      <c r="F282" s="75"/>
      <c r="Q282" s="84"/>
    </row>
    <row r="283" spans="5:17" ht="15.75" customHeight="1">
      <c r="E283" s="75"/>
      <c r="F283" s="75"/>
      <c r="Q283" s="84"/>
    </row>
    <row r="284" spans="5:17" ht="15.75" customHeight="1">
      <c r="E284" s="75"/>
      <c r="F284" s="75"/>
      <c r="Q284" s="84"/>
    </row>
    <row r="285" spans="5:17" ht="15.75" customHeight="1">
      <c r="E285" s="75"/>
      <c r="F285" s="75"/>
      <c r="Q285" s="84"/>
    </row>
    <row r="286" spans="5:17" ht="15.75" customHeight="1">
      <c r="E286" s="75"/>
      <c r="F286" s="75"/>
      <c r="Q286" s="84"/>
    </row>
    <row r="287" spans="5:17" ht="15.75" customHeight="1">
      <c r="E287" s="75"/>
      <c r="F287" s="75"/>
      <c r="Q287" s="84"/>
    </row>
    <row r="288" spans="5:17" ht="15.75" customHeight="1">
      <c r="E288" s="75"/>
      <c r="F288" s="75"/>
      <c r="Q288" s="84"/>
    </row>
    <row r="289" spans="5:17" ht="15.75" customHeight="1">
      <c r="E289" s="75"/>
      <c r="F289" s="75"/>
      <c r="Q289" s="84"/>
    </row>
    <row r="290" spans="5:17" ht="15.75" customHeight="1">
      <c r="E290" s="75"/>
      <c r="F290" s="75"/>
      <c r="Q290" s="84"/>
    </row>
    <row r="291" spans="5:17" ht="15.75" customHeight="1">
      <c r="E291" s="75"/>
      <c r="F291" s="75"/>
      <c r="Q291" s="84"/>
    </row>
    <row r="292" spans="5:17" ht="15.75" customHeight="1">
      <c r="E292" s="75"/>
      <c r="F292" s="75"/>
      <c r="Q292" s="84"/>
    </row>
    <row r="293" spans="5:17" ht="15.75" customHeight="1">
      <c r="E293" s="75"/>
      <c r="F293" s="75"/>
      <c r="Q293" s="84"/>
    </row>
    <row r="294" spans="5:17" ht="15.75" customHeight="1">
      <c r="E294" s="75"/>
      <c r="F294" s="75"/>
      <c r="Q294" s="84"/>
    </row>
    <row r="295" spans="5:17" ht="15.75" customHeight="1">
      <c r="E295" s="75"/>
      <c r="F295" s="75"/>
      <c r="Q295" s="84"/>
    </row>
    <row r="296" spans="5:17" ht="15.75" customHeight="1">
      <c r="E296" s="75"/>
      <c r="F296" s="75"/>
      <c r="Q296" s="84"/>
    </row>
    <row r="297" spans="5:17" ht="15.75" customHeight="1">
      <c r="E297" s="75"/>
      <c r="F297" s="75"/>
      <c r="Q297" s="84"/>
    </row>
    <row r="298" spans="5:17" ht="15.75" customHeight="1">
      <c r="E298" s="75"/>
      <c r="F298" s="75"/>
      <c r="Q298" s="84"/>
    </row>
    <row r="299" spans="5:17" ht="15.75" customHeight="1">
      <c r="E299" s="75"/>
      <c r="F299" s="75"/>
      <c r="Q299" s="84"/>
    </row>
    <row r="300" spans="5:17" ht="15.75" customHeight="1">
      <c r="E300" s="75"/>
      <c r="F300" s="75"/>
      <c r="Q300" s="84"/>
    </row>
    <row r="301" spans="5:17" ht="15.75" customHeight="1">
      <c r="E301" s="75"/>
      <c r="F301" s="75"/>
      <c r="Q301" s="84"/>
    </row>
    <row r="302" spans="5:17" ht="15.75" customHeight="1">
      <c r="E302" s="75"/>
      <c r="F302" s="75"/>
      <c r="Q302" s="84"/>
    </row>
    <row r="303" spans="5:17" ht="15.75" customHeight="1">
      <c r="E303" s="75"/>
      <c r="F303" s="75"/>
      <c r="Q303" s="84"/>
    </row>
    <row r="304" spans="5:17" ht="15.75" customHeight="1">
      <c r="E304" s="75"/>
      <c r="F304" s="75"/>
      <c r="Q304" s="84"/>
    </row>
    <row r="305" spans="5:17" ht="15.75" customHeight="1">
      <c r="E305" s="75"/>
      <c r="F305" s="75"/>
      <c r="Q305" s="84"/>
    </row>
    <row r="306" spans="5:17" ht="15.75" customHeight="1">
      <c r="E306" s="75"/>
      <c r="F306" s="75"/>
      <c r="Q306" s="84"/>
    </row>
    <row r="307" spans="5:17" ht="15.75" customHeight="1">
      <c r="E307" s="75"/>
      <c r="F307" s="75"/>
      <c r="Q307" s="84"/>
    </row>
    <row r="308" spans="5:17" ht="15.75" customHeight="1">
      <c r="E308" s="75"/>
      <c r="F308" s="75"/>
      <c r="Q308" s="84"/>
    </row>
    <row r="309" spans="5:17" ht="15.75" customHeight="1">
      <c r="E309" s="75"/>
      <c r="F309" s="75"/>
      <c r="Q309" s="84"/>
    </row>
    <row r="310" spans="5:17" ht="15.75" customHeight="1">
      <c r="E310" s="75"/>
      <c r="F310" s="75"/>
      <c r="Q310" s="84"/>
    </row>
    <row r="311" spans="5:17" ht="15.75" customHeight="1">
      <c r="E311" s="75"/>
      <c r="F311" s="75"/>
      <c r="Q311" s="84"/>
    </row>
    <row r="312" spans="5:17" ht="15.75" customHeight="1">
      <c r="E312" s="75"/>
      <c r="F312" s="75"/>
      <c r="Q312" s="84"/>
    </row>
    <row r="313" spans="5:17" ht="15.75" customHeight="1">
      <c r="E313" s="75"/>
      <c r="F313" s="75"/>
      <c r="Q313" s="84"/>
    </row>
    <row r="314" spans="5:17" ht="15.75" customHeight="1">
      <c r="E314" s="75"/>
      <c r="F314" s="75"/>
      <c r="Q314" s="84"/>
    </row>
    <row r="315" spans="5:17" ht="15.75" customHeight="1">
      <c r="E315" s="75"/>
      <c r="F315" s="75"/>
      <c r="Q315" s="84"/>
    </row>
    <row r="316" spans="5:17" ht="15.75" customHeight="1">
      <c r="E316" s="75"/>
      <c r="F316" s="75"/>
      <c r="Q316" s="84"/>
    </row>
    <row r="317" spans="5:17" ht="15.75" customHeight="1">
      <c r="E317" s="75"/>
      <c r="F317" s="75"/>
      <c r="Q317" s="84"/>
    </row>
    <row r="318" spans="5:17" ht="15.75" customHeight="1">
      <c r="E318" s="75"/>
      <c r="F318" s="75"/>
      <c r="Q318" s="84"/>
    </row>
    <row r="319" spans="5:17" ht="15.75" customHeight="1">
      <c r="E319" s="75"/>
      <c r="F319" s="75"/>
      <c r="Q319" s="84"/>
    </row>
    <row r="320" spans="5:17" ht="15.75" customHeight="1">
      <c r="E320" s="75"/>
      <c r="F320" s="75"/>
      <c r="Q320" s="84"/>
    </row>
    <row r="321" spans="5:17" ht="15.75" customHeight="1">
      <c r="E321" s="75"/>
      <c r="F321" s="75"/>
      <c r="Q321" s="84"/>
    </row>
    <row r="322" spans="5:17" ht="15.75" customHeight="1">
      <c r="E322" s="75"/>
      <c r="F322" s="75"/>
      <c r="Q322" s="84"/>
    </row>
    <row r="323" spans="5:17" ht="15.75" customHeight="1">
      <c r="E323" s="75"/>
      <c r="F323" s="75"/>
      <c r="Q323" s="84"/>
    </row>
    <row r="324" spans="5:17" ht="15.75" customHeight="1">
      <c r="E324" s="75"/>
      <c r="F324" s="75"/>
      <c r="Q324" s="84"/>
    </row>
    <row r="325" spans="5:17" ht="15.75" customHeight="1">
      <c r="E325" s="75"/>
      <c r="F325" s="75"/>
      <c r="Q325" s="84"/>
    </row>
    <row r="326" spans="5:17" ht="15.75" customHeight="1">
      <c r="E326" s="75"/>
      <c r="F326" s="75"/>
      <c r="Q326" s="84"/>
    </row>
    <row r="327" spans="5:17" ht="15.75" customHeight="1">
      <c r="E327" s="75"/>
      <c r="F327" s="75"/>
      <c r="Q327" s="84"/>
    </row>
    <row r="328" spans="5:17" ht="15.75" customHeight="1">
      <c r="E328" s="75"/>
      <c r="F328" s="75"/>
      <c r="Q328" s="84"/>
    </row>
    <row r="329" spans="5:17" ht="15.75" customHeight="1">
      <c r="E329" s="75"/>
      <c r="F329" s="75"/>
      <c r="Q329" s="84"/>
    </row>
    <row r="330" spans="5:17" ht="15.75" customHeight="1">
      <c r="E330" s="75"/>
      <c r="F330" s="75"/>
      <c r="Q330" s="84"/>
    </row>
    <row r="331" spans="5:17" ht="15.75" customHeight="1">
      <c r="E331" s="75"/>
      <c r="F331" s="75"/>
      <c r="Q331" s="84"/>
    </row>
    <row r="332" spans="5:17" ht="15.75" customHeight="1">
      <c r="E332" s="75"/>
      <c r="F332" s="75"/>
      <c r="Q332" s="84"/>
    </row>
    <row r="333" spans="5:17" ht="15.75" customHeight="1">
      <c r="E333" s="75"/>
      <c r="F333" s="75"/>
      <c r="Q333" s="84"/>
    </row>
    <row r="334" spans="5:17" ht="15.75" customHeight="1">
      <c r="E334" s="75"/>
      <c r="F334" s="75"/>
      <c r="Q334" s="84"/>
    </row>
    <row r="335" spans="5:17" ht="15.75" customHeight="1">
      <c r="E335" s="75"/>
      <c r="F335" s="75"/>
      <c r="Q335" s="84"/>
    </row>
    <row r="336" spans="5:17" ht="15.75" customHeight="1">
      <c r="E336" s="75"/>
      <c r="F336" s="75"/>
      <c r="Q336" s="84"/>
    </row>
    <row r="337" spans="5:17" ht="15.75" customHeight="1">
      <c r="E337" s="75"/>
      <c r="F337" s="75"/>
      <c r="Q337" s="84"/>
    </row>
    <row r="338" spans="5:17" ht="15.75" customHeight="1">
      <c r="E338" s="75"/>
      <c r="F338" s="75"/>
      <c r="Q338" s="84"/>
    </row>
    <row r="339" spans="5:17" ht="15.75" customHeight="1">
      <c r="E339" s="75"/>
      <c r="F339" s="75"/>
      <c r="Q339" s="84"/>
    </row>
    <row r="340" spans="5:17" ht="15.75" customHeight="1">
      <c r="E340" s="75"/>
      <c r="F340" s="75"/>
      <c r="Q340" s="84"/>
    </row>
    <row r="341" spans="5:17" ht="15.75" customHeight="1">
      <c r="E341" s="75"/>
      <c r="F341" s="75"/>
      <c r="Q341" s="84"/>
    </row>
    <row r="342" spans="5:17" ht="15.75" customHeight="1">
      <c r="E342" s="75"/>
      <c r="F342" s="75"/>
      <c r="Q342" s="84"/>
    </row>
    <row r="343" spans="5:17" ht="15.75" customHeight="1">
      <c r="E343" s="75"/>
      <c r="F343" s="75"/>
      <c r="Q343" s="84"/>
    </row>
    <row r="344" spans="5:17" ht="15.75" customHeight="1">
      <c r="E344" s="75"/>
      <c r="F344" s="75"/>
      <c r="Q344" s="84"/>
    </row>
    <row r="345" spans="5:17" ht="15.75" customHeight="1">
      <c r="E345" s="75"/>
      <c r="F345" s="75"/>
      <c r="Q345" s="84"/>
    </row>
    <row r="346" spans="5:17" ht="15.75" customHeight="1">
      <c r="E346" s="75"/>
      <c r="F346" s="75"/>
      <c r="Q346" s="84"/>
    </row>
    <row r="347" spans="5:17" ht="15.75" customHeight="1">
      <c r="E347" s="75"/>
      <c r="F347" s="75"/>
      <c r="Q347" s="84"/>
    </row>
    <row r="348" spans="5:17" ht="15.75" customHeight="1">
      <c r="E348" s="75"/>
      <c r="F348" s="75"/>
      <c r="Q348" s="84"/>
    </row>
    <row r="349" spans="5:17" ht="15.75" customHeight="1">
      <c r="E349" s="75"/>
      <c r="F349" s="75"/>
      <c r="Q349" s="84"/>
    </row>
    <row r="350" spans="5:17" ht="15.75" customHeight="1">
      <c r="E350" s="75"/>
      <c r="F350" s="75"/>
      <c r="Q350" s="84"/>
    </row>
    <row r="351" spans="5:17" ht="15.75" customHeight="1">
      <c r="E351" s="75"/>
      <c r="F351" s="75"/>
      <c r="Q351" s="84"/>
    </row>
    <row r="352" spans="5:17" ht="15.75" customHeight="1">
      <c r="E352" s="75"/>
      <c r="F352" s="75"/>
      <c r="Q352" s="84"/>
    </row>
    <row r="353" spans="5:17" ht="15.75" customHeight="1">
      <c r="E353" s="75"/>
      <c r="F353" s="75"/>
      <c r="Q353" s="84"/>
    </row>
    <row r="354" spans="5:17" ht="15.75" customHeight="1">
      <c r="E354" s="75"/>
      <c r="F354" s="75"/>
      <c r="Q354" s="84"/>
    </row>
    <row r="355" spans="5:17" ht="15.75" customHeight="1">
      <c r="E355" s="75"/>
      <c r="F355" s="75"/>
      <c r="Q355" s="84"/>
    </row>
    <row r="356" spans="5:17" ht="15.75" customHeight="1">
      <c r="E356" s="75"/>
      <c r="F356" s="75"/>
      <c r="Q356" s="84"/>
    </row>
    <row r="357" spans="5:17" ht="15.75" customHeight="1">
      <c r="E357" s="75"/>
      <c r="F357" s="75"/>
      <c r="Q357" s="84"/>
    </row>
    <row r="358" spans="5:17" ht="15.75" customHeight="1">
      <c r="E358" s="75"/>
      <c r="F358" s="75"/>
      <c r="Q358" s="84"/>
    </row>
    <row r="359" spans="5:17" ht="15.75" customHeight="1">
      <c r="E359" s="75"/>
      <c r="F359" s="75"/>
      <c r="Q359" s="84"/>
    </row>
    <row r="360" spans="5:17" ht="15.75" customHeight="1">
      <c r="E360" s="75"/>
      <c r="F360" s="75"/>
      <c r="Q360" s="84"/>
    </row>
    <row r="361" spans="5:17" ht="15.75" customHeight="1">
      <c r="E361" s="75"/>
      <c r="F361" s="75"/>
      <c r="Q361" s="84"/>
    </row>
    <row r="362" spans="5:17" ht="15.75" customHeight="1">
      <c r="E362" s="75"/>
      <c r="F362" s="75"/>
      <c r="Q362" s="84"/>
    </row>
    <row r="363" spans="5:17" ht="15.75" customHeight="1">
      <c r="E363" s="75"/>
      <c r="F363" s="75"/>
      <c r="Q363" s="84"/>
    </row>
    <row r="364" spans="5:17" ht="15.75" customHeight="1">
      <c r="E364" s="75"/>
      <c r="F364" s="75"/>
      <c r="Q364" s="84"/>
    </row>
    <row r="365" spans="5:17" ht="15.75" customHeight="1">
      <c r="E365" s="75"/>
      <c r="F365" s="75"/>
      <c r="Q365" s="84"/>
    </row>
    <row r="366" spans="5:17" ht="15.75" customHeight="1">
      <c r="E366" s="75"/>
      <c r="F366" s="75"/>
      <c r="Q366" s="84"/>
    </row>
    <row r="367" spans="5:17" ht="15.75" customHeight="1">
      <c r="E367" s="75"/>
      <c r="F367" s="75"/>
      <c r="Q367" s="84"/>
    </row>
    <row r="368" spans="5:17" ht="15.75" customHeight="1">
      <c r="E368" s="75"/>
      <c r="F368" s="75"/>
      <c r="Q368" s="84"/>
    </row>
    <row r="369" spans="5:17" ht="15.75" customHeight="1">
      <c r="E369" s="75"/>
      <c r="F369" s="75"/>
      <c r="Q369" s="84"/>
    </row>
    <row r="370" spans="5:17" ht="15.75" customHeight="1">
      <c r="E370" s="75"/>
      <c r="F370" s="75"/>
      <c r="Q370" s="84"/>
    </row>
    <row r="371" spans="5:17" ht="15.75" customHeight="1">
      <c r="E371" s="75"/>
      <c r="F371" s="75"/>
      <c r="Q371" s="84"/>
    </row>
    <row r="372" spans="5:17" ht="15.75" customHeight="1">
      <c r="E372" s="75"/>
      <c r="F372" s="75"/>
      <c r="Q372" s="84"/>
    </row>
    <row r="373" spans="5:17" ht="15.75" customHeight="1">
      <c r="E373" s="75"/>
      <c r="F373" s="75"/>
      <c r="Q373" s="84"/>
    </row>
    <row r="374" spans="5:17" ht="15.75" customHeight="1">
      <c r="E374" s="75"/>
      <c r="F374" s="75"/>
      <c r="Q374" s="84"/>
    </row>
    <row r="375" spans="5:17" ht="15.75" customHeight="1">
      <c r="E375" s="75"/>
      <c r="F375" s="75"/>
      <c r="Q375" s="84"/>
    </row>
    <row r="376" spans="5:17" ht="15.75" customHeight="1">
      <c r="E376" s="75"/>
      <c r="F376" s="75"/>
      <c r="Q376" s="84"/>
    </row>
    <row r="377" spans="5:17" ht="15.75" customHeight="1">
      <c r="E377" s="75"/>
      <c r="F377" s="75"/>
      <c r="Q377" s="84"/>
    </row>
    <row r="378" spans="5:17" ht="15.75" customHeight="1">
      <c r="E378" s="75"/>
      <c r="F378" s="75"/>
      <c r="Q378" s="84"/>
    </row>
    <row r="379" spans="5:17" ht="15.75" customHeight="1">
      <c r="E379" s="75"/>
      <c r="F379" s="75"/>
      <c r="Q379" s="84"/>
    </row>
    <row r="380" spans="5:17" ht="15.75" customHeight="1">
      <c r="E380" s="75"/>
      <c r="F380" s="75"/>
      <c r="Q380" s="84"/>
    </row>
    <row r="381" spans="5:17" ht="15.75" customHeight="1">
      <c r="E381" s="75"/>
      <c r="F381" s="75"/>
      <c r="Q381" s="84"/>
    </row>
    <row r="382" spans="5:17" ht="15.75" customHeight="1">
      <c r="E382" s="75"/>
      <c r="F382" s="75"/>
      <c r="Q382" s="84"/>
    </row>
    <row r="383" spans="5:17" ht="15.75" customHeight="1">
      <c r="E383" s="75"/>
      <c r="F383" s="75"/>
      <c r="Q383" s="84"/>
    </row>
    <row r="384" spans="5:17" ht="15.75" customHeight="1">
      <c r="E384" s="75"/>
      <c r="F384" s="75"/>
      <c r="Q384" s="84"/>
    </row>
    <row r="385" spans="5:17" ht="15.75" customHeight="1">
      <c r="E385" s="75"/>
      <c r="F385" s="75"/>
      <c r="Q385" s="84"/>
    </row>
    <row r="386" spans="5:17" ht="15.75" customHeight="1">
      <c r="E386" s="75"/>
      <c r="F386" s="75"/>
      <c r="Q386" s="84"/>
    </row>
    <row r="387" spans="5:17" ht="15.75" customHeight="1">
      <c r="E387" s="75"/>
      <c r="F387" s="75"/>
      <c r="Q387" s="84"/>
    </row>
    <row r="388" spans="5:17" ht="15.75" customHeight="1">
      <c r="E388" s="75"/>
      <c r="F388" s="75"/>
      <c r="Q388" s="84"/>
    </row>
    <row r="389" spans="5:17" ht="15.75" customHeight="1">
      <c r="E389" s="75"/>
      <c r="F389" s="75"/>
      <c r="Q389" s="84"/>
    </row>
    <row r="390" spans="5:17" ht="15.75" customHeight="1">
      <c r="E390" s="75"/>
      <c r="F390" s="75"/>
      <c r="Q390" s="84"/>
    </row>
    <row r="391" spans="5:17" ht="15.75" customHeight="1">
      <c r="E391" s="75"/>
      <c r="F391" s="75"/>
      <c r="Q391" s="84"/>
    </row>
    <row r="392" spans="5:17" ht="15.75" customHeight="1">
      <c r="E392" s="75"/>
      <c r="F392" s="75"/>
      <c r="Q392" s="84"/>
    </row>
    <row r="393" spans="5:17" ht="15.75" customHeight="1">
      <c r="E393" s="75"/>
      <c r="F393" s="75"/>
      <c r="Q393" s="84"/>
    </row>
    <row r="394" spans="5:17" ht="15.75" customHeight="1">
      <c r="E394" s="75"/>
      <c r="F394" s="75"/>
      <c r="Q394" s="84"/>
    </row>
    <row r="395" spans="5:17" ht="15.75" customHeight="1">
      <c r="E395" s="75"/>
      <c r="F395" s="75"/>
      <c r="Q395" s="84"/>
    </row>
    <row r="396" spans="5:17" ht="15.75" customHeight="1">
      <c r="E396" s="75"/>
      <c r="F396" s="75"/>
      <c r="Q396" s="84"/>
    </row>
    <row r="397" spans="5:17" ht="15.75" customHeight="1">
      <c r="E397" s="75"/>
      <c r="F397" s="75"/>
      <c r="Q397" s="84"/>
    </row>
    <row r="398" spans="5:17" ht="15.75" customHeight="1">
      <c r="E398" s="75"/>
      <c r="F398" s="75"/>
      <c r="Q398" s="84"/>
    </row>
    <row r="399" spans="5:17" ht="15.75" customHeight="1">
      <c r="E399" s="75"/>
      <c r="F399" s="75"/>
      <c r="Q399" s="84"/>
    </row>
    <row r="400" spans="5:17" ht="15.75" customHeight="1">
      <c r="E400" s="75"/>
      <c r="F400" s="75"/>
      <c r="Q400" s="84"/>
    </row>
    <row r="401" spans="5:17" ht="15.75" customHeight="1">
      <c r="E401" s="75"/>
      <c r="F401" s="75"/>
      <c r="Q401" s="84"/>
    </row>
    <row r="402" spans="5:17" ht="15.75" customHeight="1">
      <c r="E402" s="75"/>
      <c r="F402" s="75"/>
      <c r="Q402" s="84"/>
    </row>
    <row r="403" spans="5:17" ht="15.75" customHeight="1">
      <c r="E403" s="75"/>
      <c r="F403" s="75"/>
      <c r="Q403" s="84"/>
    </row>
    <row r="404" spans="5:17" ht="15.75" customHeight="1">
      <c r="E404" s="75"/>
      <c r="F404" s="75"/>
      <c r="Q404" s="84"/>
    </row>
    <row r="405" spans="5:17" ht="15.75" customHeight="1">
      <c r="E405" s="75"/>
      <c r="F405" s="75"/>
      <c r="Q405" s="84"/>
    </row>
    <row r="406" spans="5:17" ht="15.75" customHeight="1">
      <c r="E406" s="75"/>
      <c r="F406" s="75"/>
      <c r="Q406" s="84"/>
    </row>
    <row r="407" spans="5:17" ht="15.75" customHeight="1">
      <c r="E407" s="75"/>
      <c r="F407" s="75"/>
      <c r="Q407" s="84"/>
    </row>
    <row r="408" spans="5:17" ht="15.75" customHeight="1">
      <c r="E408" s="75"/>
      <c r="F408" s="75"/>
      <c r="Q408" s="84"/>
    </row>
    <row r="409" spans="5:17" ht="15.75" customHeight="1">
      <c r="E409" s="75"/>
      <c r="F409" s="75"/>
      <c r="Q409" s="84"/>
    </row>
    <row r="410" spans="5:17" ht="15.75" customHeight="1">
      <c r="E410" s="75"/>
      <c r="F410" s="75"/>
      <c r="Q410" s="84"/>
    </row>
    <row r="411" spans="5:17" ht="15.75" customHeight="1">
      <c r="E411" s="75"/>
      <c r="F411" s="75"/>
      <c r="Q411" s="84"/>
    </row>
    <row r="412" spans="5:17" ht="15.75" customHeight="1">
      <c r="E412" s="75"/>
      <c r="F412" s="75"/>
      <c r="Q412" s="84"/>
    </row>
    <row r="413" spans="5:17" ht="15.75" customHeight="1">
      <c r="E413" s="75"/>
      <c r="F413" s="75"/>
      <c r="Q413" s="84"/>
    </row>
    <row r="414" spans="5:17" ht="15.75" customHeight="1">
      <c r="E414" s="75"/>
      <c r="F414" s="75"/>
      <c r="Q414" s="84"/>
    </row>
    <row r="415" spans="5:17" ht="15.75" customHeight="1">
      <c r="E415" s="75"/>
      <c r="F415" s="75"/>
      <c r="Q415" s="84"/>
    </row>
    <row r="416" spans="5:17" ht="15.75" customHeight="1">
      <c r="E416" s="75"/>
      <c r="F416" s="75"/>
      <c r="Q416" s="84"/>
    </row>
    <row r="417" spans="5:17" ht="15.75" customHeight="1">
      <c r="E417" s="75"/>
      <c r="F417" s="75"/>
      <c r="Q417" s="84"/>
    </row>
    <row r="418" spans="5:17" ht="15.75" customHeight="1">
      <c r="E418" s="75"/>
      <c r="F418" s="75"/>
      <c r="Q418" s="84"/>
    </row>
    <row r="419" spans="5:17" ht="15.75" customHeight="1">
      <c r="E419" s="75"/>
      <c r="F419" s="75"/>
      <c r="Q419" s="84"/>
    </row>
    <row r="420" spans="5:17" ht="15.75" customHeight="1">
      <c r="E420" s="75"/>
      <c r="F420" s="75"/>
      <c r="Q420" s="84"/>
    </row>
    <row r="421" spans="5:17" ht="15.75" customHeight="1">
      <c r="E421" s="75"/>
      <c r="F421" s="75"/>
      <c r="Q421" s="84"/>
    </row>
    <row r="422" spans="5:17" ht="15.75" customHeight="1">
      <c r="E422" s="75"/>
      <c r="F422" s="75"/>
      <c r="Q422" s="84"/>
    </row>
    <row r="423" spans="5:17" ht="15.75" customHeight="1">
      <c r="E423" s="75"/>
      <c r="F423" s="75"/>
      <c r="Q423" s="84"/>
    </row>
    <row r="424" spans="5:17" ht="15.75" customHeight="1">
      <c r="E424" s="75"/>
      <c r="F424" s="75"/>
      <c r="Q424" s="84"/>
    </row>
    <row r="425" spans="5:17" ht="15.75" customHeight="1">
      <c r="E425" s="75"/>
      <c r="F425" s="75"/>
      <c r="Q425" s="84"/>
    </row>
    <row r="426" spans="5:17" ht="15.75" customHeight="1">
      <c r="E426" s="75"/>
      <c r="F426" s="75"/>
      <c r="Q426" s="84"/>
    </row>
    <row r="427" spans="5:17" ht="15.75" customHeight="1">
      <c r="E427" s="75"/>
      <c r="F427" s="75"/>
      <c r="Q427" s="84"/>
    </row>
    <row r="428" spans="5:17" ht="15.75" customHeight="1">
      <c r="E428" s="75"/>
      <c r="F428" s="75"/>
      <c r="Q428" s="84"/>
    </row>
    <row r="429" spans="5:17" ht="15.75" customHeight="1">
      <c r="E429" s="75"/>
      <c r="F429" s="75"/>
      <c r="Q429" s="84"/>
    </row>
    <row r="430" spans="5:17" ht="15.75" customHeight="1">
      <c r="E430" s="75"/>
      <c r="F430" s="75"/>
      <c r="Q430" s="84"/>
    </row>
    <row r="431" spans="5:17" ht="15.75" customHeight="1">
      <c r="E431" s="75"/>
      <c r="F431" s="75"/>
      <c r="Q431" s="84"/>
    </row>
    <row r="432" spans="5:17" ht="15.75" customHeight="1">
      <c r="E432" s="75"/>
      <c r="F432" s="75"/>
      <c r="Q432" s="84"/>
    </row>
    <row r="433" spans="5:17" ht="15.75" customHeight="1">
      <c r="E433" s="75"/>
      <c r="F433" s="75"/>
      <c r="Q433" s="84"/>
    </row>
    <row r="434" spans="5:17" ht="15.75" customHeight="1">
      <c r="E434" s="75"/>
      <c r="F434" s="75"/>
      <c r="Q434" s="84"/>
    </row>
    <row r="435" spans="5:17" ht="15.75" customHeight="1">
      <c r="E435" s="75"/>
      <c r="F435" s="75"/>
      <c r="Q435" s="84"/>
    </row>
    <row r="436" spans="5:17" ht="15.75" customHeight="1">
      <c r="E436" s="75"/>
      <c r="F436" s="75"/>
      <c r="Q436" s="84"/>
    </row>
    <row r="437" spans="5:17" ht="15.75" customHeight="1">
      <c r="E437" s="75"/>
      <c r="F437" s="75"/>
      <c r="Q437" s="84"/>
    </row>
    <row r="438" spans="5:17" ht="15.75" customHeight="1">
      <c r="E438" s="75"/>
      <c r="F438" s="75"/>
      <c r="Q438" s="84"/>
    </row>
    <row r="439" spans="5:17" ht="15.75" customHeight="1">
      <c r="E439" s="75"/>
      <c r="F439" s="75"/>
      <c r="Q439" s="84"/>
    </row>
    <row r="440" spans="5:17" ht="15.75" customHeight="1">
      <c r="E440" s="75"/>
      <c r="F440" s="75"/>
      <c r="Q440" s="84"/>
    </row>
    <row r="441" spans="5:17" ht="15.75" customHeight="1">
      <c r="E441" s="75"/>
      <c r="F441" s="75"/>
      <c r="Q441" s="84"/>
    </row>
    <row r="442" spans="5:17" ht="15.75" customHeight="1">
      <c r="E442" s="75"/>
      <c r="F442" s="75"/>
      <c r="Q442" s="84"/>
    </row>
    <row r="443" spans="5:17" ht="15.75" customHeight="1">
      <c r="E443" s="75"/>
      <c r="F443" s="75"/>
      <c r="Q443" s="84"/>
    </row>
    <row r="444" spans="5:17" ht="15.75" customHeight="1">
      <c r="E444" s="75"/>
      <c r="F444" s="75"/>
      <c r="Q444" s="84"/>
    </row>
    <row r="445" spans="5:17" ht="15.75" customHeight="1">
      <c r="E445" s="75"/>
      <c r="F445" s="75"/>
      <c r="Q445" s="84"/>
    </row>
    <row r="446" spans="5:17" ht="15.75" customHeight="1">
      <c r="E446" s="75"/>
      <c r="F446" s="75"/>
      <c r="Q446" s="84"/>
    </row>
    <row r="447" spans="5:17" ht="15.75" customHeight="1">
      <c r="E447" s="75"/>
      <c r="F447" s="75"/>
      <c r="Q447" s="84"/>
    </row>
    <row r="448" spans="5:17" ht="15.75" customHeight="1">
      <c r="E448" s="75"/>
      <c r="F448" s="75"/>
      <c r="Q448" s="84"/>
    </row>
    <row r="449" spans="5:17" ht="15.75" customHeight="1">
      <c r="E449" s="75"/>
      <c r="F449" s="75"/>
      <c r="Q449" s="84"/>
    </row>
    <row r="450" spans="5:17" ht="15.75" customHeight="1">
      <c r="E450" s="75"/>
      <c r="F450" s="75"/>
      <c r="Q450" s="84"/>
    </row>
    <row r="451" spans="5:17" ht="15.75" customHeight="1">
      <c r="E451" s="75"/>
      <c r="F451" s="75"/>
      <c r="Q451" s="84"/>
    </row>
    <row r="452" spans="5:17" ht="15.75" customHeight="1">
      <c r="E452" s="75"/>
      <c r="F452" s="75"/>
      <c r="Q452" s="84"/>
    </row>
    <row r="453" spans="5:17" ht="15.75" customHeight="1">
      <c r="E453" s="75"/>
      <c r="F453" s="75"/>
      <c r="Q453" s="84"/>
    </row>
    <row r="454" spans="5:17" ht="15.75" customHeight="1">
      <c r="E454" s="75"/>
      <c r="F454" s="75"/>
      <c r="Q454" s="84"/>
    </row>
    <row r="455" spans="5:17" ht="15.75" customHeight="1">
      <c r="E455" s="75"/>
      <c r="F455" s="75"/>
      <c r="Q455" s="84"/>
    </row>
    <row r="456" spans="5:17" ht="15.75" customHeight="1">
      <c r="E456" s="75"/>
      <c r="F456" s="75"/>
      <c r="Q456" s="84"/>
    </row>
    <row r="457" spans="5:17" ht="15.75" customHeight="1">
      <c r="E457" s="75"/>
      <c r="F457" s="75"/>
      <c r="Q457" s="84"/>
    </row>
    <row r="458" spans="5:17" ht="15.75" customHeight="1">
      <c r="E458" s="75"/>
      <c r="F458" s="75"/>
      <c r="Q458" s="84"/>
    </row>
    <row r="459" spans="5:17" ht="15.75" customHeight="1">
      <c r="E459" s="75"/>
      <c r="F459" s="75"/>
      <c r="Q459" s="84"/>
    </row>
    <row r="460" spans="5:17" ht="15.75" customHeight="1">
      <c r="E460" s="75"/>
      <c r="F460" s="75"/>
      <c r="Q460" s="84"/>
    </row>
    <row r="461" spans="5:17" ht="15.75" customHeight="1">
      <c r="E461" s="75"/>
      <c r="F461" s="75"/>
      <c r="Q461" s="84"/>
    </row>
    <row r="462" spans="5:17" ht="15.75" customHeight="1">
      <c r="E462" s="75"/>
      <c r="F462" s="75"/>
      <c r="Q462" s="84"/>
    </row>
    <row r="463" spans="5:17" ht="15.75" customHeight="1">
      <c r="E463" s="75"/>
      <c r="F463" s="75"/>
      <c r="Q463" s="84"/>
    </row>
    <row r="464" spans="5:17" ht="15.75" customHeight="1">
      <c r="E464" s="75"/>
      <c r="F464" s="75"/>
      <c r="Q464" s="84"/>
    </row>
    <row r="465" spans="5:17" ht="15.75" customHeight="1">
      <c r="E465" s="75"/>
      <c r="F465" s="75"/>
      <c r="Q465" s="84"/>
    </row>
    <row r="466" spans="5:17" ht="15.75" customHeight="1">
      <c r="E466" s="75"/>
      <c r="F466" s="75"/>
      <c r="Q466" s="84"/>
    </row>
    <row r="467" spans="5:17" ht="15.75" customHeight="1">
      <c r="E467" s="75"/>
      <c r="F467" s="75"/>
      <c r="Q467" s="84"/>
    </row>
    <row r="468" spans="5:17" ht="15.75" customHeight="1">
      <c r="E468" s="75"/>
      <c r="F468" s="75"/>
      <c r="Q468" s="84"/>
    </row>
    <row r="469" spans="5:17" ht="15.75" customHeight="1">
      <c r="E469" s="75"/>
      <c r="F469" s="75"/>
      <c r="Q469" s="84"/>
    </row>
    <row r="470" spans="5:17" ht="15.75" customHeight="1">
      <c r="E470" s="75"/>
      <c r="F470" s="75"/>
      <c r="Q470" s="84"/>
    </row>
    <row r="471" spans="5:17" ht="15.75" customHeight="1">
      <c r="E471" s="75"/>
      <c r="F471" s="75"/>
      <c r="Q471" s="84"/>
    </row>
    <row r="472" spans="5:17" ht="15.75" customHeight="1">
      <c r="E472" s="75"/>
      <c r="F472" s="75"/>
      <c r="Q472" s="84"/>
    </row>
    <row r="473" spans="5:17" ht="15.75" customHeight="1">
      <c r="E473" s="75"/>
      <c r="F473" s="75"/>
      <c r="Q473" s="84"/>
    </row>
    <row r="474" spans="5:17" ht="15.75" customHeight="1">
      <c r="E474" s="75"/>
      <c r="F474" s="75"/>
      <c r="Q474" s="84"/>
    </row>
    <row r="475" spans="5:17" ht="15.75" customHeight="1">
      <c r="E475" s="75"/>
      <c r="F475" s="75"/>
      <c r="Q475" s="84"/>
    </row>
    <row r="476" spans="5:17" ht="15.75" customHeight="1">
      <c r="E476" s="75"/>
      <c r="F476" s="75"/>
      <c r="Q476" s="84"/>
    </row>
    <row r="477" spans="5:17" ht="15.75" customHeight="1">
      <c r="E477" s="75"/>
      <c r="F477" s="75"/>
      <c r="Q477" s="84"/>
    </row>
    <row r="478" spans="5:17" ht="15.75" customHeight="1">
      <c r="E478" s="75"/>
      <c r="F478" s="75"/>
      <c r="Q478" s="84"/>
    </row>
    <row r="479" spans="5:17" ht="15.75" customHeight="1">
      <c r="E479" s="75"/>
      <c r="F479" s="75"/>
      <c r="Q479" s="84"/>
    </row>
    <row r="480" spans="5:17" ht="15.75" customHeight="1">
      <c r="E480" s="75"/>
      <c r="F480" s="75"/>
      <c r="Q480" s="84"/>
    </row>
    <row r="481" spans="5:17" ht="15.75" customHeight="1">
      <c r="E481" s="75"/>
      <c r="F481" s="75"/>
      <c r="Q481" s="84"/>
    </row>
    <row r="482" spans="5:17" ht="15.75" customHeight="1">
      <c r="E482" s="75"/>
      <c r="F482" s="75"/>
      <c r="Q482" s="84"/>
    </row>
    <row r="483" spans="5:17" ht="15.75" customHeight="1">
      <c r="E483" s="75"/>
      <c r="F483" s="75"/>
      <c r="Q483" s="84"/>
    </row>
    <row r="484" spans="5:17" ht="15.75" customHeight="1">
      <c r="E484" s="75"/>
      <c r="F484" s="75"/>
      <c r="Q484" s="84"/>
    </row>
    <row r="485" spans="5:17" ht="15.75" customHeight="1">
      <c r="E485" s="75"/>
      <c r="F485" s="75"/>
      <c r="Q485" s="84"/>
    </row>
    <row r="486" spans="5:17" ht="15.75" customHeight="1">
      <c r="E486" s="75"/>
      <c r="F486" s="75"/>
      <c r="Q486" s="84"/>
    </row>
    <row r="487" spans="5:17" ht="15.75" customHeight="1">
      <c r="E487" s="75"/>
      <c r="F487" s="75"/>
      <c r="Q487" s="84"/>
    </row>
    <row r="488" spans="5:17" ht="15.75" customHeight="1">
      <c r="E488" s="75"/>
      <c r="F488" s="75"/>
      <c r="Q488" s="84"/>
    </row>
    <row r="489" spans="5:17" ht="15.75" customHeight="1">
      <c r="E489" s="75"/>
      <c r="F489" s="75"/>
      <c r="Q489" s="84"/>
    </row>
    <row r="490" spans="5:17" ht="15.75" customHeight="1">
      <c r="E490" s="75"/>
      <c r="F490" s="75"/>
      <c r="Q490" s="84"/>
    </row>
    <row r="491" spans="5:17" ht="15.75" customHeight="1">
      <c r="E491" s="75"/>
      <c r="F491" s="75"/>
      <c r="Q491" s="84"/>
    </row>
    <row r="492" spans="5:17" ht="15.75" customHeight="1">
      <c r="E492" s="75"/>
      <c r="F492" s="75"/>
      <c r="Q492" s="84"/>
    </row>
    <row r="493" spans="5:17" ht="15.75" customHeight="1">
      <c r="E493" s="75"/>
      <c r="F493" s="75"/>
      <c r="Q493" s="84"/>
    </row>
    <row r="494" spans="5:17" ht="15.75" customHeight="1">
      <c r="E494" s="75"/>
      <c r="F494" s="75"/>
      <c r="Q494" s="84"/>
    </row>
    <row r="495" spans="5:17" ht="15.75" customHeight="1">
      <c r="E495" s="75"/>
      <c r="F495" s="75"/>
      <c r="Q495" s="84"/>
    </row>
    <row r="496" spans="5:17" ht="15.75" customHeight="1">
      <c r="E496" s="75"/>
      <c r="F496" s="75"/>
      <c r="Q496" s="84"/>
    </row>
    <row r="497" spans="5:17" ht="15.75" customHeight="1">
      <c r="E497" s="75"/>
      <c r="F497" s="75"/>
      <c r="Q497" s="84"/>
    </row>
    <row r="498" spans="5:17" ht="15.75" customHeight="1">
      <c r="E498" s="75"/>
      <c r="F498" s="75"/>
      <c r="Q498" s="84"/>
    </row>
    <row r="499" spans="5:17" ht="15.75" customHeight="1">
      <c r="E499" s="75"/>
      <c r="F499" s="75"/>
      <c r="Q499" s="84"/>
    </row>
    <row r="500" spans="5:17" ht="15.75" customHeight="1">
      <c r="E500" s="75"/>
      <c r="F500" s="75"/>
      <c r="Q500" s="84"/>
    </row>
    <row r="501" spans="5:17" ht="15.75" customHeight="1">
      <c r="E501" s="75"/>
      <c r="F501" s="75"/>
      <c r="Q501" s="84"/>
    </row>
    <row r="502" spans="5:17" ht="15.75" customHeight="1">
      <c r="E502" s="75"/>
      <c r="F502" s="75"/>
      <c r="Q502" s="84"/>
    </row>
    <row r="503" spans="5:17" ht="15.75" customHeight="1">
      <c r="E503" s="75"/>
      <c r="F503" s="75"/>
      <c r="Q503" s="84"/>
    </row>
    <row r="504" spans="5:17" ht="15.75" customHeight="1">
      <c r="E504" s="75"/>
      <c r="F504" s="75"/>
      <c r="Q504" s="84"/>
    </row>
    <row r="505" spans="5:17" ht="15.75" customHeight="1">
      <c r="E505" s="75"/>
      <c r="F505" s="75"/>
      <c r="Q505" s="84"/>
    </row>
    <row r="506" spans="5:17" ht="15.75" customHeight="1">
      <c r="E506" s="75"/>
      <c r="F506" s="75"/>
      <c r="Q506" s="84"/>
    </row>
    <row r="507" spans="5:17" ht="15.75" customHeight="1">
      <c r="E507" s="75"/>
      <c r="F507" s="75"/>
      <c r="Q507" s="84"/>
    </row>
    <row r="508" spans="5:17" ht="15.75" customHeight="1">
      <c r="E508" s="75"/>
      <c r="F508" s="75"/>
      <c r="Q508" s="84"/>
    </row>
    <row r="509" spans="5:17" ht="15.75" customHeight="1">
      <c r="E509" s="75"/>
      <c r="F509" s="75"/>
      <c r="Q509" s="84"/>
    </row>
    <row r="510" spans="5:17" ht="15.75" customHeight="1">
      <c r="E510" s="75"/>
      <c r="F510" s="75"/>
      <c r="Q510" s="84"/>
    </row>
    <row r="511" spans="5:17" ht="15.75" customHeight="1">
      <c r="E511" s="75"/>
      <c r="F511" s="75"/>
      <c r="Q511" s="84"/>
    </row>
    <row r="512" spans="5:17" ht="15.75" customHeight="1">
      <c r="E512" s="75"/>
      <c r="F512" s="75"/>
      <c r="Q512" s="84"/>
    </row>
    <row r="513" spans="5:17" ht="15.75" customHeight="1">
      <c r="E513" s="75"/>
      <c r="F513" s="75"/>
      <c r="Q513" s="84"/>
    </row>
    <row r="514" spans="5:17" ht="15.75" customHeight="1">
      <c r="E514" s="75"/>
      <c r="F514" s="75"/>
      <c r="Q514" s="84"/>
    </row>
    <row r="515" spans="5:17" ht="15.75" customHeight="1">
      <c r="E515" s="75"/>
      <c r="F515" s="75"/>
      <c r="Q515" s="84"/>
    </row>
    <row r="516" spans="5:17" ht="15.75" customHeight="1">
      <c r="E516" s="75"/>
      <c r="F516" s="75"/>
      <c r="Q516" s="84"/>
    </row>
    <row r="517" spans="5:17" ht="15.75" customHeight="1">
      <c r="E517" s="75"/>
      <c r="F517" s="75"/>
      <c r="Q517" s="84"/>
    </row>
    <row r="518" spans="5:17" ht="15.75" customHeight="1">
      <c r="E518" s="75"/>
      <c r="F518" s="75"/>
      <c r="Q518" s="84"/>
    </row>
    <row r="519" spans="5:17" ht="15.75" customHeight="1">
      <c r="E519" s="75"/>
      <c r="F519" s="75"/>
      <c r="Q519" s="84"/>
    </row>
    <row r="520" spans="5:17" ht="15.75" customHeight="1">
      <c r="E520" s="75"/>
      <c r="F520" s="75"/>
      <c r="Q520" s="84"/>
    </row>
    <row r="521" spans="5:17" ht="15.75" customHeight="1">
      <c r="E521" s="75"/>
      <c r="F521" s="75"/>
      <c r="Q521" s="84"/>
    </row>
    <row r="522" spans="5:17" ht="15.75" customHeight="1">
      <c r="E522" s="75"/>
      <c r="F522" s="75"/>
      <c r="Q522" s="84"/>
    </row>
    <row r="523" spans="5:17" ht="15.75" customHeight="1">
      <c r="E523" s="75"/>
      <c r="F523" s="75"/>
      <c r="Q523" s="84"/>
    </row>
    <row r="524" spans="5:17" ht="15.75" customHeight="1">
      <c r="E524" s="75"/>
      <c r="F524" s="75"/>
      <c r="Q524" s="84"/>
    </row>
    <row r="525" spans="5:17" ht="15.75" customHeight="1">
      <c r="E525" s="75"/>
      <c r="F525" s="75"/>
      <c r="Q525" s="84"/>
    </row>
    <row r="526" spans="5:17" ht="15.75" customHeight="1">
      <c r="E526" s="75"/>
      <c r="F526" s="75"/>
      <c r="Q526" s="84"/>
    </row>
    <row r="527" spans="5:17" ht="15.75" customHeight="1">
      <c r="E527" s="75"/>
      <c r="F527" s="75"/>
      <c r="Q527" s="84"/>
    </row>
    <row r="528" spans="5:17" ht="15.75" customHeight="1">
      <c r="E528" s="75"/>
      <c r="F528" s="75"/>
      <c r="Q528" s="84"/>
    </row>
    <row r="529" spans="5:17" ht="15.75" customHeight="1">
      <c r="E529" s="75"/>
      <c r="F529" s="75"/>
      <c r="Q529" s="84"/>
    </row>
    <row r="530" spans="5:17" ht="15.75" customHeight="1">
      <c r="E530" s="75"/>
      <c r="F530" s="75"/>
      <c r="Q530" s="84"/>
    </row>
    <row r="531" spans="5:17" ht="15.75" customHeight="1">
      <c r="E531" s="75"/>
      <c r="F531" s="75"/>
      <c r="Q531" s="84"/>
    </row>
    <row r="532" spans="5:17" ht="15.75" customHeight="1">
      <c r="E532" s="75"/>
      <c r="F532" s="75"/>
      <c r="Q532" s="84"/>
    </row>
    <row r="533" spans="5:17" ht="15.75" customHeight="1">
      <c r="E533" s="75"/>
      <c r="F533" s="75"/>
      <c r="Q533" s="84"/>
    </row>
    <row r="534" spans="5:17" ht="15.75" customHeight="1">
      <c r="E534" s="75"/>
      <c r="F534" s="75"/>
      <c r="Q534" s="84"/>
    </row>
    <row r="535" spans="5:17" ht="15.75" customHeight="1">
      <c r="E535" s="75"/>
      <c r="F535" s="75"/>
      <c r="Q535" s="84"/>
    </row>
    <row r="536" spans="5:17" ht="15.75" customHeight="1">
      <c r="E536" s="75"/>
      <c r="F536" s="75"/>
      <c r="Q536" s="84"/>
    </row>
    <row r="537" spans="5:17" ht="15.75" customHeight="1">
      <c r="E537" s="75"/>
      <c r="F537" s="75"/>
      <c r="Q537" s="84"/>
    </row>
    <row r="538" spans="5:17" ht="15.75" customHeight="1">
      <c r="E538" s="75"/>
      <c r="F538" s="75"/>
      <c r="Q538" s="84"/>
    </row>
    <row r="539" spans="5:17" ht="15.75" customHeight="1">
      <c r="E539" s="75"/>
      <c r="F539" s="75"/>
      <c r="Q539" s="84"/>
    </row>
    <row r="540" spans="5:17" ht="15.75" customHeight="1">
      <c r="E540" s="75"/>
      <c r="F540" s="75"/>
      <c r="Q540" s="84"/>
    </row>
    <row r="541" spans="5:17" ht="15.75" customHeight="1">
      <c r="E541" s="75"/>
      <c r="F541" s="75"/>
      <c r="Q541" s="84"/>
    </row>
    <row r="542" spans="5:17" ht="15.75" customHeight="1">
      <c r="E542" s="75"/>
      <c r="F542" s="75"/>
      <c r="Q542" s="84"/>
    </row>
    <row r="543" spans="5:17" ht="15.75" customHeight="1">
      <c r="E543" s="75"/>
      <c r="F543" s="75"/>
      <c r="Q543" s="84"/>
    </row>
    <row r="544" spans="5:17" ht="15.75" customHeight="1">
      <c r="E544" s="75"/>
      <c r="F544" s="75"/>
      <c r="Q544" s="84"/>
    </row>
    <row r="545" spans="5:17" ht="15.75" customHeight="1">
      <c r="E545" s="75"/>
      <c r="F545" s="75"/>
      <c r="Q545" s="84"/>
    </row>
    <row r="546" spans="5:17" ht="15.75" customHeight="1">
      <c r="E546" s="75"/>
      <c r="F546" s="75"/>
      <c r="Q546" s="84"/>
    </row>
    <row r="547" spans="5:17" ht="15.75" customHeight="1">
      <c r="E547" s="75"/>
      <c r="F547" s="75"/>
      <c r="Q547" s="84"/>
    </row>
    <row r="548" spans="5:17" ht="15.75" customHeight="1">
      <c r="E548" s="75"/>
      <c r="F548" s="75"/>
      <c r="Q548" s="84"/>
    </row>
    <row r="549" spans="5:17" ht="15.75" customHeight="1">
      <c r="E549" s="75"/>
      <c r="F549" s="75"/>
      <c r="Q549" s="84"/>
    </row>
    <row r="550" spans="5:17" ht="15.75" customHeight="1">
      <c r="E550" s="75"/>
      <c r="F550" s="75"/>
      <c r="Q550" s="84"/>
    </row>
    <row r="551" spans="5:17" ht="15.75" customHeight="1">
      <c r="E551" s="75"/>
      <c r="F551" s="75"/>
      <c r="Q551" s="84"/>
    </row>
    <row r="552" spans="5:17" ht="15.75" customHeight="1">
      <c r="E552" s="75"/>
      <c r="F552" s="75"/>
      <c r="Q552" s="84"/>
    </row>
    <row r="553" spans="5:17" ht="15.75" customHeight="1">
      <c r="E553" s="75"/>
      <c r="F553" s="75"/>
      <c r="Q553" s="84"/>
    </row>
    <row r="554" spans="5:17" ht="15.75" customHeight="1">
      <c r="E554" s="75"/>
      <c r="F554" s="75"/>
      <c r="Q554" s="84"/>
    </row>
    <row r="555" spans="5:17" ht="15.75" customHeight="1">
      <c r="E555" s="75"/>
      <c r="F555" s="75"/>
      <c r="Q555" s="84"/>
    </row>
    <row r="556" spans="5:17" ht="15.75" customHeight="1">
      <c r="E556" s="75"/>
      <c r="F556" s="75"/>
      <c r="Q556" s="84"/>
    </row>
    <row r="557" spans="5:17" ht="15.75" customHeight="1">
      <c r="E557" s="75"/>
      <c r="F557" s="75"/>
      <c r="Q557" s="84"/>
    </row>
    <row r="558" spans="5:17" ht="15.75" customHeight="1">
      <c r="E558" s="75"/>
      <c r="F558" s="75"/>
      <c r="Q558" s="84"/>
    </row>
    <row r="559" spans="5:17" ht="15.75" customHeight="1">
      <c r="E559" s="75"/>
      <c r="F559" s="75"/>
      <c r="Q559" s="84"/>
    </row>
    <row r="560" spans="5:17" ht="15.75" customHeight="1">
      <c r="E560" s="75"/>
      <c r="F560" s="75"/>
      <c r="Q560" s="84"/>
    </row>
    <row r="561" spans="5:17" ht="15.75" customHeight="1">
      <c r="E561" s="75"/>
      <c r="F561" s="75"/>
      <c r="Q561" s="84"/>
    </row>
    <row r="562" spans="5:17" ht="15.75" customHeight="1">
      <c r="E562" s="75"/>
      <c r="F562" s="75"/>
      <c r="Q562" s="84"/>
    </row>
    <row r="563" spans="5:17" ht="15.75" customHeight="1">
      <c r="E563" s="75"/>
      <c r="F563" s="75"/>
      <c r="Q563" s="84"/>
    </row>
    <row r="564" spans="5:17" ht="15.75" customHeight="1">
      <c r="E564" s="75"/>
      <c r="F564" s="75"/>
      <c r="Q564" s="84"/>
    </row>
    <row r="565" spans="5:17" ht="15.75" customHeight="1">
      <c r="E565" s="75"/>
      <c r="F565" s="75"/>
      <c r="Q565" s="84"/>
    </row>
    <row r="566" spans="5:17" ht="15.75" customHeight="1">
      <c r="E566" s="75"/>
      <c r="F566" s="75"/>
      <c r="Q566" s="84"/>
    </row>
    <row r="567" spans="5:17" ht="15.75" customHeight="1">
      <c r="E567" s="75"/>
      <c r="F567" s="75"/>
      <c r="Q567" s="84"/>
    </row>
    <row r="568" spans="5:17" ht="15.75" customHeight="1">
      <c r="E568" s="75"/>
      <c r="F568" s="75"/>
      <c r="Q568" s="84"/>
    </row>
    <row r="569" spans="5:17" ht="15.75" customHeight="1">
      <c r="E569" s="75"/>
      <c r="F569" s="75"/>
      <c r="Q569" s="84"/>
    </row>
    <row r="570" spans="5:17" ht="15.75" customHeight="1">
      <c r="E570" s="75"/>
      <c r="F570" s="75"/>
      <c r="Q570" s="84"/>
    </row>
    <row r="571" spans="5:17" ht="15.75" customHeight="1">
      <c r="E571" s="75"/>
      <c r="F571" s="75"/>
      <c r="Q571" s="84"/>
    </row>
    <row r="572" spans="5:17" ht="15.75" customHeight="1">
      <c r="E572" s="75"/>
      <c r="F572" s="75"/>
      <c r="Q572" s="84"/>
    </row>
    <row r="573" spans="5:17" ht="15.75" customHeight="1">
      <c r="E573" s="75"/>
      <c r="F573" s="75"/>
      <c r="Q573" s="84"/>
    </row>
    <row r="574" spans="5:17" ht="15.75" customHeight="1">
      <c r="E574" s="75"/>
      <c r="F574" s="75"/>
      <c r="Q574" s="84"/>
    </row>
    <row r="575" spans="5:17" ht="15.75" customHeight="1">
      <c r="E575" s="75"/>
      <c r="F575" s="75"/>
      <c r="Q575" s="84"/>
    </row>
    <row r="576" spans="5:17" ht="15.75" customHeight="1">
      <c r="E576" s="75"/>
      <c r="F576" s="75"/>
      <c r="Q576" s="84"/>
    </row>
    <row r="577" spans="5:17" ht="15.75" customHeight="1">
      <c r="E577" s="75"/>
      <c r="F577" s="75"/>
      <c r="Q577" s="84"/>
    </row>
    <row r="578" spans="5:17" ht="15.75" customHeight="1">
      <c r="E578" s="75"/>
      <c r="F578" s="75"/>
      <c r="Q578" s="84"/>
    </row>
    <row r="579" spans="5:17" ht="15.75" customHeight="1">
      <c r="E579" s="75"/>
      <c r="F579" s="75"/>
      <c r="Q579" s="84"/>
    </row>
    <row r="580" spans="5:17" ht="15.75" customHeight="1">
      <c r="E580" s="75"/>
      <c r="F580" s="75"/>
      <c r="Q580" s="84"/>
    </row>
    <row r="581" spans="5:17" ht="15.75" customHeight="1">
      <c r="E581" s="75"/>
      <c r="F581" s="75"/>
      <c r="Q581" s="84"/>
    </row>
    <row r="582" spans="5:17" ht="15.75" customHeight="1">
      <c r="E582" s="75"/>
      <c r="F582" s="75"/>
      <c r="Q582" s="84"/>
    </row>
    <row r="583" spans="5:17" ht="15.75" customHeight="1">
      <c r="E583" s="75"/>
      <c r="F583" s="75"/>
      <c r="Q583" s="84"/>
    </row>
    <row r="584" spans="5:17" ht="15.75" customHeight="1">
      <c r="E584" s="75"/>
      <c r="F584" s="75"/>
      <c r="Q584" s="84"/>
    </row>
    <row r="585" spans="5:17" ht="15.75" customHeight="1">
      <c r="E585" s="75"/>
      <c r="F585" s="75"/>
      <c r="Q585" s="84"/>
    </row>
    <row r="586" spans="5:17" ht="15.75" customHeight="1">
      <c r="E586" s="75"/>
      <c r="F586" s="75"/>
      <c r="Q586" s="84"/>
    </row>
    <row r="587" spans="5:17" ht="15.75" customHeight="1">
      <c r="E587" s="75"/>
      <c r="F587" s="75"/>
      <c r="Q587" s="84"/>
    </row>
    <row r="588" spans="5:17" ht="15.75" customHeight="1">
      <c r="E588" s="75"/>
      <c r="F588" s="75"/>
      <c r="Q588" s="84"/>
    </row>
    <row r="589" spans="5:17" ht="15.75" customHeight="1">
      <c r="E589" s="75"/>
      <c r="F589" s="75"/>
      <c r="Q589" s="84"/>
    </row>
    <row r="590" spans="5:17" ht="15.75" customHeight="1">
      <c r="E590" s="75"/>
      <c r="F590" s="75"/>
      <c r="Q590" s="84"/>
    </row>
    <row r="591" spans="5:17" ht="15.75" customHeight="1">
      <c r="E591" s="75"/>
      <c r="F591" s="75"/>
      <c r="Q591" s="84"/>
    </row>
    <row r="592" spans="5:17" ht="15.75" customHeight="1">
      <c r="E592" s="75"/>
      <c r="F592" s="75"/>
      <c r="Q592" s="84"/>
    </row>
    <row r="593" spans="5:17" ht="15.75" customHeight="1">
      <c r="E593" s="75"/>
      <c r="F593" s="75"/>
      <c r="Q593" s="84"/>
    </row>
    <row r="594" spans="5:17" ht="15.75" customHeight="1">
      <c r="E594" s="75"/>
      <c r="F594" s="75"/>
      <c r="Q594" s="84"/>
    </row>
    <row r="595" spans="5:17" ht="15.75" customHeight="1">
      <c r="E595" s="75"/>
      <c r="F595" s="75"/>
      <c r="Q595" s="84"/>
    </row>
    <row r="596" spans="5:17" ht="15.75" customHeight="1">
      <c r="E596" s="75"/>
      <c r="F596" s="75"/>
      <c r="Q596" s="84"/>
    </row>
    <row r="597" spans="5:17" ht="15.75" customHeight="1">
      <c r="E597" s="75"/>
      <c r="F597" s="75"/>
      <c r="Q597" s="84"/>
    </row>
    <row r="598" spans="5:17" ht="15.75" customHeight="1">
      <c r="E598" s="75"/>
      <c r="F598" s="75"/>
      <c r="Q598" s="84"/>
    </row>
    <row r="599" spans="5:17" ht="15.75" customHeight="1">
      <c r="E599" s="75"/>
      <c r="F599" s="75"/>
      <c r="Q599" s="84"/>
    </row>
    <row r="600" spans="5:17" ht="15.75" customHeight="1">
      <c r="E600" s="75"/>
      <c r="F600" s="75"/>
      <c r="Q600" s="84"/>
    </row>
    <row r="601" spans="5:17" ht="15.75" customHeight="1">
      <c r="E601" s="75"/>
      <c r="F601" s="75"/>
      <c r="Q601" s="84"/>
    </row>
    <row r="602" spans="5:17" ht="15.75" customHeight="1">
      <c r="E602" s="75"/>
      <c r="F602" s="75"/>
      <c r="Q602" s="84"/>
    </row>
    <row r="603" spans="5:17" ht="15.75" customHeight="1">
      <c r="E603" s="75"/>
      <c r="F603" s="75"/>
      <c r="Q603" s="84"/>
    </row>
    <row r="604" spans="5:17" ht="15.75" customHeight="1">
      <c r="E604" s="75"/>
      <c r="F604" s="75"/>
      <c r="Q604" s="84"/>
    </row>
    <row r="605" spans="5:17" ht="15.75" customHeight="1">
      <c r="E605" s="75"/>
      <c r="F605" s="75"/>
      <c r="Q605" s="84"/>
    </row>
    <row r="606" spans="5:17" ht="15.75" customHeight="1">
      <c r="E606" s="75"/>
      <c r="F606" s="75"/>
      <c r="Q606" s="84"/>
    </row>
    <row r="607" spans="5:17" ht="15.75" customHeight="1">
      <c r="E607" s="75"/>
      <c r="F607" s="75"/>
      <c r="Q607" s="84"/>
    </row>
    <row r="608" spans="5:17" ht="15.75" customHeight="1">
      <c r="E608" s="75"/>
      <c r="F608" s="75"/>
      <c r="Q608" s="84"/>
    </row>
    <row r="609" spans="5:17" ht="15.75" customHeight="1">
      <c r="E609" s="75"/>
      <c r="F609" s="75"/>
      <c r="Q609" s="84"/>
    </row>
    <row r="610" spans="5:17" ht="15.75" customHeight="1">
      <c r="E610" s="75"/>
      <c r="F610" s="75"/>
      <c r="Q610" s="84"/>
    </row>
    <row r="611" spans="5:17" ht="15.75" customHeight="1">
      <c r="E611" s="75"/>
      <c r="F611" s="75"/>
      <c r="Q611" s="84"/>
    </row>
    <row r="612" spans="5:17" ht="15.75" customHeight="1">
      <c r="E612" s="75"/>
      <c r="F612" s="75"/>
      <c r="Q612" s="84"/>
    </row>
    <row r="613" spans="5:17" ht="15.75" customHeight="1">
      <c r="E613" s="75"/>
      <c r="F613" s="75"/>
      <c r="Q613" s="84"/>
    </row>
    <row r="614" spans="5:17" ht="15.75" customHeight="1">
      <c r="E614" s="75"/>
      <c r="F614" s="75"/>
      <c r="Q614" s="84"/>
    </row>
    <row r="615" spans="5:17" ht="15.75" customHeight="1">
      <c r="E615" s="75"/>
      <c r="F615" s="75"/>
      <c r="Q615" s="84"/>
    </row>
    <row r="616" spans="5:17" ht="15.75" customHeight="1">
      <c r="E616" s="75"/>
      <c r="F616" s="75"/>
      <c r="Q616" s="84"/>
    </row>
    <row r="617" spans="5:17" ht="15.75" customHeight="1">
      <c r="E617" s="75"/>
      <c r="F617" s="75"/>
      <c r="Q617" s="84"/>
    </row>
    <row r="618" spans="5:17" ht="15.75" customHeight="1">
      <c r="E618" s="75"/>
      <c r="F618" s="75"/>
      <c r="Q618" s="84"/>
    </row>
    <row r="619" spans="5:17" ht="15.75" customHeight="1">
      <c r="E619" s="75"/>
      <c r="F619" s="75"/>
      <c r="Q619" s="84"/>
    </row>
    <row r="620" spans="5:17" ht="15.75" customHeight="1">
      <c r="E620" s="75"/>
      <c r="F620" s="75"/>
      <c r="Q620" s="84"/>
    </row>
    <row r="621" spans="5:17" ht="15.75" customHeight="1">
      <c r="E621" s="75"/>
      <c r="F621" s="75"/>
      <c r="Q621" s="84"/>
    </row>
    <row r="622" spans="5:17" ht="15.75" customHeight="1">
      <c r="E622" s="75"/>
      <c r="F622" s="75"/>
      <c r="Q622" s="84"/>
    </row>
    <row r="623" spans="5:17" ht="15.75" customHeight="1">
      <c r="E623" s="75"/>
      <c r="F623" s="75"/>
      <c r="Q623" s="84"/>
    </row>
    <row r="624" spans="5:17" ht="15.75" customHeight="1">
      <c r="E624" s="75"/>
      <c r="F624" s="75"/>
      <c r="Q624" s="84"/>
    </row>
    <row r="625" spans="5:17" ht="15.75" customHeight="1">
      <c r="E625" s="75"/>
      <c r="F625" s="75"/>
      <c r="Q625" s="84"/>
    </row>
    <row r="626" spans="5:17" ht="15.75" customHeight="1">
      <c r="E626" s="75"/>
      <c r="F626" s="75"/>
      <c r="Q626" s="84"/>
    </row>
    <row r="627" spans="5:17" ht="15.75" customHeight="1">
      <c r="E627" s="75"/>
      <c r="F627" s="75"/>
      <c r="Q627" s="84"/>
    </row>
    <row r="628" spans="5:17" ht="15.75" customHeight="1">
      <c r="E628" s="75"/>
      <c r="F628" s="75"/>
      <c r="Q628" s="84"/>
    </row>
    <row r="629" spans="5:17" ht="15.75" customHeight="1">
      <c r="E629" s="75"/>
      <c r="F629" s="75"/>
      <c r="Q629" s="84"/>
    </row>
    <row r="630" spans="5:17" ht="15.75" customHeight="1">
      <c r="E630" s="75"/>
      <c r="F630" s="75"/>
      <c r="Q630" s="84"/>
    </row>
    <row r="631" spans="5:17" ht="15.75" customHeight="1">
      <c r="E631" s="75"/>
      <c r="F631" s="75"/>
      <c r="Q631" s="84"/>
    </row>
    <row r="632" spans="5:17" ht="15.75" customHeight="1">
      <c r="E632" s="75"/>
      <c r="F632" s="75"/>
      <c r="Q632" s="84"/>
    </row>
    <row r="633" spans="5:17" ht="15.75" customHeight="1">
      <c r="E633" s="75"/>
      <c r="F633" s="75"/>
      <c r="Q633" s="84"/>
    </row>
    <row r="634" spans="5:17" ht="15.75" customHeight="1">
      <c r="E634" s="75"/>
      <c r="F634" s="75"/>
      <c r="Q634" s="84"/>
    </row>
    <row r="635" spans="5:17" ht="15.75" customHeight="1">
      <c r="E635" s="75"/>
      <c r="F635" s="75"/>
      <c r="Q635" s="84"/>
    </row>
    <row r="636" spans="5:17" ht="15.75" customHeight="1">
      <c r="E636" s="75"/>
      <c r="F636" s="75"/>
      <c r="Q636" s="84"/>
    </row>
    <row r="637" spans="5:17" ht="15.75" customHeight="1">
      <c r="E637" s="75"/>
      <c r="F637" s="75"/>
      <c r="Q637" s="84"/>
    </row>
    <row r="638" spans="5:17" ht="15.75" customHeight="1">
      <c r="E638" s="75"/>
      <c r="F638" s="75"/>
      <c r="Q638" s="84"/>
    </row>
    <row r="639" spans="5:17" ht="15.75" customHeight="1">
      <c r="E639" s="75"/>
      <c r="F639" s="75"/>
      <c r="Q639" s="84"/>
    </row>
    <row r="640" spans="5:17" ht="15.75" customHeight="1">
      <c r="E640" s="75"/>
      <c r="F640" s="75"/>
      <c r="Q640" s="84"/>
    </row>
    <row r="641" spans="5:17" ht="15.75" customHeight="1">
      <c r="E641" s="75"/>
      <c r="F641" s="75"/>
      <c r="Q641" s="84"/>
    </row>
    <row r="642" spans="5:17" ht="15.75" customHeight="1">
      <c r="E642" s="75"/>
      <c r="F642" s="75"/>
      <c r="Q642" s="84"/>
    </row>
    <row r="643" spans="5:17" ht="15.75" customHeight="1">
      <c r="E643" s="75"/>
      <c r="F643" s="75"/>
      <c r="Q643" s="84"/>
    </row>
    <row r="644" spans="5:17" ht="15.75" customHeight="1">
      <c r="E644" s="75"/>
      <c r="F644" s="75"/>
      <c r="Q644" s="84"/>
    </row>
    <row r="645" spans="5:17" ht="15.75" customHeight="1">
      <c r="E645" s="75"/>
      <c r="F645" s="75"/>
      <c r="Q645" s="84"/>
    </row>
    <row r="646" spans="5:17" ht="15.75" customHeight="1">
      <c r="E646" s="75"/>
      <c r="F646" s="75"/>
      <c r="Q646" s="84"/>
    </row>
    <row r="647" spans="5:17" ht="15.75" customHeight="1">
      <c r="E647" s="75"/>
      <c r="F647" s="75"/>
      <c r="Q647" s="84"/>
    </row>
    <row r="648" spans="5:17" ht="15.75" customHeight="1">
      <c r="E648" s="75"/>
      <c r="F648" s="75"/>
      <c r="Q648" s="84"/>
    </row>
    <row r="649" spans="5:17" ht="15.75" customHeight="1">
      <c r="E649" s="75"/>
      <c r="F649" s="75"/>
      <c r="Q649" s="84"/>
    </row>
    <row r="650" spans="5:17" ht="15.75" customHeight="1">
      <c r="E650" s="75"/>
      <c r="F650" s="75"/>
      <c r="Q650" s="84"/>
    </row>
    <row r="651" spans="5:17" ht="15.75" customHeight="1">
      <c r="E651" s="75"/>
      <c r="F651" s="75"/>
      <c r="Q651" s="84"/>
    </row>
    <row r="652" spans="5:17" ht="15.75" customHeight="1">
      <c r="E652" s="75"/>
      <c r="F652" s="75"/>
      <c r="Q652" s="84"/>
    </row>
    <row r="653" spans="5:17" ht="15.75" customHeight="1">
      <c r="E653" s="75"/>
      <c r="F653" s="75"/>
      <c r="Q653" s="84"/>
    </row>
    <row r="654" spans="5:17" ht="15.75" customHeight="1">
      <c r="E654" s="75"/>
      <c r="F654" s="75"/>
      <c r="Q654" s="84"/>
    </row>
    <row r="655" spans="5:17" ht="15.75" customHeight="1">
      <c r="E655" s="75"/>
      <c r="F655" s="75"/>
      <c r="Q655" s="84"/>
    </row>
    <row r="656" spans="5:17" ht="15.75" customHeight="1">
      <c r="E656" s="75"/>
      <c r="F656" s="75"/>
      <c r="Q656" s="84"/>
    </row>
    <row r="657" spans="5:17" ht="15.75" customHeight="1">
      <c r="E657" s="75"/>
      <c r="F657" s="75"/>
      <c r="Q657" s="84"/>
    </row>
    <row r="658" spans="5:17" ht="15.75" customHeight="1">
      <c r="E658" s="75"/>
      <c r="F658" s="75"/>
      <c r="Q658" s="84"/>
    </row>
    <row r="659" spans="5:17" ht="15.75" customHeight="1">
      <c r="E659" s="75"/>
      <c r="F659" s="75"/>
      <c r="Q659" s="84"/>
    </row>
    <row r="660" spans="5:17" ht="15.75" customHeight="1">
      <c r="E660" s="75"/>
      <c r="F660" s="75"/>
      <c r="Q660" s="84"/>
    </row>
    <row r="661" spans="5:17" ht="15.75" customHeight="1">
      <c r="E661" s="75"/>
      <c r="F661" s="75"/>
      <c r="Q661" s="84"/>
    </row>
    <row r="662" spans="5:17" ht="15.75" customHeight="1">
      <c r="E662" s="75"/>
      <c r="F662" s="75"/>
      <c r="Q662" s="84"/>
    </row>
    <row r="663" spans="5:17" ht="15.75" customHeight="1">
      <c r="E663" s="75"/>
      <c r="F663" s="75"/>
      <c r="Q663" s="84"/>
    </row>
    <row r="664" spans="5:17" ht="15.75" customHeight="1">
      <c r="E664" s="75"/>
      <c r="F664" s="75"/>
      <c r="Q664" s="84"/>
    </row>
    <row r="665" spans="5:17" ht="15.75" customHeight="1">
      <c r="E665" s="75"/>
      <c r="F665" s="75"/>
      <c r="Q665" s="84"/>
    </row>
    <row r="666" spans="5:17" ht="15.75" customHeight="1">
      <c r="E666" s="75"/>
      <c r="F666" s="75"/>
      <c r="Q666" s="84"/>
    </row>
    <row r="667" spans="5:17" ht="15.75" customHeight="1">
      <c r="E667" s="75"/>
      <c r="F667" s="75"/>
      <c r="Q667" s="84"/>
    </row>
    <row r="668" spans="5:17" ht="15.75" customHeight="1">
      <c r="E668" s="75"/>
      <c r="F668" s="75"/>
      <c r="Q668" s="84"/>
    </row>
    <row r="669" spans="5:17" ht="15.75" customHeight="1">
      <c r="E669" s="75"/>
      <c r="F669" s="75"/>
      <c r="Q669" s="84"/>
    </row>
    <row r="670" spans="5:17" ht="15.75" customHeight="1">
      <c r="E670" s="75"/>
      <c r="F670" s="75"/>
      <c r="Q670" s="84"/>
    </row>
    <row r="671" spans="5:17" ht="15.75" customHeight="1">
      <c r="E671" s="75"/>
      <c r="F671" s="75"/>
      <c r="Q671" s="84"/>
    </row>
    <row r="672" spans="5:17" ht="15.75" customHeight="1">
      <c r="E672" s="75"/>
      <c r="F672" s="75"/>
      <c r="Q672" s="84"/>
    </row>
    <row r="673" spans="5:17" ht="15.75" customHeight="1">
      <c r="E673" s="75"/>
      <c r="F673" s="75"/>
      <c r="Q673" s="84"/>
    </row>
    <row r="674" spans="5:17" ht="15.75" customHeight="1">
      <c r="E674" s="75"/>
      <c r="F674" s="75"/>
      <c r="Q674" s="84"/>
    </row>
    <row r="675" spans="5:17" ht="15.75" customHeight="1">
      <c r="E675" s="75"/>
      <c r="F675" s="75"/>
      <c r="Q675" s="84"/>
    </row>
    <row r="676" spans="5:17" ht="15.75" customHeight="1">
      <c r="E676" s="75"/>
      <c r="F676" s="75"/>
      <c r="Q676" s="84"/>
    </row>
    <row r="677" spans="5:17" ht="15.75" customHeight="1">
      <c r="E677" s="75"/>
      <c r="F677" s="75"/>
      <c r="Q677" s="84"/>
    </row>
    <row r="678" spans="5:17" ht="15.75" customHeight="1">
      <c r="E678" s="75"/>
      <c r="F678" s="75"/>
      <c r="Q678" s="84"/>
    </row>
    <row r="679" spans="5:17" ht="15.75" customHeight="1">
      <c r="E679" s="75"/>
      <c r="F679" s="75"/>
      <c r="Q679" s="84"/>
    </row>
    <row r="680" spans="5:17" ht="15.75" customHeight="1">
      <c r="E680" s="75"/>
      <c r="F680" s="75"/>
      <c r="Q680" s="84"/>
    </row>
    <row r="681" spans="5:17" ht="15.75" customHeight="1">
      <c r="E681" s="75"/>
      <c r="F681" s="75"/>
      <c r="Q681" s="84"/>
    </row>
    <row r="682" spans="5:17" ht="15.75" customHeight="1">
      <c r="E682" s="75"/>
      <c r="F682" s="75"/>
      <c r="Q682" s="84"/>
    </row>
    <row r="683" spans="5:17" ht="15.75" customHeight="1">
      <c r="E683" s="75"/>
      <c r="F683" s="75"/>
      <c r="Q683" s="84"/>
    </row>
    <row r="684" spans="5:17" ht="15.75" customHeight="1">
      <c r="E684" s="75"/>
      <c r="F684" s="75"/>
      <c r="Q684" s="84"/>
    </row>
    <row r="685" spans="5:17" ht="15.75" customHeight="1">
      <c r="E685" s="75"/>
      <c r="F685" s="75"/>
      <c r="Q685" s="84"/>
    </row>
    <row r="686" spans="5:17" ht="15.75" customHeight="1">
      <c r="E686" s="75"/>
      <c r="F686" s="75"/>
      <c r="Q686" s="84"/>
    </row>
    <row r="687" spans="5:17" ht="15.75" customHeight="1">
      <c r="E687" s="75"/>
      <c r="F687" s="75"/>
      <c r="Q687" s="84"/>
    </row>
    <row r="688" spans="5:17" ht="15.75" customHeight="1">
      <c r="E688" s="75"/>
      <c r="F688" s="75"/>
      <c r="Q688" s="84"/>
    </row>
    <row r="689" spans="5:17" ht="15.75" customHeight="1">
      <c r="E689" s="75"/>
      <c r="F689" s="75"/>
      <c r="Q689" s="84"/>
    </row>
    <row r="690" spans="5:17" ht="15.75" customHeight="1">
      <c r="E690" s="75"/>
      <c r="F690" s="75"/>
      <c r="Q690" s="84"/>
    </row>
    <row r="691" spans="5:17" ht="15.75" customHeight="1">
      <c r="E691" s="75"/>
      <c r="F691" s="75"/>
      <c r="Q691" s="84"/>
    </row>
    <row r="692" spans="5:17" ht="15.75" customHeight="1">
      <c r="E692" s="75"/>
      <c r="F692" s="75"/>
      <c r="Q692" s="84"/>
    </row>
    <row r="693" spans="5:17" ht="15.75" customHeight="1">
      <c r="E693" s="75"/>
      <c r="F693" s="75"/>
      <c r="Q693" s="84"/>
    </row>
    <row r="694" spans="5:17" ht="15.75" customHeight="1">
      <c r="E694" s="75"/>
      <c r="F694" s="75"/>
      <c r="Q694" s="84"/>
    </row>
    <row r="695" spans="5:17" ht="15.75" customHeight="1">
      <c r="E695" s="75"/>
      <c r="F695" s="75"/>
      <c r="Q695" s="84"/>
    </row>
    <row r="696" spans="5:17" ht="15.75" customHeight="1">
      <c r="E696" s="75"/>
      <c r="F696" s="75"/>
      <c r="Q696" s="84"/>
    </row>
    <row r="697" spans="5:17" ht="15.75" customHeight="1">
      <c r="E697" s="75"/>
      <c r="F697" s="75"/>
      <c r="Q697" s="84"/>
    </row>
    <row r="698" spans="5:17" ht="15.75" customHeight="1">
      <c r="E698" s="75"/>
      <c r="F698" s="75"/>
      <c r="Q698" s="84"/>
    </row>
    <row r="699" spans="5:17" ht="15.75" customHeight="1">
      <c r="E699" s="75"/>
      <c r="F699" s="75"/>
      <c r="Q699" s="84"/>
    </row>
    <row r="700" spans="5:17" ht="15.75" customHeight="1">
      <c r="E700" s="75"/>
      <c r="F700" s="75"/>
      <c r="Q700" s="84"/>
    </row>
    <row r="701" spans="5:17" ht="15.75" customHeight="1">
      <c r="E701" s="75"/>
      <c r="F701" s="75"/>
      <c r="Q701" s="84"/>
    </row>
    <row r="702" spans="5:17" ht="15.75" customHeight="1">
      <c r="E702" s="75"/>
      <c r="F702" s="75"/>
      <c r="Q702" s="84"/>
    </row>
    <row r="703" spans="5:17" ht="15.75" customHeight="1">
      <c r="E703" s="75"/>
      <c r="F703" s="75"/>
      <c r="Q703" s="84"/>
    </row>
    <row r="704" spans="5:17" ht="15.75" customHeight="1">
      <c r="E704" s="75"/>
      <c r="F704" s="75"/>
      <c r="Q704" s="84"/>
    </row>
    <row r="705" spans="5:17" ht="15.75" customHeight="1">
      <c r="E705" s="75"/>
      <c r="F705" s="75"/>
      <c r="Q705" s="84"/>
    </row>
    <row r="706" spans="5:17" ht="15.75" customHeight="1">
      <c r="E706" s="75"/>
      <c r="F706" s="75"/>
      <c r="Q706" s="84"/>
    </row>
    <row r="707" spans="5:17" ht="15.75" customHeight="1">
      <c r="E707" s="75"/>
      <c r="F707" s="75"/>
      <c r="Q707" s="84"/>
    </row>
    <row r="708" spans="5:17" ht="15.75" customHeight="1">
      <c r="E708" s="75"/>
      <c r="F708" s="75"/>
      <c r="Q708" s="84"/>
    </row>
    <row r="709" spans="5:17" ht="15.75" customHeight="1">
      <c r="E709" s="75"/>
      <c r="F709" s="75"/>
      <c r="Q709" s="84"/>
    </row>
    <row r="710" spans="5:17" ht="15.75" customHeight="1">
      <c r="E710" s="75"/>
      <c r="F710" s="75"/>
      <c r="Q710" s="84"/>
    </row>
    <row r="711" spans="5:17" ht="15.75" customHeight="1">
      <c r="E711" s="75"/>
      <c r="F711" s="75"/>
      <c r="Q711" s="84"/>
    </row>
    <row r="712" spans="5:17" ht="15.75" customHeight="1">
      <c r="E712" s="75"/>
      <c r="F712" s="75"/>
      <c r="Q712" s="84"/>
    </row>
    <row r="713" spans="5:17" ht="15.75" customHeight="1">
      <c r="E713" s="75"/>
      <c r="F713" s="75"/>
      <c r="Q713" s="84"/>
    </row>
    <row r="714" spans="5:17" ht="15.75" customHeight="1">
      <c r="E714" s="75"/>
      <c r="F714" s="75"/>
      <c r="Q714" s="84"/>
    </row>
    <row r="715" spans="5:17" ht="15.75" customHeight="1">
      <c r="E715" s="75"/>
      <c r="F715" s="75"/>
      <c r="Q715" s="84"/>
    </row>
    <row r="716" spans="5:17" ht="15.75" customHeight="1">
      <c r="E716" s="75"/>
      <c r="F716" s="75"/>
      <c r="Q716" s="84"/>
    </row>
    <row r="717" spans="5:17" ht="15.75" customHeight="1">
      <c r="E717" s="75"/>
      <c r="F717" s="75"/>
      <c r="Q717" s="84"/>
    </row>
    <row r="718" spans="5:17" ht="15.75" customHeight="1">
      <c r="E718" s="75"/>
      <c r="F718" s="75"/>
      <c r="Q718" s="84"/>
    </row>
    <row r="719" spans="5:17" ht="15.75" customHeight="1">
      <c r="E719" s="75"/>
      <c r="F719" s="75"/>
      <c r="Q719" s="84"/>
    </row>
    <row r="720" spans="5:17" ht="15.75" customHeight="1">
      <c r="E720" s="75"/>
      <c r="F720" s="75"/>
      <c r="Q720" s="84"/>
    </row>
    <row r="721" spans="5:17" ht="15.75" customHeight="1">
      <c r="E721" s="75"/>
      <c r="F721" s="75"/>
      <c r="Q721" s="84"/>
    </row>
    <row r="722" spans="5:17" ht="15.75" customHeight="1">
      <c r="E722" s="75"/>
      <c r="F722" s="75"/>
      <c r="Q722" s="84"/>
    </row>
    <row r="723" spans="5:17" ht="15.75" customHeight="1">
      <c r="E723" s="75"/>
      <c r="F723" s="75"/>
      <c r="Q723" s="84"/>
    </row>
    <row r="724" spans="5:17" ht="15.75" customHeight="1">
      <c r="E724" s="75"/>
      <c r="F724" s="75"/>
      <c r="Q724" s="84"/>
    </row>
    <row r="725" spans="5:17" ht="15.75" customHeight="1">
      <c r="E725" s="75"/>
      <c r="F725" s="75"/>
      <c r="Q725" s="84"/>
    </row>
    <row r="726" spans="5:17" ht="15.75" customHeight="1">
      <c r="E726" s="75"/>
      <c r="F726" s="75"/>
      <c r="Q726" s="84"/>
    </row>
    <row r="727" spans="5:17" ht="15.75" customHeight="1">
      <c r="E727" s="75"/>
      <c r="F727" s="75"/>
      <c r="Q727" s="84"/>
    </row>
    <row r="728" spans="5:17" ht="15.75" customHeight="1">
      <c r="E728" s="75"/>
      <c r="F728" s="75"/>
      <c r="Q728" s="84"/>
    </row>
    <row r="729" spans="5:17" ht="15.75" customHeight="1">
      <c r="E729" s="75"/>
      <c r="F729" s="75"/>
      <c r="Q729" s="84"/>
    </row>
    <row r="730" spans="5:17" ht="15.75" customHeight="1">
      <c r="E730" s="75"/>
      <c r="F730" s="75"/>
      <c r="Q730" s="84"/>
    </row>
    <row r="731" spans="5:17" ht="15.75" customHeight="1">
      <c r="E731" s="75"/>
      <c r="F731" s="75"/>
      <c r="Q731" s="84"/>
    </row>
    <row r="732" spans="5:17" ht="15.75" customHeight="1">
      <c r="E732" s="75"/>
      <c r="F732" s="75"/>
      <c r="Q732" s="84"/>
    </row>
    <row r="733" spans="5:17" ht="15.75" customHeight="1">
      <c r="E733" s="75"/>
      <c r="F733" s="75"/>
      <c r="Q733" s="84"/>
    </row>
    <row r="734" spans="5:17" ht="15.75" customHeight="1">
      <c r="E734" s="75"/>
      <c r="F734" s="75"/>
      <c r="Q734" s="84"/>
    </row>
    <row r="735" spans="5:17" ht="15.75" customHeight="1">
      <c r="E735" s="75"/>
      <c r="F735" s="75"/>
      <c r="Q735" s="84"/>
    </row>
    <row r="736" spans="5:17" ht="15.75" customHeight="1">
      <c r="E736" s="75"/>
      <c r="F736" s="75"/>
      <c r="Q736" s="84"/>
    </row>
    <row r="737" spans="5:17" ht="15.75" customHeight="1">
      <c r="E737" s="75"/>
      <c r="F737" s="75"/>
      <c r="Q737" s="84"/>
    </row>
    <row r="738" spans="5:17" ht="15.75" customHeight="1">
      <c r="E738" s="75"/>
      <c r="F738" s="75"/>
      <c r="Q738" s="84"/>
    </row>
    <row r="739" spans="5:17" ht="15.75" customHeight="1">
      <c r="E739" s="75"/>
      <c r="F739" s="75"/>
      <c r="Q739" s="84"/>
    </row>
    <row r="740" spans="5:17" ht="15.75" customHeight="1">
      <c r="E740" s="75"/>
      <c r="F740" s="75"/>
      <c r="Q740" s="84"/>
    </row>
    <row r="741" spans="5:17" ht="15.75" customHeight="1">
      <c r="E741" s="75"/>
      <c r="F741" s="75"/>
      <c r="Q741" s="84"/>
    </row>
    <row r="742" spans="5:17" ht="15.75" customHeight="1">
      <c r="E742" s="75"/>
      <c r="F742" s="75"/>
      <c r="Q742" s="84"/>
    </row>
    <row r="743" spans="5:17" ht="15.75" customHeight="1">
      <c r="E743" s="75"/>
      <c r="F743" s="75"/>
      <c r="Q743" s="84"/>
    </row>
    <row r="744" spans="5:17" ht="15.75" customHeight="1">
      <c r="E744" s="75"/>
      <c r="F744" s="75"/>
      <c r="Q744" s="84"/>
    </row>
    <row r="745" spans="5:17" ht="15.75" customHeight="1">
      <c r="E745" s="75"/>
      <c r="F745" s="75"/>
      <c r="Q745" s="84"/>
    </row>
    <row r="746" spans="5:17" ht="15.75" customHeight="1">
      <c r="E746" s="75"/>
      <c r="F746" s="75"/>
      <c r="Q746" s="84"/>
    </row>
    <row r="747" spans="5:17" ht="15.75" customHeight="1">
      <c r="E747" s="75"/>
      <c r="F747" s="75"/>
      <c r="Q747" s="84"/>
    </row>
    <row r="748" spans="5:17" ht="15.75" customHeight="1">
      <c r="E748" s="75"/>
      <c r="F748" s="75"/>
      <c r="Q748" s="84"/>
    </row>
    <row r="749" spans="5:17" ht="15.75" customHeight="1">
      <c r="E749" s="75"/>
      <c r="F749" s="75"/>
      <c r="Q749" s="84"/>
    </row>
    <row r="750" spans="5:17" ht="15.75" customHeight="1">
      <c r="E750" s="75"/>
      <c r="F750" s="75"/>
      <c r="Q750" s="84"/>
    </row>
    <row r="751" spans="5:17" ht="15.75" customHeight="1">
      <c r="E751" s="75"/>
      <c r="F751" s="75"/>
      <c r="Q751" s="84"/>
    </row>
    <row r="752" spans="5:17" ht="15.75" customHeight="1">
      <c r="E752" s="75"/>
      <c r="F752" s="75"/>
      <c r="Q752" s="84"/>
    </row>
    <row r="753" spans="5:17" ht="15.75" customHeight="1">
      <c r="E753" s="75"/>
      <c r="F753" s="75"/>
      <c r="Q753" s="84"/>
    </row>
    <row r="754" spans="5:17" ht="15.75" customHeight="1">
      <c r="E754" s="75"/>
      <c r="F754" s="75"/>
      <c r="Q754" s="84"/>
    </row>
    <row r="755" spans="5:17" ht="15.75" customHeight="1">
      <c r="E755" s="75"/>
      <c r="F755" s="75"/>
      <c r="Q755" s="84"/>
    </row>
    <row r="756" spans="5:17" ht="15.75" customHeight="1">
      <c r="E756" s="75"/>
      <c r="F756" s="75"/>
      <c r="Q756" s="84"/>
    </row>
    <row r="757" spans="5:17" ht="15.75" customHeight="1">
      <c r="E757" s="75"/>
      <c r="F757" s="75"/>
      <c r="Q757" s="84"/>
    </row>
    <row r="758" spans="5:17" ht="15.75" customHeight="1">
      <c r="E758" s="75"/>
      <c r="F758" s="75"/>
      <c r="Q758" s="84"/>
    </row>
    <row r="759" spans="5:17" ht="15.75" customHeight="1">
      <c r="E759" s="75"/>
      <c r="F759" s="75"/>
      <c r="Q759" s="84"/>
    </row>
    <row r="760" spans="5:17" ht="15.75" customHeight="1">
      <c r="E760" s="75"/>
      <c r="F760" s="75"/>
      <c r="Q760" s="84"/>
    </row>
    <row r="761" spans="5:17" ht="15.75" customHeight="1">
      <c r="E761" s="75"/>
      <c r="F761" s="75"/>
      <c r="Q761" s="84"/>
    </row>
    <row r="762" spans="5:17" ht="15.75" customHeight="1">
      <c r="E762" s="75"/>
      <c r="F762" s="75"/>
      <c r="Q762" s="84"/>
    </row>
    <row r="763" spans="5:17" ht="15.75" customHeight="1">
      <c r="E763" s="75"/>
      <c r="F763" s="75"/>
      <c r="Q763" s="84"/>
    </row>
    <row r="764" spans="5:17" ht="15.75" customHeight="1">
      <c r="E764" s="75"/>
      <c r="F764" s="75"/>
      <c r="Q764" s="84"/>
    </row>
    <row r="765" spans="5:17" ht="15.75" customHeight="1">
      <c r="E765" s="75"/>
      <c r="F765" s="75"/>
      <c r="Q765" s="84"/>
    </row>
    <row r="766" spans="5:17" ht="15.75" customHeight="1">
      <c r="E766" s="75"/>
      <c r="F766" s="75"/>
      <c r="Q766" s="84"/>
    </row>
    <row r="767" spans="5:17" ht="15.75" customHeight="1">
      <c r="E767" s="75"/>
      <c r="F767" s="75"/>
      <c r="Q767" s="84"/>
    </row>
    <row r="768" spans="5:17" ht="15.75" customHeight="1">
      <c r="E768" s="75"/>
      <c r="F768" s="75"/>
      <c r="Q768" s="84"/>
    </row>
    <row r="769" spans="5:17" ht="15.75" customHeight="1">
      <c r="E769" s="75"/>
      <c r="F769" s="75"/>
      <c r="Q769" s="84"/>
    </row>
    <row r="770" spans="5:17" ht="15.75" customHeight="1">
      <c r="E770" s="75"/>
      <c r="F770" s="75"/>
      <c r="Q770" s="84"/>
    </row>
    <row r="771" spans="5:17" ht="15.75" customHeight="1">
      <c r="E771" s="75"/>
      <c r="F771" s="75"/>
      <c r="Q771" s="84"/>
    </row>
    <row r="772" spans="5:17" ht="15.75" customHeight="1">
      <c r="E772" s="75"/>
      <c r="F772" s="75"/>
      <c r="Q772" s="84"/>
    </row>
    <row r="773" spans="5:17" ht="15.75" customHeight="1">
      <c r="E773" s="75"/>
      <c r="F773" s="75"/>
      <c r="Q773" s="84"/>
    </row>
    <row r="774" spans="5:17" ht="15.75" customHeight="1">
      <c r="E774" s="75"/>
      <c r="F774" s="75"/>
      <c r="Q774" s="84"/>
    </row>
    <row r="775" spans="5:17" ht="15.75" customHeight="1">
      <c r="E775" s="75"/>
      <c r="F775" s="75"/>
      <c r="Q775" s="84"/>
    </row>
    <row r="776" spans="5:17" ht="15.75" customHeight="1">
      <c r="E776" s="75"/>
      <c r="F776" s="75"/>
      <c r="Q776" s="84"/>
    </row>
    <row r="777" spans="5:17" ht="15.75" customHeight="1">
      <c r="E777" s="75"/>
      <c r="F777" s="75"/>
      <c r="Q777" s="84"/>
    </row>
    <row r="778" spans="5:17" ht="15.75" customHeight="1">
      <c r="E778" s="75"/>
      <c r="F778" s="75"/>
      <c r="Q778" s="84"/>
    </row>
    <row r="779" spans="5:17" ht="15.75" customHeight="1">
      <c r="E779" s="75"/>
      <c r="F779" s="75"/>
      <c r="Q779" s="84"/>
    </row>
    <row r="780" spans="5:17" ht="15.75" customHeight="1">
      <c r="E780" s="75"/>
      <c r="F780" s="75"/>
      <c r="Q780" s="84"/>
    </row>
    <row r="781" spans="5:17" ht="15.75" customHeight="1">
      <c r="E781" s="75"/>
      <c r="F781" s="75"/>
      <c r="Q781" s="84"/>
    </row>
    <row r="782" spans="5:17" ht="15.75" customHeight="1">
      <c r="E782" s="75"/>
      <c r="F782" s="75"/>
      <c r="Q782" s="84"/>
    </row>
    <row r="783" spans="5:17" ht="15.75" customHeight="1">
      <c r="E783" s="75"/>
      <c r="F783" s="75"/>
      <c r="Q783" s="84"/>
    </row>
    <row r="784" spans="5:17" ht="15.75" customHeight="1">
      <c r="E784" s="75"/>
      <c r="F784" s="75"/>
      <c r="Q784" s="84"/>
    </row>
    <row r="785" spans="5:17" ht="15.75" customHeight="1">
      <c r="E785" s="75"/>
      <c r="F785" s="75"/>
      <c r="Q785" s="84"/>
    </row>
    <row r="786" spans="5:17" ht="15.75" customHeight="1">
      <c r="E786" s="75"/>
      <c r="F786" s="75"/>
      <c r="Q786" s="84"/>
    </row>
    <row r="787" spans="5:17" ht="15.75" customHeight="1">
      <c r="E787" s="75"/>
      <c r="F787" s="75"/>
      <c r="Q787" s="84"/>
    </row>
    <row r="788" spans="5:17" ht="15.75" customHeight="1">
      <c r="E788" s="75"/>
      <c r="F788" s="75"/>
      <c r="Q788" s="84"/>
    </row>
    <row r="789" spans="5:17" ht="15.75" customHeight="1">
      <c r="E789" s="75"/>
      <c r="F789" s="75"/>
      <c r="Q789" s="84"/>
    </row>
    <row r="790" spans="5:17" ht="15.75" customHeight="1">
      <c r="E790" s="75"/>
      <c r="F790" s="75"/>
      <c r="Q790" s="84"/>
    </row>
    <row r="791" spans="5:17" ht="15.75" customHeight="1">
      <c r="E791" s="75"/>
      <c r="F791" s="75"/>
      <c r="Q791" s="84"/>
    </row>
    <row r="792" spans="5:17" ht="15.75" customHeight="1">
      <c r="E792" s="75"/>
      <c r="F792" s="75"/>
      <c r="Q792" s="84"/>
    </row>
    <row r="793" spans="5:17" ht="15.75" customHeight="1">
      <c r="E793" s="75"/>
      <c r="F793" s="75"/>
      <c r="Q793" s="84"/>
    </row>
    <row r="794" spans="5:17" ht="15.75" customHeight="1">
      <c r="E794" s="75"/>
      <c r="F794" s="75"/>
      <c r="Q794" s="84"/>
    </row>
    <row r="795" spans="5:17" ht="15.75" customHeight="1">
      <c r="E795" s="75"/>
      <c r="F795" s="75"/>
      <c r="Q795" s="84"/>
    </row>
    <row r="796" spans="5:17" ht="15.75" customHeight="1">
      <c r="E796" s="75"/>
      <c r="F796" s="75"/>
      <c r="Q796" s="84"/>
    </row>
    <row r="797" spans="5:17" ht="15.75" customHeight="1">
      <c r="E797" s="75"/>
      <c r="F797" s="75"/>
      <c r="Q797" s="84"/>
    </row>
    <row r="798" spans="5:17" ht="15.75" customHeight="1">
      <c r="E798" s="75"/>
      <c r="F798" s="75"/>
      <c r="Q798" s="84"/>
    </row>
    <row r="799" spans="5:17" ht="15.75" customHeight="1">
      <c r="E799" s="75"/>
      <c r="F799" s="75"/>
      <c r="Q799" s="84"/>
    </row>
    <row r="800" spans="5:17" ht="15.75" customHeight="1">
      <c r="E800" s="75"/>
      <c r="F800" s="75"/>
      <c r="Q800" s="84"/>
    </row>
    <row r="801" spans="5:17" ht="15.75" customHeight="1">
      <c r="E801" s="75"/>
      <c r="F801" s="75"/>
      <c r="Q801" s="84"/>
    </row>
    <row r="802" spans="5:17" ht="15.75" customHeight="1">
      <c r="E802" s="75"/>
      <c r="F802" s="75"/>
      <c r="Q802" s="84"/>
    </row>
    <row r="803" spans="5:17" ht="15.75" customHeight="1">
      <c r="E803" s="75"/>
      <c r="F803" s="75"/>
      <c r="Q803" s="84"/>
    </row>
    <row r="804" spans="5:17" ht="15.75" customHeight="1">
      <c r="E804" s="75"/>
      <c r="F804" s="75"/>
      <c r="Q804" s="84"/>
    </row>
    <row r="805" spans="5:17" ht="15.75" customHeight="1">
      <c r="E805" s="75"/>
      <c r="F805" s="75"/>
      <c r="Q805" s="84"/>
    </row>
    <row r="806" spans="5:17" ht="15.75" customHeight="1">
      <c r="E806" s="75"/>
      <c r="F806" s="75"/>
      <c r="Q806" s="84"/>
    </row>
    <row r="807" spans="5:17" ht="15.75" customHeight="1">
      <c r="E807" s="75"/>
      <c r="F807" s="75"/>
      <c r="Q807" s="84"/>
    </row>
    <row r="808" spans="5:17" ht="15.75" customHeight="1">
      <c r="E808" s="75"/>
      <c r="F808" s="75"/>
      <c r="Q808" s="84"/>
    </row>
    <row r="809" spans="5:17" ht="15.75" customHeight="1">
      <c r="E809" s="75"/>
      <c r="F809" s="75"/>
      <c r="Q809" s="84"/>
    </row>
    <row r="810" spans="5:17" ht="15.75" customHeight="1">
      <c r="E810" s="75"/>
      <c r="F810" s="75"/>
      <c r="Q810" s="84"/>
    </row>
    <row r="811" spans="5:17" ht="15.75" customHeight="1">
      <c r="E811" s="75"/>
      <c r="F811" s="75"/>
      <c r="Q811" s="84"/>
    </row>
    <row r="812" spans="5:17" ht="15.75" customHeight="1">
      <c r="E812" s="75"/>
      <c r="F812" s="75"/>
      <c r="Q812" s="84"/>
    </row>
    <row r="813" spans="5:17" ht="15.75" customHeight="1">
      <c r="E813" s="75"/>
      <c r="F813" s="75"/>
      <c r="Q813" s="84"/>
    </row>
    <row r="814" spans="5:17" ht="15.75" customHeight="1">
      <c r="E814" s="75"/>
      <c r="F814" s="75"/>
      <c r="Q814" s="84"/>
    </row>
    <row r="815" spans="5:17" ht="15.75" customHeight="1">
      <c r="E815" s="75"/>
      <c r="F815" s="75"/>
      <c r="Q815" s="84"/>
    </row>
    <row r="816" spans="5:17" ht="15.75" customHeight="1">
      <c r="E816" s="75"/>
      <c r="F816" s="75"/>
      <c r="Q816" s="84"/>
    </row>
    <row r="817" spans="5:17" ht="15.75" customHeight="1">
      <c r="E817" s="75"/>
      <c r="F817" s="75"/>
      <c r="Q817" s="84"/>
    </row>
    <row r="818" spans="5:17" ht="15.75" customHeight="1">
      <c r="E818" s="75"/>
      <c r="F818" s="75"/>
      <c r="Q818" s="84"/>
    </row>
    <row r="819" spans="5:17" ht="15.75" customHeight="1">
      <c r="E819" s="75"/>
      <c r="F819" s="75"/>
      <c r="Q819" s="84"/>
    </row>
    <row r="820" spans="5:17" ht="15.75" customHeight="1">
      <c r="E820" s="75"/>
      <c r="F820" s="75"/>
      <c r="Q820" s="84"/>
    </row>
    <row r="821" spans="5:17" ht="15.75" customHeight="1">
      <c r="E821" s="75"/>
      <c r="F821" s="75"/>
      <c r="Q821" s="84"/>
    </row>
    <row r="822" spans="5:17" ht="15.75" customHeight="1">
      <c r="E822" s="75"/>
      <c r="F822" s="75"/>
      <c r="Q822" s="84"/>
    </row>
    <row r="823" spans="5:17" ht="15.75" customHeight="1">
      <c r="E823" s="75"/>
      <c r="F823" s="75"/>
      <c r="Q823" s="84"/>
    </row>
    <row r="824" spans="5:17" ht="15.75" customHeight="1">
      <c r="E824" s="75"/>
      <c r="F824" s="75"/>
      <c r="Q824" s="84"/>
    </row>
    <row r="825" spans="5:17" ht="15.75" customHeight="1">
      <c r="E825" s="75"/>
      <c r="F825" s="75"/>
      <c r="Q825" s="84"/>
    </row>
    <row r="826" spans="5:17" ht="15.75" customHeight="1">
      <c r="E826" s="75"/>
      <c r="F826" s="75"/>
      <c r="Q826" s="84"/>
    </row>
    <row r="827" spans="5:17" ht="15.75" customHeight="1">
      <c r="E827" s="75"/>
      <c r="F827" s="75"/>
      <c r="Q827" s="84"/>
    </row>
    <row r="828" spans="5:17" ht="15.75" customHeight="1">
      <c r="E828" s="75"/>
      <c r="F828" s="75"/>
      <c r="Q828" s="84"/>
    </row>
    <row r="829" spans="5:17" ht="15.75" customHeight="1">
      <c r="E829" s="75"/>
      <c r="F829" s="75"/>
      <c r="Q829" s="84"/>
    </row>
    <row r="830" spans="5:17" ht="15.75" customHeight="1">
      <c r="E830" s="75"/>
      <c r="F830" s="75"/>
      <c r="Q830" s="84"/>
    </row>
    <row r="831" spans="5:17" ht="15.75" customHeight="1">
      <c r="E831" s="75"/>
      <c r="F831" s="75"/>
      <c r="Q831" s="84"/>
    </row>
    <row r="832" spans="5:17" ht="15.75" customHeight="1">
      <c r="E832" s="75"/>
      <c r="F832" s="75"/>
      <c r="Q832" s="84"/>
    </row>
    <row r="833" spans="5:17" ht="15.75" customHeight="1">
      <c r="E833" s="75"/>
      <c r="F833" s="75"/>
      <c r="Q833" s="84"/>
    </row>
    <row r="834" spans="5:17" ht="15.75" customHeight="1">
      <c r="E834" s="75"/>
      <c r="F834" s="75"/>
      <c r="Q834" s="84"/>
    </row>
    <row r="835" spans="5:17" ht="15.75" customHeight="1">
      <c r="E835" s="75"/>
      <c r="F835" s="75"/>
      <c r="Q835" s="84"/>
    </row>
    <row r="836" spans="5:17" ht="15.75" customHeight="1">
      <c r="E836" s="75"/>
      <c r="F836" s="75"/>
      <c r="Q836" s="84"/>
    </row>
    <row r="837" spans="5:17" ht="15.75" customHeight="1">
      <c r="E837" s="75"/>
      <c r="F837" s="75"/>
      <c r="Q837" s="84"/>
    </row>
    <row r="838" spans="5:17" ht="15.75" customHeight="1">
      <c r="E838" s="75"/>
      <c r="F838" s="75"/>
      <c r="Q838" s="84"/>
    </row>
    <row r="839" spans="5:17" ht="15.75" customHeight="1">
      <c r="E839" s="75"/>
      <c r="F839" s="75"/>
      <c r="Q839" s="84"/>
    </row>
    <row r="840" spans="5:17" ht="15.75" customHeight="1">
      <c r="E840" s="75"/>
      <c r="F840" s="75"/>
      <c r="Q840" s="84"/>
    </row>
    <row r="841" spans="5:17" ht="15.75" customHeight="1">
      <c r="E841" s="75"/>
      <c r="F841" s="75"/>
      <c r="Q841" s="84"/>
    </row>
    <row r="842" spans="5:17" ht="15.75" customHeight="1">
      <c r="E842" s="75"/>
      <c r="F842" s="75"/>
      <c r="Q842" s="84"/>
    </row>
    <row r="843" spans="5:17" ht="15.75" customHeight="1">
      <c r="E843" s="75"/>
      <c r="F843" s="75"/>
      <c r="Q843" s="84"/>
    </row>
    <row r="844" spans="5:17" ht="15.75" customHeight="1">
      <c r="E844" s="75"/>
      <c r="F844" s="75"/>
      <c r="Q844" s="84"/>
    </row>
    <row r="845" spans="5:17" ht="15.75" customHeight="1">
      <c r="E845" s="75"/>
      <c r="F845" s="75"/>
      <c r="Q845" s="84"/>
    </row>
    <row r="846" spans="5:17" ht="15.75" customHeight="1">
      <c r="E846" s="75"/>
      <c r="F846" s="75"/>
      <c r="Q846" s="84"/>
    </row>
    <row r="847" spans="5:17" ht="15.75" customHeight="1">
      <c r="E847" s="75"/>
      <c r="F847" s="75"/>
      <c r="Q847" s="84"/>
    </row>
    <row r="848" spans="5:17" ht="15.75" customHeight="1">
      <c r="E848" s="75"/>
      <c r="F848" s="75"/>
      <c r="Q848" s="84"/>
    </row>
    <row r="849" spans="5:17" ht="15.75" customHeight="1">
      <c r="E849" s="75"/>
      <c r="F849" s="75"/>
      <c r="Q849" s="84"/>
    </row>
    <row r="850" spans="5:17" ht="15.75" customHeight="1">
      <c r="E850" s="75"/>
      <c r="F850" s="75"/>
      <c r="Q850" s="84"/>
    </row>
    <row r="851" spans="5:17" ht="15.75" customHeight="1">
      <c r="E851" s="75"/>
      <c r="F851" s="75"/>
      <c r="Q851" s="84"/>
    </row>
    <row r="852" spans="5:17" ht="15.75" customHeight="1">
      <c r="E852" s="75"/>
      <c r="F852" s="75"/>
      <c r="Q852" s="84"/>
    </row>
    <row r="853" spans="5:17" ht="15.75" customHeight="1">
      <c r="E853" s="75"/>
      <c r="F853" s="75"/>
      <c r="Q853" s="84"/>
    </row>
    <row r="854" spans="5:17" ht="15.75" customHeight="1">
      <c r="E854" s="75"/>
      <c r="F854" s="75"/>
      <c r="Q854" s="84"/>
    </row>
    <row r="855" spans="5:17" ht="15.75" customHeight="1">
      <c r="E855" s="75"/>
      <c r="F855" s="75"/>
      <c r="Q855" s="84"/>
    </row>
    <row r="856" spans="5:17" ht="15.75" customHeight="1">
      <c r="E856" s="75"/>
      <c r="F856" s="75"/>
      <c r="Q856" s="84"/>
    </row>
    <row r="857" spans="5:17" ht="15.75" customHeight="1">
      <c r="E857" s="75"/>
      <c r="F857" s="75"/>
      <c r="Q857" s="84"/>
    </row>
    <row r="858" spans="5:17" ht="15.75" customHeight="1">
      <c r="E858" s="75"/>
      <c r="F858" s="75"/>
      <c r="Q858" s="84"/>
    </row>
    <row r="859" spans="5:17" ht="15.75" customHeight="1">
      <c r="E859" s="75"/>
      <c r="F859" s="75"/>
      <c r="Q859" s="84"/>
    </row>
    <row r="860" spans="5:17" ht="15.75" customHeight="1">
      <c r="E860" s="75"/>
      <c r="F860" s="75"/>
      <c r="Q860" s="84"/>
    </row>
    <row r="861" spans="5:17" ht="15.75" customHeight="1">
      <c r="E861" s="75"/>
      <c r="F861" s="75"/>
      <c r="Q861" s="84"/>
    </row>
    <row r="862" spans="5:17" ht="15.75" customHeight="1">
      <c r="E862" s="75"/>
      <c r="F862" s="75"/>
      <c r="Q862" s="84"/>
    </row>
    <row r="863" spans="5:17" ht="15.75" customHeight="1">
      <c r="E863" s="75"/>
      <c r="F863" s="75"/>
      <c r="Q863" s="84"/>
    </row>
    <row r="864" spans="5:17" ht="15.75" customHeight="1">
      <c r="E864" s="75"/>
      <c r="F864" s="75"/>
      <c r="Q864" s="84"/>
    </row>
    <row r="865" spans="5:17" ht="15.75" customHeight="1">
      <c r="E865" s="75"/>
      <c r="F865" s="75"/>
      <c r="Q865" s="84"/>
    </row>
    <row r="866" spans="5:17" ht="15.75" customHeight="1">
      <c r="E866" s="75"/>
      <c r="F866" s="75"/>
      <c r="Q866" s="84"/>
    </row>
    <row r="867" spans="5:17" ht="15.75" customHeight="1">
      <c r="E867" s="75"/>
      <c r="F867" s="75"/>
      <c r="Q867" s="84"/>
    </row>
    <row r="868" spans="5:17" ht="15.75" customHeight="1">
      <c r="E868" s="75"/>
      <c r="F868" s="75"/>
      <c r="Q868" s="84"/>
    </row>
    <row r="869" spans="5:17" ht="15.75" customHeight="1">
      <c r="E869" s="75"/>
      <c r="F869" s="75"/>
      <c r="Q869" s="84"/>
    </row>
    <row r="870" spans="5:17" ht="15.75" customHeight="1">
      <c r="E870" s="75"/>
      <c r="F870" s="75"/>
      <c r="Q870" s="84"/>
    </row>
    <row r="871" spans="5:17" ht="15.75" customHeight="1">
      <c r="E871" s="75"/>
      <c r="F871" s="75"/>
      <c r="Q871" s="84"/>
    </row>
    <row r="872" spans="5:17" ht="15.75" customHeight="1">
      <c r="E872" s="75"/>
      <c r="F872" s="75"/>
      <c r="Q872" s="84"/>
    </row>
    <row r="873" spans="5:17" ht="15.75" customHeight="1">
      <c r="E873" s="75"/>
      <c r="F873" s="75"/>
      <c r="Q873" s="84"/>
    </row>
    <row r="874" spans="5:17" ht="15.75" customHeight="1">
      <c r="E874" s="75"/>
      <c r="F874" s="75"/>
      <c r="Q874" s="84"/>
    </row>
    <row r="875" spans="5:17" ht="15.75" customHeight="1">
      <c r="E875" s="75"/>
      <c r="F875" s="75"/>
      <c r="Q875" s="84"/>
    </row>
    <row r="876" spans="5:17" ht="15.75" customHeight="1">
      <c r="E876" s="75"/>
      <c r="F876" s="75"/>
      <c r="Q876" s="84"/>
    </row>
    <row r="877" spans="5:17" ht="15.75" customHeight="1">
      <c r="E877" s="75"/>
      <c r="F877" s="75"/>
      <c r="Q877" s="84"/>
    </row>
    <row r="878" spans="5:17" ht="15.75" customHeight="1">
      <c r="E878" s="75"/>
      <c r="F878" s="75"/>
      <c r="Q878" s="84"/>
    </row>
    <row r="879" spans="5:17" ht="15.75" customHeight="1">
      <c r="E879" s="75"/>
      <c r="F879" s="75"/>
      <c r="Q879" s="84"/>
    </row>
    <row r="880" spans="5:17" ht="15.75" customHeight="1">
      <c r="E880" s="75"/>
      <c r="F880" s="75"/>
      <c r="Q880" s="84"/>
    </row>
    <row r="881" spans="5:17" ht="15.75" customHeight="1">
      <c r="E881" s="75"/>
      <c r="F881" s="75"/>
      <c r="Q881" s="84"/>
    </row>
    <row r="882" spans="5:17" ht="15.75" customHeight="1">
      <c r="E882" s="75"/>
      <c r="F882" s="75"/>
      <c r="Q882" s="84"/>
    </row>
    <row r="883" spans="5:17" ht="15.75" customHeight="1">
      <c r="E883" s="75"/>
      <c r="F883" s="75"/>
      <c r="Q883" s="84"/>
    </row>
    <row r="884" spans="5:17" ht="15.75" customHeight="1">
      <c r="E884" s="75"/>
      <c r="F884" s="75"/>
      <c r="Q884" s="84"/>
    </row>
    <row r="885" spans="5:17" ht="15.75" customHeight="1">
      <c r="E885" s="75"/>
      <c r="F885" s="75"/>
      <c r="Q885" s="84"/>
    </row>
    <row r="886" spans="5:17" ht="15.75" customHeight="1">
      <c r="E886" s="75"/>
      <c r="F886" s="75"/>
      <c r="Q886" s="84"/>
    </row>
    <row r="887" spans="5:17" ht="15.75" customHeight="1">
      <c r="E887" s="75"/>
      <c r="F887" s="75"/>
      <c r="Q887" s="84"/>
    </row>
    <row r="888" spans="5:17" ht="15.75" customHeight="1">
      <c r="E888" s="75"/>
      <c r="F888" s="75"/>
      <c r="Q888" s="84"/>
    </row>
    <row r="889" spans="5:17" ht="15.75" customHeight="1">
      <c r="E889" s="75"/>
      <c r="F889" s="75"/>
      <c r="Q889" s="84"/>
    </row>
    <row r="890" spans="5:17" ht="15.75" customHeight="1">
      <c r="E890" s="75"/>
      <c r="F890" s="75"/>
      <c r="Q890" s="84"/>
    </row>
    <row r="891" spans="5:17" ht="15.75" customHeight="1">
      <c r="E891" s="75"/>
      <c r="F891" s="75"/>
      <c r="Q891" s="84"/>
    </row>
    <row r="892" spans="5:17" ht="15.75" customHeight="1">
      <c r="E892" s="75"/>
      <c r="F892" s="75"/>
      <c r="Q892" s="84"/>
    </row>
    <row r="893" spans="5:17" ht="15.75" customHeight="1">
      <c r="E893" s="75"/>
      <c r="F893" s="75"/>
      <c r="Q893" s="84"/>
    </row>
    <row r="894" spans="5:17" ht="15.75" customHeight="1">
      <c r="E894" s="75"/>
      <c r="F894" s="75"/>
      <c r="Q894" s="84"/>
    </row>
    <row r="895" spans="5:17" ht="15.75" customHeight="1">
      <c r="E895" s="75"/>
      <c r="F895" s="75"/>
      <c r="Q895" s="84"/>
    </row>
    <row r="896" spans="5:17" ht="15.75" customHeight="1">
      <c r="E896" s="75"/>
      <c r="F896" s="75"/>
      <c r="Q896" s="84"/>
    </row>
    <row r="897" spans="5:17" ht="15.75" customHeight="1">
      <c r="E897" s="75"/>
      <c r="F897" s="75"/>
      <c r="Q897" s="84"/>
    </row>
    <row r="898" spans="5:17" ht="15.75" customHeight="1">
      <c r="E898" s="75"/>
      <c r="F898" s="75"/>
      <c r="Q898" s="84"/>
    </row>
    <row r="899" spans="5:17" ht="15.75" customHeight="1">
      <c r="E899" s="75"/>
      <c r="F899" s="75"/>
      <c r="Q899" s="84"/>
    </row>
    <row r="900" spans="5:17" ht="15.75" customHeight="1">
      <c r="E900" s="75"/>
      <c r="F900" s="75"/>
      <c r="Q900" s="84"/>
    </row>
    <row r="901" spans="5:17" ht="15.75" customHeight="1">
      <c r="E901" s="75"/>
      <c r="F901" s="75"/>
      <c r="Q901" s="84"/>
    </row>
    <row r="902" spans="5:17" ht="15.75" customHeight="1">
      <c r="E902" s="75"/>
      <c r="F902" s="75"/>
      <c r="Q902" s="84"/>
    </row>
    <row r="903" spans="5:17" ht="15.75" customHeight="1">
      <c r="E903" s="75"/>
      <c r="F903" s="75"/>
      <c r="Q903" s="84"/>
    </row>
    <row r="904" spans="5:17" ht="15.75" customHeight="1">
      <c r="E904" s="75"/>
      <c r="F904" s="75"/>
      <c r="Q904" s="84"/>
    </row>
    <row r="905" spans="5:17" ht="15.75" customHeight="1">
      <c r="E905" s="75"/>
      <c r="F905" s="75"/>
      <c r="Q905" s="84"/>
    </row>
    <row r="906" spans="5:17" ht="15.75" customHeight="1">
      <c r="E906" s="75"/>
      <c r="F906" s="75"/>
      <c r="Q906" s="84"/>
    </row>
    <row r="907" spans="5:17" ht="15.75" customHeight="1">
      <c r="E907" s="75"/>
      <c r="F907" s="75"/>
      <c r="Q907" s="84"/>
    </row>
    <row r="908" spans="5:17" ht="15.75" customHeight="1">
      <c r="E908" s="75"/>
      <c r="F908" s="75"/>
      <c r="Q908" s="84"/>
    </row>
    <row r="909" spans="5:17" ht="15.75" customHeight="1">
      <c r="E909" s="75"/>
      <c r="F909" s="75"/>
      <c r="Q909" s="84"/>
    </row>
    <row r="910" spans="5:17" ht="15.75" customHeight="1">
      <c r="E910" s="75"/>
      <c r="F910" s="75"/>
      <c r="Q910" s="84"/>
    </row>
    <row r="911" spans="5:17" ht="15.75" customHeight="1">
      <c r="E911" s="75"/>
      <c r="F911" s="75"/>
      <c r="Q911" s="84"/>
    </row>
    <row r="912" spans="5:17" ht="15.75" customHeight="1">
      <c r="E912" s="75"/>
      <c r="F912" s="75"/>
      <c r="Q912" s="84"/>
    </row>
    <row r="913" spans="5:17" ht="15.75" customHeight="1">
      <c r="E913" s="75"/>
      <c r="F913" s="75"/>
      <c r="Q913" s="84"/>
    </row>
    <row r="914" spans="5:17" ht="15.75" customHeight="1">
      <c r="E914" s="75"/>
      <c r="F914" s="75"/>
      <c r="Q914" s="84"/>
    </row>
    <row r="915" spans="5:17" ht="15.75" customHeight="1">
      <c r="E915" s="75"/>
      <c r="F915" s="75"/>
      <c r="Q915" s="84"/>
    </row>
    <row r="916" spans="5:17" ht="15.75" customHeight="1">
      <c r="E916" s="75"/>
      <c r="F916" s="75"/>
      <c r="Q916" s="84"/>
    </row>
    <row r="917" spans="5:17" ht="15.75" customHeight="1">
      <c r="E917" s="75"/>
      <c r="F917" s="75"/>
      <c r="Q917" s="84"/>
    </row>
    <row r="918" spans="5:17" ht="15.75" customHeight="1">
      <c r="E918" s="75"/>
      <c r="F918" s="75"/>
      <c r="Q918" s="84"/>
    </row>
    <row r="919" spans="5:17" ht="15.75" customHeight="1">
      <c r="E919" s="75"/>
      <c r="F919" s="75"/>
      <c r="Q919" s="84"/>
    </row>
    <row r="920" spans="5:17" ht="15.75" customHeight="1">
      <c r="E920" s="75"/>
      <c r="F920" s="75"/>
      <c r="Q920" s="84"/>
    </row>
    <row r="921" spans="5:17" ht="15.75" customHeight="1">
      <c r="E921" s="75"/>
      <c r="F921" s="75"/>
      <c r="Q921" s="84"/>
    </row>
    <row r="922" spans="5:17" ht="15.75" customHeight="1">
      <c r="E922" s="75"/>
      <c r="F922" s="75"/>
      <c r="Q922" s="84"/>
    </row>
    <row r="923" spans="5:17" ht="15.75" customHeight="1">
      <c r="E923" s="75"/>
      <c r="F923" s="75"/>
      <c r="Q923" s="84"/>
    </row>
    <row r="924" spans="5:17" ht="15.75" customHeight="1">
      <c r="E924" s="75"/>
      <c r="F924" s="75"/>
      <c r="Q924" s="84"/>
    </row>
    <row r="925" spans="5:17" ht="15.75" customHeight="1">
      <c r="E925" s="75"/>
      <c r="F925" s="75"/>
      <c r="Q925" s="84"/>
    </row>
    <row r="926" spans="5:17" ht="15.75" customHeight="1">
      <c r="E926" s="75"/>
      <c r="F926" s="75"/>
      <c r="Q926" s="84"/>
    </row>
    <row r="927" spans="5:17" ht="15.75" customHeight="1">
      <c r="E927" s="75"/>
      <c r="F927" s="75"/>
      <c r="Q927" s="84"/>
    </row>
    <row r="928" spans="5:17" ht="15.75" customHeight="1">
      <c r="E928" s="75"/>
      <c r="F928" s="75"/>
      <c r="Q928" s="84"/>
    </row>
    <row r="929" spans="5:17" ht="15.75" customHeight="1">
      <c r="E929" s="75"/>
      <c r="F929" s="75"/>
      <c r="Q929" s="84"/>
    </row>
    <row r="930" spans="5:17" ht="15.75" customHeight="1">
      <c r="E930" s="75"/>
      <c r="F930" s="75"/>
      <c r="Q930" s="84"/>
    </row>
    <row r="931" spans="5:17" ht="15.75" customHeight="1">
      <c r="E931" s="75"/>
      <c r="F931" s="75"/>
      <c r="Q931" s="84"/>
    </row>
    <row r="932" spans="5:17" ht="15.75" customHeight="1">
      <c r="E932" s="75"/>
      <c r="F932" s="75"/>
      <c r="Q932" s="84"/>
    </row>
    <row r="933" spans="5:17" ht="15.75" customHeight="1">
      <c r="E933" s="75"/>
      <c r="F933" s="75"/>
      <c r="Q933" s="84"/>
    </row>
    <row r="934" spans="5:17" ht="15.75" customHeight="1">
      <c r="E934" s="75"/>
      <c r="F934" s="75"/>
      <c r="Q934" s="84"/>
    </row>
    <row r="935" spans="5:17" ht="15.75" customHeight="1">
      <c r="E935" s="75"/>
      <c r="F935" s="75"/>
      <c r="Q935" s="84"/>
    </row>
    <row r="936" spans="5:17" ht="15.75" customHeight="1">
      <c r="E936" s="75"/>
      <c r="F936" s="75"/>
      <c r="Q936" s="84"/>
    </row>
    <row r="937" spans="5:17" ht="15.75" customHeight="1">
      <c r="E937" s="75"/>
      <c r="F937" s="75"/>
      <c r="Q937" s="84"/>
    </row>
    <row r="938" spans="5:17" ht="15.75" customHeight="1">
      <c r="E938" s="75"/>
      <c r="F938" s="75"/>
      <c r="Q938" s="84"/>
    </row>
    <row r="939" spans="5:17" ht="15.75" customHeight="1">
      <c r="E939" s="75"/>
      <c r="F939" s="75"/>
      <c r="Q939" s="84"/>
    </row>
    <row r="940" spans="5:17" ht="15.75" customHeight="1">
      <c r="E940" s="75"/>
      <c r="F940" s="75"/>
      <c r="Q940" s="84"/>
    </row>
    <row r="941" spans="5:17" ht="15.75" customHeight="1">
      <c r="E941" s="75"/>
      <c r="F941" s="75"/>
      <c r="Q941" s="84"/>
    </row>
    <row r="942" spans="5:17" ht="15.75" customHeight="1">
      <c r="E942" s="75"/>
      <c r="F942" s="75"/>
      <c r="Q942" s="84"/>
    </row>
    <row r="943" spans="5:17" ht="15.75" customHeight="1">
      <c r="E943" s="75"/>
      <c r="F943" s="75"/>
      <c r="Q943" s="84"/>
    </row>
    <row r="944" spans="5:17" ht="15.75" customHeight="1">
      <c r="E944" s="75"/>
      <c r="F944" s="75"/>
      <c r="Q944" s="84"/>
    </row>
    <row r="945" spans="5:17" ht="15.75" customHeight="1">
      <c r="E945" s="75"/>
      <c r="F945" s="75"/>
      <c r="Q945" s="84"/>
    </row>
    <row r="946" spans="5:17" ht="15.75" customHeight="1">
      <c r="E946" s="75"/>
      <c r="F946" s="75"/>
      <c r="Q946" s="84"/>
    </row>
    <row r="947" spans="5:17" ht="15.75" customHeight="1">
      <c r="E947" s="75"/>
      <c r="F947" s="75"/>
      <c r="Q947" s="84"/>
    </row>
    <row r="948" spans="5:17" ht="15.75" customHeight="1">
      <c r="E948" s="75"/>
      <c r="F948" s="75"/>
      <c r="Q948" s="84"/>
    </row>
    <row r="949" spans="5:17" ht="15.75" customHeight="1">
      <c r="E949" s="75"/>
      <c r="F949" s="75"/>
      <c r="Q949" s="84"/>
    </row>
    <row r="950" spans="5:17" ht="15.75" customHeight="1">
      <c r="E950" s="75"/>
      <c r="F950" s="75"/>
      <c r="Q950" s="84"/>
    </row>
    <row r="951" spans="5:17" ht="15.75" customHeight="1">
      <c r="E951" s="75"/>
      <c r="F951" s="75"/>
      <c r="Q951" s="84"/>
    </row>
    <row r="952" spans="5:17" ht="15.75" customHeight="1">
      <c r="E952" s="75"/>
      <c r="F952" s="75"/>
      <c r="Q952" s="84"/>
    </row>
    <row r="953" spans="5:17" ht="15.75" customHeight="1">
      <c r="E953" s="75"/>
      <c r="F953" s="75"/>
      <c r="Q953" s="84"/>
    </row>
    <row r="954" spans="5:17" ht="15.75" customHeight="1">
      <c r="E954" s="75"/>
      <c r="F954" s="75"/>
      <c r="Q954" s="84"/>
    </row>
    <row r="955" spans="5:17" ht="15.75" customHeight="1">
      <c r="E955" s="75"/>
      <c r="F955" s="75"/>
      <c r="Q955" s="84"/>
    </row>
    <row r="956" spans="5:17" ht="15.75" customHeight="1">
      <c r="E956" s="75"/>
      <c r="F956" s="75"/>
      <c r="Q956" s="84"/>
    </row>
    <row r="957" spans="5:17" ht="15.75" customHeight="1">
      <c r="E957" s="75"/>
      <c r="F957" s="75"/>
      <c r="Q957" s="84"/>
    </row>
    <row r="958" spans="5:17" ht="15.75" customHeight="1">
      <c r="E958" s="75"/>
      <c r="F958" s="75"/>
      <c r="Q958" s="84"/>
    </row>
    <row r="959" spans="5:17" ht="15.75" customHeight="1">
      <c r="E959" s="75"/>
      <c r="F959" s="75"/>
      <c r="Q959" s="84"/>
    </row>
    <row r="960" spans="5:17" ht="15.75" customHeight="1">
      <c r="E960" s="75"/>
      <c r="F960" s="75"/>
      <c r="Q960" s="84"/>
    </row>
    <row r="961" spans="5:17" ht="15.75" customHeight="1">
      <c r="E961" s="75"/>
      <c r="F961" s="75"/>
      <c r="Q961" s="84"/>
    </row>
    <row r="962" spans="5:17" ht="15.75" customHeight="1">
      <c r="E962" s="75"/>
      <c r="F962" s="75"/>
      <c r="Q962" s="84"/>
    </row>
    <row r="963" spans="5:17" ht="15.75" customHeight="1">
      <c r="E963" s="75"/>
      <c r="F963" s="75"/>
      <c r="Q963" s="84"/>
    </row>
    <row r="964" spans="5:17" ht="15.75" customHeight="1">
      <c r="E964" s="75"/>
      <c r="F964" s="75"/>
      <c r="Q964" s="84"/>
    </row>
    <row r="965" spans="5:17" ht="15.75" customHeight="1">
      <c r="E965" s="75"/>
      <c r="F965" s="75"/>
      <c r="Q965" s="84"/>
    </row>
    <row r="966" spans="5:17" ht="15.75" customHeight="1">
      <c r="E966" s="75"/>
      <c r="F966" s="75"/>
      <c r="Q966" s="84"/>
    </row>
    <row r="967" spans="5:17" ht="15.75" customHeight="1">
      <c r="E967" s="75"/>
      <c r="F967" s="75"/>
      <c r="Q967" s="84"/>
    </row>
    <row r="968" spans="5:17" ht="15.75" customHeight="1">
      <c r="E968" s="75"/>
      <c r="F968" s="75"/>
      <c r="Q968" s="84"/>
    </row>
    <row r="969" spans="5:17" ht="15.75" customHeight="1">
      <c r="E969" s="75"/>
      <c r="F969" s="75"/>
      <c r="Q969" s="84"/>
    </row>
    <row r="970" spans="5:17" ht="15.75" customHeight="1">
      <c r="E970" s="75"/>
      <c r="F970" s="75"/>
      <c r="Q970" s="84"/>
    </row>
    <row r="971" spans="5:17" ht="15.75" customHeight="1">
      <c r="E971" s="75"/>
      <c r="F971" s="75"/>
      <c r="Q971" s="84"/>
    </row>
    <row r="972" spans="5:17" ht="15.75" customHeight="1">
      <c r="E972" s="75"/>
      <c r="F972" s="75"/>
      <c r="Q972" s="84"/>
    </row>
    <row r="973" spans="5:17" ht="15.75" customHeight="1">
      <c r="E973" s="75"/>
      <c r="F973" s="75"/>
      <c r="Q973" s="84"/>
    </row>
    <row r="974" spans="5:17" ht="15.75" customHeight="1">
      <c r="E974" s="75"/>
      <c r="F974" s="75"/>
      <c r="Q974" s="84"/>
    </row>
    <row r="975" spans="5:17" ht="15.75" customHeight="1">
      <c r="E975" s="75"/>
      <c r="F975" s="75"/>
      <c r="Q975" s="84"/>
    </row>
    <row r="976" spans="5:17" ht="15.75" customHeight="1">
      <c r="E976" s="75"/>
      <c r="F976" s="75"/>
      <c r="Q976" s="84"/>
    </row>
    <row r="977" spans="5:17" ht="15.75" customHeight="1">
      <c r="E977" s="75"/>
      <c r="F977" s="75"/>
      <c r="Q977" s="84"/>
    </row>
    <row r="978" spans="5:17" ht="15.75" customHeight="1">
      <c r="E978" s="75"/>
      <c r="F978" s="75"/>
      <c r="Q978" s="84"/>
    </row>
    <row r="979" spans="5:17" ht="15.75" customHeight="1">
      <c r="E979" s="75"/>
      <c r="F979" s="75"/>
      <c r="Q979" s="84"/>
    </row>
    <row r="980" spans="5:17" ht="15.75" customHeight="1">
      <c r="E980" s="75"/>
      <c r="F980" s="75"/>
      <c r="Q980" s="84"/>
    </row>
    <row r="981" spans="5:17" ht="15.75" customHeight="1">
      <c r="E981" s="75"/>
      <c r="F981" s="75"/>
      <c r="Q981" s="84"/>
    </row>
    <row r="982" spans="5:17" ht="15.75" customHeight="1">
      <c r="E982" s="75"/>
      <c r="F982" s="75"/>
      <c r="Q982" s="84"/>
    </row>
    <row r="983" spans="5:17" ht="15.75" customHeight="1">
      <c r="E983" s="75"/>
      <c r="F983" s="75"/>
      <c r="Q983" s="84"/>
    </row>
    <row r="984" spans="5:17" ht="15.75" customHeight="1">
      <c r="E984" s="75"/>
      <c r="F984" s="75"/>
      <c r="Q984" s="84"/>
    </row>
    <row r="985" spans="5:17" ht="15.75" customHeight="1">
      <c r="E985" s="75"/>
      <c r="F985" s="75"/>
      <c r="Q985" s="84"/>
    </row>
    <row r="986" spans="5:17" ht="15.75" customHeight="1">
      <c r="E986" s="75"/>
      <c r="F986" s="75"/>
      <c r="Q986" s="84"/>
    </row>
    <row r="987" spans="5:17" ht="15.75" customHeight="1">
      <c r="E987" s="75"/>
      <c r="F987" s="75"/>
      <c r="Q987" s="84"/>
    </row>
    <row r="988" spans="5:17" ht="15.75" customHeight="1">
      <c r="E988" s="75"/>
      <c r="F988" s="75"/>
      <c r="Q988" s="84"/>
    </row>
    <row r="989" spans="5:17" ht="15.75" customHeight="1">
      <c r="E989" s="75"/>
      <c r="F989" s="75"/>
      <c r="Q989" s="84"/>
    </row>
    <row r="990" spans="5:17" ht="15.75" customHeight="1">
      <c r="E990" s="75"/>
      <c r="F990" s="75"/>
      <c r="Q990" s="84"/>
    </row>
    <row r="991" spans="5:17" ht="15.75" customHeight="1">
      <c r="E991" s="75"/>
      <c r="F991" s="75"/>
      <c r="Q991" s="84"/>
    </row>
    <row r="992" spans="5:17" ht="15.75" customHeight="1">
      <c r="E992" s="75"/>
      <c r="F992" s="75"/>
      <c r="Q992" s="84"/>
    </row>
    <row r="993" spans="5:17" ht="15.75" customHeight="1">
      <c r="E993" s="75"/>
      <c r="F993" s="75"/>
      <c r="Q993" s="84"/>
    </row>
    <row r="994" spans="5:17" ht="15.75" customHeight="1">
      <c r="E994" s="75"/>
      <c r="F994" s="75"/>
      <c r="Q994" s="8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"/>
  <sheetViews>
    <sheetView tabSelected="1" workbookViewId="0">
      <selection activeCell="A7" sqref="A7"/>
    </sheetView>
  </sheetViews>
  <sheetFormatPr baseColWidth="10" defaultRowHeight="12" x14ac:dyDescent="0"/>
  <cols>
    <col min="1" max="1" width="8.6640625" bestFit="1" customWidth="1"/>
    <col min="2" max="2" width="41.1640625" bestFit="1" customWidth="1"/>
    <col min="5" max="5" width="30.33203125" style="82" bestFit="1" customWidth="1"/>
    <col min="10" max="10" width="12.6640625" bestFit="1" customWidth="1"/>
  </cols>
  <sheetData>
    <row r="1" spans="1:31">
      <c r="A1" s="67" t="s">
        <v>3306</v>
      </c>
      <c r="B1" s="67" t="s">
        <v>2</v>
      </c>
      <c r="C1" s="78" t="s">
        <v>3666</v>
      </c>
      <c r="D1" s="78"/>
      <c r="E1" s="81" t="s">
        <v>3647</v>
      </c>
      <c r="F1" s="79" t="s">
        <v>3648</v>
      </c>
      <c r="G1" s="69" t="s">
        <v>3649</v>
      </c>
      <c r="H1" s="70" t="s">
        <v>3650</v>
      </c>
      <c r="I1" s="67" t="s">
        <v>3651</v>
      </c>
      <c r="J1" s="71" t="s">
        <v>3652</v>
      </c>
      <c r="K1" s="67" t="s">
        <v>3653</v>
      </c>
      <c r="M1" s="72"/>
    </row>
    <row r="2" spans="1:31" ht="16">
      <c r="A2" s="4">
        <v>41760</v>
      </c>
      <c r="B2" s="2" t="s">
        <v>34</v>
      </c>
      <c r="C2" s="16" t="s">
        <v>907</v>
      </c>
      <c r="D2" s="6" t="s">
        <v>906</v>
      </c>
      <c r="E2" s="81">
        <f>'RESULT ACCRUAL'!O2</f>
        <v>560</v>
      </c>
      <c r="F2" s="79">
        <f>E2</f>
        <v>560</v>
      </c>
      <c r="G2" s="74">
        <f>SUMIFS(Encoding!F:F,Encoding!A:A,'RESULT BALANCE'!B2,Encoding!C:C,C2,Encoding!B:B,'RESULT BALANCE'!D2)</f>
        <v>-520</v>
      </c>
      <c r="H2" s="80">
        <f>G2+F2</f>
        <v>40</v>
      </c>
      <c r="I2" s="67">
        <f>IF(H2&gt;0,H2,0)</f>
        <v>40</v>
      </c>
      <c r="J2" s="71">
        <f>I2</f>
        <v>40</v>
      </c>
      <c r="K2" s="67" t="s">
        <v>3655</v>
      </c>
      <c r="M2" s="72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</row>
    <row r="3" spans="1:31" ht="16">
      <c r="A3" s="4">
        <v>41791</v>
      </c>
      <c r="B3" s="2" t="s">
        <v>34</v>
      </c>
      <c r="C3" s="16" t="s">
        <v>907</v>
      </c>
      <c r="D3" s="6" t="s">
        <v>906</v>
      </c>
      <c r="E3" s="81">
        <f>'RESULT ACCRUAL'!O3</f>
        <v>95.145679999999999</v>
      </c>
      <c r="F3" s="79">
        <f>F2+E3</f>
        <v>655.14567999999997</v>
      </c>
      <c r="G3" s="74">
        <f>SUMIFS(Encoding!F:F,Encoding!A:A,'RESULT BALANCE'!B3,Encoding!C:C,C3,Encoding!B:B,'RESULT BALANCE'!D3)</f>
        <v>-520</v>
      </c>
      <c r="H3" s="80">
        <f t="shared" ref="H3:H7" si="0">G3+F3</f>
        <v>135.14567999999997</v>
      </c>
      <c r="I3" s="67">
        <f t="shared" ref="I3:I7" si="1">IF(H3&gt;0,H3,0)</f>
        <v>135.14567999999997</v>
      </c>
      <c r="J3" s="71">
        <f>I3-I2</f>
        <v>95.14567999999997</v>
      </c>
      <c r="M3" s="72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</row>
    <row r="4" spans="1:31" ht="16">
      <c r="A4" s="4">
        <v>41821</v>
      </c>
      <c r="B4" s="2" t="s">
        <v>34</v>
      </c>
      <c r="C4" s="16" t="s">
        <v>907</v>
      </c>
      <c r="D4" s="6" t="s">
        <v>177</v>
      </c>
      <c r="E4" s="81">
        <f>'RESULT ACCRUAL'!O4</f>
        <v>4.2900479999999996</v>
      </c>
      <c r="F4" s="79">
        <f>F3+E4</f>
        <v>659.43572799999993</v>
      </c>
      <c r="G4" s="74">
        <f>SUMIFS(Encoding!F:F,Encoding!A:A,'RESULT BALANCE'!B4,Encoding!C:C,C4,Encoding!B:B,'RESULT BALANCE'!D4)</f>
        <v>-10</v>
      </c>
      <c r="H4" s="80">
        <f t="shared" si="0"/>
        <v>649.43572799999993</v>
      </c>
      <c r="I4" s="67">
        <f t="shared" si="1"/>
        <v>649.43572799999993</v>
      </c>
      <c r="J4" s="71">
        <f>I4-I3</f>
        <v>514.29004799999996</v>
      </c>
      <c r="M4" s="72"/>
    </row>
    <row r="5" spans="1:31" ht="16">
      <c r="A5" s="4">
        <v>41760</v>
      </c>
      <c r="B5" s="2" t="s">
        <v>97</v>
      </c>
      <c r="C5" s="16" t="s">
        <v>574</v>
      </c>
      <c r="D5" s="6" t="s">
        <v>906</v>
      </c>
      <c r="E5" s="81">
        <f>'RESULT ACCRUAL'!O5</f>
        <v>58.4</v>
      </c>
      <c r="F5" s="79">
        <f>E5</f>
        <v>58.4</v>
      </c>
      <c r="G5" s="74">
        <f>SUMIFS(Encoding!F:F,Encoding!A:A,'RESULT BALANCE'!B5,Encoding!C:C,C5,Encoding!B:B,'RESULT BALANCE'!D5)</f>
        <v>-228</v>
      </c>
      <c r="H5" s="80">
        <f t="shared" si="0"/>
        <v>-169.6</v>
      </c>
      <c r="I5" s="67">
        <f t="shared" si="1"/>
        <v>0</v>
      </c>
      <c r="J5" s="71">
        <f>I5</f>
        <v>0</v>
      </c>
      <c r="M5" s="72"/>
    </row>
    <row r="6" spans="1:31" ht="16">
      <c r="A6" s="4">
        <v>41791</v>
      </c>
      <c r="B6" s="2" t="s">
        <v>97</v>
      </c>
      <c r="C6" s="16" t="s">
        <v>574</v>
      </c>
      <c r="D6" s="6" t="s">
        <v>906</v>
      </c>
      <c r="E6" s="81">
        <f>'RESULT ACCRUAL'!O6</f>
        <v>99.16592</v>
      </c>
      <c r="F6" s="79">
        <f>F5+E6</f>
        <v>157.56592000000001</v>
      </c>
      <c r="G6" s="74">
        <f>SUMIFS(Encoding!F:F,Encoding!A:A,'RESULT BALANCE'!B6,Encoding!C:C,C6,Encoding!B:B,'RESULT BALANCE'!D6)</f>
        <v>-228</v>
      </c>
      <c r="H6" s="80">
        <f t="shared" si="0"/>
        <v>-70.434079999999994</v>
      </c>
      <c r="I6" s="67">
        <f t="shared" si="1"/>
        <v>0</v>
      </c>
      <c r="J6" s="71">
        <f>I6-I5</f>
        <v>0</v>
      </c>
      <c r="M6" s="72"/>
    </row>
    <row r="7" spans="1:31" ht="16">
      <c r="A7" s="4">
        <v>41821</v>
      </c>
      <c r="B7" s="2" t="s">
        <v>97</v>
      </c>
      <c r="C7" s="16" t="s">
        <v>574</v>
      </c>
      <c r="D7" s="6" t="s">
        <v>906</v>
      </c>
      <c r="E7" s="81">
        <f>'RESULT ACCRUAL'!O7</f>
        <v>4.5600000000000005</v>
      </c>
      <c r="F7" s="79">
        <f>F6+E7</f>
        <v>162.12592000000001</v>
      </c>
      <c r="G7" s="74">
        <f>SUMIFS(Encoding!F:F,Encoding!A:A,'RESULT BALANCE'!B7,Encoding!C:C,C7,Encoding!B:B,'RESULT BALANCE'!D7)</f>
        <v>-228</v>
      </c>
      <c r="H7" s="80">
        <f t="shared" si="0"/>
        <v>-65.874079999999992</v>
      </c>
      <c r="I7" s="67">
        <f t="shared" si="1"/>
        <v>0</v>
      </c>
      <c r="J7" s="71">
        <f>I7-I6</f>
        <v>0</v>
      </c>
      <c r="M7" s="72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</vt:lpstr>
      <vt:lpstr>Encoding</vt:lpstr>
      <vt:lpstr>Region</vt:lpstr>
      <vt:lpstr>Currency</vt:lpstr>
      <vt:lpstr>RESULT ACCRUAL</vt:lpstr>
      <vt:lpstr>RESULT BALANCE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LPG</cp:lastModifiedBy>
  <dcterms:created xsi:type="dcterms:W3CDTF">2014-08-12T22:22:30Z</dcterms:created>
  <dcterms:modified xsi:type="dcterms:W3CDTF">2014-08-12T23:38:29Z</dcterms:modified>
</cp:coreProperties>
</file>