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KEYUR\Desktop\excel assignment\"/>
    </mc:Choice>
  </mc:AlternateContent>
  <xr:revisionPtr revIDLastSave="0" documentId="13_ncr:1_{A639594B-CFC2-4D0D-9151-EB3DB6631286}" xr6:coauthVersionLast="47" xr6:coauthVersionMax="47" xr10:uidLastSave="{00000000-0000-0000-0000-000000000000}"/>
  <bookViews>
    <workbookView xWindow="-108" yWindow="-108" windowWidth="23256" windowHeight="12456" firstSheet="12" activeTab="21" xr2:uid="{01D52CDA-2D35-4052-A1ED-AB7A1F00E8C2}"/>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2" r:id="rId10"/>
    <sheet name="Sheet13" sheetId="13" r:id="rId11"/>
    <sheet name="Sheet14" sheetId="14" r:id="rId12"/>
    <sheet name="Sheet15" sheetId="15" r:id="rId13"/>
    <sheet name="Sheet16" sheetId="16" r:id="rId14"/>
    <sheet name="Sheet17" sheetId="17" r:id="rId15"/>
    <sheet name="Sheet18" sheetId="18" r:id="rId16"/>
    <sheet name="Sheet20" sheetId="20" r:id="rId17"/>
    <sheet name="Sheet21" sheetId="21" r:id="rId18"/>
    <sheet name="Sheet22" sheetId="22" r:id="rId19"/>
    <sheet name="Sheet23" sheetId="23" r:id="rId20"/>
    <sheet name="Sheet24" sheetId="24" r:id="rId21"/>
    <sheet name="Sheet25" sheetId="25" r:id="rId22"/>
    <sheet name="Sheet26" sheetId="26" r:id="rId2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0" i="25" l="1"/>
  <c r="D41" i="25"/>
  <c r="D39" i="25"/>
  <c r="F27" i="25"/>
  <c r="F25" i="25"/>
  <c r="D34" i="26"/>
  <c r="D30" i="26"/>
  <c r="D26" i="26"/>
  <c r="D34" i="25"/>
  <c r="D33" i="25"/>
  <c r="D32" i="25"/>
  <c r="C15" i="24"/>
  <c r="C14" i="24"/>
  <c r="C13" i="24"/>
  <c r="E33" i="23"/>
  <c r="E29" i="23"/>
  <c r="E25" i="23"/>
  <c r="I28" i="22"/>
  <c r="I27" i="22"/>
  <c r="I25" i="22"/>
  <c r="I23" i="22"/>
  <c r="I22" i="22"/>
  <c r="D27" i="21"/>
  <c r="D26" i="21"/>
  <c r="D23" i="21"/>
  <c r="D20" i="21"/>
  <c r="D17" i="21"/>
  <c r="D14" i="21"/>
  <c r="D11" i="21"/>
  <c r="C102" i="20"/>
  <c r="C26" i="18"/>
  <c r="D22" i="14"/>
  <c r="D20" i="17"/>
  <c r="D21" i="17"/>
  <c r="D22" i="17"/>
  <c r="D19" i="17"/>
  <c r="E34" i="13"/>
  <c r="D20" i="16"/>
  <c r="H18" i="15"/>
  <c r="H19" i="15"/>
  <c r="H20" i="15"/>
  <c r="H17" i="15"/>
  <c r="D21" i="14"/>
  <c r="D20" i="14"/>
  <c r="E33" i="13"/>
  <c r="E29" i="13"/>
  <c r="E28" i="13"/>
  <c r="E27" i="13"/>
  <c r="E23" i="13"/>
  <c r="E22" i="13"/>
  <c r="E21" i="13"/>
  <c r="E20" i="13"/>
  <c r="E22" i="12"/>
  <c r="E23" i="12"/>
  <c r="E24" i="12"/>
  <c r="E25" i="12"/>
  <c r="E26" i="12"/>
  <c r="E27" i="12"/>
  <c r="E21" i="12"/>
  <c r="G18" i="9"/>
  <c r="G19" i="9"/>
  <c r="G20" i="9"/>
  <c r="G21" i="9"/>
  <c r="G22" i="9"/>
  <c r="G23" i="9"/>
  <c r="G24" i="9"/>
  <c r="G17" i="9"/>
  <c r="F18" i="9"/>
  <c r="F19" i="9"/>
  <c r="F20" i="9"/>
  <c r="F21" i="9"/>
  <c r="F22" i="9"/>
  <c r="F23" i="9"/>
  <c r="F24" i="9"/>
  <c r="F17" i="9"/>
  <c r="D15" i="7"/>
  <c r="D16" i="7"/>
  <c r="D17" i="7"/>
  <c r="D14" i="7"/>
  <c r="D24" i="6"/>
  <c r="D20" i="6"/>
  <c r="D16" i="6"/>
  <c r="B32" i="5"/>
  <c r="B29" i="5"/>
  <c r="B26" i="5"/>
  <c r="B23" i="5"/>
  <c r="C34" i="4"/>
  <c r="C28" i="4"/>
  <c r="C23" i="3"/>
  <c r="C20" i="3"/>
  <c r="C29" i="2"/>
  <c r="C28" i="2"/>
  <c r="C23" i="2"/>
  <c r="C22" i="2"/>
  <c r="C21" i="2"/>
  <c r="D24" i="1"/>
  <c r="D22" i="1"/>
  <c r="D20" i="1"/>
  <c r="D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9D5AE1-8236-4C1B-BB67-538962B678D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B77C95C6-4D9B-4147-90D1-61EDA43754BA}"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23B62EB0-1EAD-4012-B296-20954C0EF9A1}" keepAlive="1" name="Query - Table1 (3)" description="Connection to the 'Table1 (3)' query in the workbook." type="5" refreshedVersion="8" background="1" saveData="1">
    <dbPr connection="Provider=Microsoft.Mashup.OleDb.1;Data Source=$Workbook$;Location=&quot;Table1 (3)&quot;;Extended Properties=&quot;&quot;" command="SELECT * FROM [Table1 (3)]"/>
  </connection>
</connections>
</file>

<file path=xl/sharedStrings.xml><?xml version="1.0" encoding="utf-8"?>
<sst xmlns="http://schemas.openxmlformats.org/spreadsheetml/2006/main" count="794" uniqueCount="522">
  <si>
    <t>Category</t>
  </si>
  <si>
    <t>Name</t>
  </si>
  <si>
    <t>Weight</t>
  </si>
  <si>
    <t>Light Weight</t>
  </si>
  <si>
    <t>A</t>
  </si>
  <si>
    <t>B</t>
  </si>
  <si>
    <t>C</t>
  </si>
  <si>
    <t>Medium Weight</t>
  </si>
  <si>
    <t>D</t>
  </si>
  <si>
    <t>E</t>
  </si>
  <si>
    <t>F</t>
  </si>
  <si>
    <t>Heavy Weight</t>
  </si>
  <si>
    <t>G</t>
  </si>
  <si>
    <t>H</t>
  </si>
  <si>
    <t>I</t>
  </si>
  <si>
    <t>Use only Average function for the following excercises</t>
  </si>
  <si>
    <t>Average Weight of "Light Weight" category</t>
  </si>
  <si>
    <t>Average Weight of "Medium Weight" category</t>
  </si>
  <si>
    <t>Average Weight of "Heavey Weight" category</t>
  </si>
  <si>
    <t xml:space="preserve">Average for all categories </t>
  </si>
  <si>
    <t>1) Use the average function and calculate the average of all the three category of weight.</t>
  </si>
  <si>
    <t>Sample</t>
  </si>
  <si>
    <t>Month</t>
  </si>
  <si>
    <t>Rainfall (mm)</t>
  </si>
  <si>
    <t>Sample 1</t>
  </si>
  <si>
    <t>Sample 2</t>
  </si>
  <si>
    <t>Sample 3</t>
  </si>
  <si>
    <t>Sample 4</t>
  </si>
  <si>
    <t>Sample 5</t>
  </si>
  <si>
    <t>Sample 6</t>
  </si>
  <si>
    <t>Sample 7</t>
  </si>
  <si>
    <t>Sample 8</t>
  </si>
  <si>
    <t>Sample 9</t>
  </si>
  <si>
    <t>What was the average precipitation for each month?</t>
  </si>
  <si>
    <t>Now, calculate the average of the following numbers only with formulas SUM and COUNT (don't use Average formula)</t>
  </si>
  <si>
    <t>What is the average of all of the samples?</t>
  </si>
  <si>
    <t>Now get the same result with Average function</t>
  </si>
  <si>
    <t>Name:</t>
  </si>
  <si>
    <t>Answer</t>
  </si>
  <si>
    <t>Avery</t>
  </si>
  <si>
    <t>Ron</t>
  </si>
  <si>
    <t>Avi</t>
  </si>
  <si>
    <t>Ravi</t>
  </si>
  <si>
    <t>Ricky</t>
  </si>
  <si>
    <t>Three</t>
  </si>
  <si>
    <t>Nate</t>
  </si>
  <si>
    <t xml:space="preserve">I don't know </t>
  </si>
  <si>
    <t>David</t>
  </si>
  <si>
    <t>Solve by using COUNT and COUNTA formulas, and use only column B (Grey) to answer the questions:</t>
  </si>
  <si>
    <t>Question</t>
  </si>
  <si>
    <t>How many numerical (with numbers only) responses are in the range?</t>
  </si>
  <si>
    <t>How many responses in total are in the range?</t>
  </si>
  <si>
    <t>Account Number</t>
  </si>
  <si>
    <t>Currency</t>
  </si>
  <si>
    <t>Amount</t>
  </si>
  <si>
    <t>USD - United States</t>
  </si>
  <si>
    <t>£ - United Kingdom</t>
  </si>
  <si>
    <t>Wine - Japan</t>
  </si>
  <si>
    <t>Error</t>
  </si>
  <si>
    <t>Euro - EMU</t>
  </si>
  <si>
    <t>Dollar - Australia</t>
  </si>
  <si>
    <t>USD - Canada</t>
  </si>
  <si>
    <t>Crown - Denmark</t>
  </si>
  <si>
    <t>Crown - Norway</t>
  </si>
  <si>
    <t>Rand - South Africa</t>
  </si>
  <si>
    <t>Crown - Sweden</t>
  </si>
  <si>
    <t>Frank - Switzerland</t>
  </si>
  <si>
    <t>Diner - Jordan banknotes</t>
  </si>
  <si>
    <t>Pound - Lebanese bills</t>
  </si>
  <si>
    <t>Pound - Egyptian banknotes</t>
  </si>
  <si>
    <t>Answer by using functions COUNT and COUNTA</t>
  </si>
  <si>
    <t>How many numerical answers appear in column C - Amount?</t>
  </si>
  <si>
    <t>COUNT returns the number of cells with a number.</t>
  </si>
  <si>
    <t>How many non-blank answers (numbers and letters) appear in column C?</t>
  </si>
  <si>
    <t>Orange</t>
  </si>
  <si>
    <t>L</t>
  </si>
  <si>
    <t>AAA</t>
  </si>
  <si>
    <t>Apple1234</t>
  </si>
  <si>
    <t>Solve by using formulas COUNT, COUNTA and COUNTBLANK:</t>
  </si>
  <si>
    <t>How many cells with a number value are in the grey range (cells B3 to B13)?</t>
  </si>
  <si>
    <t>How many empty cells are in the grey range?</t>
  </si>
  <si>
    <t>How many non number cells are in  the grey range?</t>
  </si>
  <si>
    <t>How many cells in total are in the range?</t>
  </si>
  <si>
    <t>Employee ID</t>
  </si>
  <si>
    <t>Employee Name</t>
  </si>
  <si>
    <t>John Doe</t>
  </si>
  <si>
    <t>Jane Smith</t>
  </si>
  <si>
    <t>Bob Johnson</t>
  </si>
  <si>
    <t>Sarah Lee</t>
  </si>
  <si>
    <t>Tom Davis</t>
  </si>
  <si>
    <t>Emily Brown</t>
  </si>
  <si>
    <t>Michael Wilson</t>
  </si>
  <si>
    <t>Jessica Davis</t>
  </si>
  <si>
    <t>David Martin</t>
  </si>
  <si>
    <t>Rachel Green</t>
  </si>
  <si>
    <t>Department</t>
  </si>
  <si>
    <t>HR</t>
  </si>
  <si>
    <t>Marketing</t>
  </si>
  <si>
    <t>IT</t>
  </si>
  <si>
    <t>Finance</t>
  </si>
  <si>
    <t>Salary</t>
  </si>
  <si>
    <t>Bonus</t>
  </si>
  <si>
    <t>Total Pay</t>
  </si>
  <si>
    <t>What is the department of employee with ID 102?</t>
  </si>
  <si>
    <t>Enter function here:</t>
  </si>
  <si>
    <t>What is the salary of employee with ID 105?</t>
  </si>
  <si>
    <t xml:space="preserve">What is the total pay of employee with ID 107? </t>
  </si>
  <si>
    <t>Table A contains names and their respective grades for Excel 101 Course</t>
  </si>
  <si>
    <t>Complete column C using only IF formula</t>
  </si>
  <si>
    <t>Grade 60 or higher = Pass</t>
  </si>
  <si>
    <t>Grade less than 60 = Fail</t>
  </si>
  <si>
    <t>Grade</t>
  </si>
  <si>
    <t>Pass/Fail</t>
  </si>
  <si>
    <t>Adi</t>
  </si>
  <si>
    <t>Beni</t>
  </si>
  <si>
    <t>Charlie</t>
  </si>
  <si>
    <t>Dani</t>
  </si>
  <si>
    <t>The following table is an extract from an accounting system that contains four journal entries</t>
  </si>
  <si>
    <t>Check if column A's cells match column B's cell</t>
  </si>
  <si>
    <t>if they match - return "match", otherwise return "no match"</t>
  </si>
  <si>
    <t>Debit</t>
  </si>
  <si>
    <t>Credit</t>
  </si>
  <si>
    <t>Same value?</t>
  </si>
  <si>
    <t>Journal Entry 1</t>
  </si>
  <si>
    <t xml:space="preserve">$94.00 </t>
  </si>
  <si>
    <t xml:space="preserve"> $94.00 </t>
  </si>
  <si>
    <t>Journal Entry 2</t>
  </si>
  <si>
    <t xml:space="preserve">$109.00 </t>
  </si>
  <si>
    <t xml:space="preserve"> $109.00 </t>
  </si>
  <si>
    <t>Journal Entry 3</t>
  </si>
  <si>
    <t xml:space="preserve">$85.00 </t>
  </si>
  <si>
    <t xml:space="preserve"> $85.50 </t>
  </si>
  <si>
    <t>Journal Entry 4</t>
  </si>
  <si>
    <t xml:space="preserve">$12.00 </t>
  </si>
  <si>
    <t xml:space="preserve"> $12.00 </t>
  </si>
  <si>
    <t>The table below contains details of high school students names and ages, use IF formula to complete columns D and E</t>
  </si>
  <si>
    <t>If the student's age is 16 or above, he/she is eligible for a driver's license. Check if they are eligible or not. Answer in column D</t>
  </si>
  <si>
    <t>If the student is younger than 18 years old he/she is a minor. Check whether the student is a minor or not. for Minor return "Minor" and non minor = "Adult" anwswer in column E</t>
  </si>
  <si>
    <t>Column D</t>
  </si>
  <si>
    <t>Column E</t>
  </si>
  <si>
    <t>Number</t>
  </si>
  <si>
    <t>Age</t>
  </si>
  <si>
    <t>Driver Licence</t>
  </si>
  <si>
    <t>Minor/Adult?</t>
  </si>
  <si>
    <t>Arik</t>
  </si>
  <si>
    <t>Ben</t>
  </si>
  <si>
    <t>Cermit</t>
  </si>
  <si>
    <t>Dan</t>
  </si>
  <si>
    <t>Eliko</t>
  </si>
  <si>
    <t>Fage</t>
  </si>
  <si>
    <t>George</t>
  </si>
  <si>
    <t>Herzl</t>
  </si>
  <si>
    <t>An A+ student gets 100% scholarship and non A+ gets 50% scholarship as shown in the table below:</t>
  </si>
  <si>
    <t>A+</t>
  </si>
  <si>
    <t>A-</t>
  </si>
  <si>
    <t>The following table contains the names of students from 2024 class.</t>
  </si>
  <si>
    <t>Use IF function to calculate the scholarships' amounts each of them will get</t>
  </si>
  <si>
    <t>GPA</t>
  </si>
  <si>
    <t>Tuition</t>
  </si>
  <si>
    <t>Scholarship</t>
  </si>
  <si>
    <t>Sam</t>
  </si>
  <si>
    <t>Ari</t>
  </si>
  <si>
    <t>Xena</t>
  </si>
  <si>
    <t>Gabe</t>
  </si>
  <si>
    <t>Daniela</t>
  </si>
  <si>
    <t>Rotem</t>
  </si>
  <si>
    <t>In this module, we will focus on learning  how to make basic arithmetic operations using excel</t>
  </si>
  <si>
    <t>Use the following guidelines to calculate the statements below:</t>
  </si>
  <si>
    <t>=</t>
  </si>
  <si>
    <t>equals, use = sign before the formula to calculate a formula</t>
  </si>
  <si>
    <t>+</t>
  </si>
  <si>
    <t>plus</t>
  </si>
  <si>
    <t>-</t>
  </si>
  <si>
    <t>minus</t>
  </si>
  <si>
    <t>/</t>
  </si>
  <si>
    <t>divide</t>
  </si>
  <si>
    <t>*</t>
  </si>
  <si>
    <t>multiply</t>
  </si>
  <si>
    <t>%</t>
  </si>
  <si>
    <t>percentage sign (will divide the number by 100 if added after a value)</t>
  </si>
  <si>
    <t>Arithmertics</t>
  </si>
  <si>
    <t>Plus</t>
  </si>
  <si>
    <t>Minus</t>
  </si>
  <si>
    <t>Times</t>
  </si>
  <si>
    <t>Divided by</t>
  </si>
  <si>
    <t>Percentages using division of numbers</t>
  </si>
  <si>
    <t>Out of</t>
  </si>
  <si>
    <t>Calculate percentage of change</t>
  </si>
  <si>
    <t>Stock</t>
  </si>
  <si>
    <t>Price 2015</t>
  </si>
  <si>
    <t>Price 2016</t>
  </si>
  <si>
    <t>Year over Year % change</t>
  </si>
  <si>
    <t>Stock A</t>
  </si>
  <si>
    <t>Stock B</t>
  </si>
  <si>
    <t>MAX, MIN and Average</t>
  </si>
  <si>
    <t>Sumo wrestlers contest - Names and Weights</t>
  </si>
  <si>
    <t>Use max, min and average formulas to answer the following questions.</t>
  </si>
  <si>
    <t>Ishaymoto</t>
  </si>
  <si>
    <t>Solomoto</t>
  </si>
  <si>
    <t>Greenko</t>
  </si>
  <si>
    <t>Dinamito</t>
  </si>
  <si>
    <t>Shlomtzi</t>
  </si>
  <si>
    <t>Oveidyudo</t>
  </si>
  <si>
    <t>What is the maximum weight of a wrestler?</t>
  </si>
  <si>
    <t>What is the minimum weight of a wrestler?</t>
  </si>
  <si>
    <t>What is the average between the maximum and the minimum? (mid range)</t>
  </si>
  <si>
    <t>The following table contains details about the scores of 4 students in a driving theory test. If a student fails at least one test - she or he needs to retake the course.</t>
  </si>
  <si>
    <t>Use IF and MAX/MIN to check if a student passed the test</t>
  </si>
  <si>
    <t>1. if the lowest score is lower than 50 - return "fail"</t>
  </si>
  <si>
    <t>2. else - return "pass"</t>
  </si>
  <si>
    <t>Test 1</t>
  </si>
  <si>
    <t>Test 2</t>
  </si>
  <si>
    <t>Test 3</t>
  </si>
  <si>
    <t>Test 4</t>
  </si>
  <si>
    <t>Johnny</t>
  </si>
  <si>
    <t>Georgy</t>
  </si>
  <si>
    <t>Ofri</t>
  </si>
  <si>
    <t xml:space="preserve">IF at least one student got 99 points or more in a test - the test considered easy, </t>
  </si>
  <si>
    <t>Use MAX and IF to create a logic that checks if the test was "Easy" or not</t>
  </si>
  <si>
    <t>Johny</t>
  </si>
  <si>
    <t>Lev</t>
  </si>
  <si>
    <t>Yoav</t>
  </si>
  <si>
    <t>Chen</t>
  </si>
  <si>
    <t>The school decided to use the following grade system:</t>
  </si>
  <si>
    <t>Grade higher or equal to 80 - Excellent</t>
  </si>
  <si>
    <t>Grade higher or equal to 60 but lower than 80 - Good</t>
  </si>
  <si>
    <t>Grade lower than 60 - Failed</t>
  </si>
  <si>
    <t>Complete the following:</t>
  </si>
  <si>
    <t>Student name</t>
  </si>
  <si>
    <t>Failed/Good/Excellent</t>
  </si>
  <si>
    <t>John</t>
  </si>
  <si>
    <t>Sarah</t>
  </si>
  <si>
    <t>Michael</t>
  </si>
  <si>
    <t>Deborah</t>
  </si>
  <si>
    <t>Revenue in $MM</t>
  </si>
  <si>
    <t>January</t>
  </si>
  <si>
    <t>February</t>
  </si>
  <si>
    <t>March</t>
  </si>
  <si>
    <t>April</t>
  </si>
  <si>
    <t>May</t>
  </si>
  <si>
    <t>June</t>
  </si>
  <si>
    <t>July</t>
  </si>
  <si>
    <t>August</t>
  </si>
  <si>
    <t>September</t>
  </si>
  <si>
    <t>October</t>
  </si>
  <si>
    <t>November</t>
  </si>
  <si>
    <t>December</t>
  </si>
  <si>
    <t>Total Year</t>
  </si>
  <si>
    <t>&lt;&lt;Enter value here</t>
  </si>
  <si>
    <t>The following table represents daily costs by day for the first quarter of 2015</t>
  </si>
  <si>
    <t>Calculate the total costs at the bottom of the table. Hint: to save time, use sum shortcuts.</t>
  </si>
  <si>
    <t>Date</t>
  </si>
  <si>
    <t>Costs</t>
  </si>
  <si>
    <t>Find the number of residents for each of the following groups from the table below:</t>
  </si>
  <si>
    <t>Age group</t>
  </si>
  <si>
    <t>0-19</t>
  </si>
  <si>
    <t>Number of residents</t>
  </si>
  <si>
    <t>25-49</t>
  </si>
  <si>
    <t>50-75+</t>
  </si>
  <si>
    <t>What is the total number of residents in region 3 (green) for all group ages?</t>
  </si>
  <si>
    <t>What is the total number of users in regions 1-20 for all groups?</t>
  </si>
  <si>
    <t>Total number of residents of ages 0-19 and 50-75+</t>
  </si>
  <si>
    <t>Option 1:</t>
  </si>
  <si>
    <t>Option 2:</t>
  </si>
  <si>
    <t>City</t>
  </si>
  <si>
    <t>Region</t>
  </si>
  <si>
    <t>Tel Aviv</t>
  </si>
  <si>
    <t>Region 1</t>
  </si>
  <si>
    <t>Region 2</t>
  </si>
  <si>
    <t>Region 3</t>
  </si>
  <si>
    <t>Region 4</t>
  </si>
  <si>
    <t>Region 5</t>
  </si>
  <si>
    <t>Region 6</t>
  </si>
  <si>
    <t>Region 7</t>
  </si>
  <si>
    <t>Region 8</t>
  </si>
  <si>
    <t>Region 9</t>
  </si>
  <si>
    <t>Region 10</t>
  </si>
  <si>
    <t>Region 11</t>
  </si>
  <si>
    <t>Region 12</t>
  </si>
  <si>
    <t>Region 13</t>
  </si>
  <si>
    <t>Region 14</t>
  </si>
  <si>
    <t>Region 15</t>
  </si>
  <si>
    <t>Region 16</t>
  </si>
  <si>
    <t>Region 17</t>
  </si>
  <si>
    <t>Region 18</t>
  </si>
  <si>
    <t>Region 19</t>
  </si>
  <si>
    <t>Region 20</t>
  </si>
  <si>
    <t>Region 21</t>
  </si>
  <si>
    <t>Region 22</t>
  </si>
  <si>
    <t>Region 23</t>
  </si>
  <si>
    <t>Region 24</t>
  </si>
  <si>
    <t>Region 25</t>
  </si>
  <si>
    <t>Region 26</t>
  </si>
  <si>
    <t>Region 27</t>
  </si>
  <si>
    <t>Region 28</t>
  </si>
  <si>
    <t>Region 29</t>
  </si>
  <si>
    <t>Region 30</t>
  </si>
  <si>
    <t>Region 31</t>
  </si>
  <si>
    <t>Region 32</t>
  </si>
  <si>
    <t>Region 33</t>
  </si>
  <si>
    <t>Region 34</t>
  </si>
  <si>
    <t>Region 35</t>
  </si>
  <si>
    <t>Region 36</t>
  </si>
  <si>
    <t>Region 37</t>
  </si>
  <si>
    <t>Region 38</t>
  </si>
  <si>
    <t>Region 39</t>
  </si>
  <si>
    <t>Region 40</t>
  </si>
  <si>
    <t>Region 41</t>
  </si>
  <si>
    <t>Region 42</t>
  </si>
  <si>
    <t>Region 43</t>
  </si>
  <si>
    <t>Region 44</t>
  </si>
  <si>
    <t>Region 45</t>
  </si>
  <si>
    <t>Region 46</t>
  </si>
  <si>
    <t>Region 47</t>
  </si>
  <si>
    <t>Region 48</t>
  </si>
  <si>
    <t>Region 49</t>
  </si>
  <si>
    <t>Region 50</t>
  </si>
  <si>
    <t>Region 51</t>
  </si>
  <si>
    <t>Region 52</t>
  </si>
  <si>
    <t>Region 53</t>
  </si>
  <si>
    <t>Region 54</t>
  </si>
  <si>
    <t>Region 55</t>
  </si>
  <si>
    <t>Region 56</t>
  </si>
  <si>
    <t>Region 57</t>
  </si>
  <si>
    <t>Region 58</t>
  </si>
  <si>
    <t>Region 59</t>
  </si>
  <si>
    <t>Region 60</t>
  </si>
  <si>
    <t>Region 61</t>
  </si>
  <si>
    <t>Region 62</t>
  </si>
  <si>
    <t>Region 63</t>
  </si>
  <si>
    <t>Region 64</t>
  </si>
  <si>
    <t>Region 65</t>
  </si>
  <si>
    <t>Region 66</t>
  </si>
  <si>
    <t>Region 67</t>
  </si>
  <si>
    <t>Region 68</t>
  </si>
  <si>
    <t>Region 69</t>
  </si>
  <si>
    <t>Region 70</t>
  </si>
  <si>
    <t>Region 71</t>
  </si>
  <si>
    <t>Region 72</t>
  </si>
  <si>
    <t>Region 73</t>
  </si>
  <si>
    <t>Region 74</t>
  </si>
  <si>
    <t>Region 75</t>
  </si>
  <si>
    <t>Region 76</t>
  </si>
  <si>
    <t>Region 77</t>
  </si>
  <si>
    <t>Region 78</t>
  </si>
  <si>
    <t>Region 79</t>
  </si>
  <si>
    <t>Region 80</t>
  </si>
  <si>
    <t>Region 81</t>
  </si>
  <si>
    <t>Region 82</t>
  </si>
  <si>
    <t>Region 83</t>
  </si>
  <si>
    <t>Region 84</t>
  </si>
  <si>
    <t>Region 85</t>
  </si>
  <si>
    <t>Region 86</t>
  </si>
  <si>
    <t>Region 87</t>
  </si>
  <si>
    <t>Region 88</t>
  </si>
  <si>
    <t>Region 89</t>
  </si>
  <si>
    <t>Region 90</t>
  </si>
  <si>
    <t>Region 91</t>
  </si>
  <si>
    <t>Region 92</t>
  </si>
  <si>
    <t>Region 93</t>
  </si>
  <si>
    <t>Region 94</t>
  </si>
  <si>
    <t>Region 95</t>
  </si>
  <si>
    <t>Region 96</t>
  </si>
  <si>
    <t>Region 97</t>
  </si>
  <si>
    <t>Region 98</t>
  </si>
  <si>
    <t>Region 99</t>
  </si>
  <si>
    <t>Region 100</t>
  </si>
  <si>
    <t>Region 101</t>
  </si>
  <si>
    <t>Region 102</t>
  </si>
  <si>
    <t>Region 103</t>
  </si>
  <si>
    <t>Region 104</t>
  </si>
  <si>
    <t>Region 105</t>
  </si>
  <si>
    <t>Region 106</t>
  </si>
  <si>
    <t>Region 107</t>
  </si>
  <si>
    <t>Region 108</t>
  </si>
  <si>
    <t>Region 109</t>
  </si>
  <si>
    <t>Region 110</t>
  </si>
  <si>
    <t>Region 111</t>
  </si>
  <si>
    <t>Region 112</t>
  </si>
  <si>
    <t>Region 113</t>
  </si>
  <si>
    <t>Region 114</t>
  </si>
  <si>
    <t>Region 115</t>
  </si>
  <si>
    <t>Region 116</t>
  </si>
  <si>
    <t>Region 117</t>
  </si>
  <si>
    <t>Region 118</t>
  </si>
  <si>
    <t>Region 119</t>
  </si>
  <si>
    <t>Region 120</t>
  </si>
  <si>
    <t>Region 121</t>
  </si>
  <si>
    <t>Region 122</t>
  </si>
  <si>
    <t>Region 123</t>
  </si>
  <si>
    <t>Region 124</t>
  </si>
  <si>
    <t>Region 125</t>
  </si>
  <si>
    <t>Region 126</t>
  </si>
  <si>
    <t>Region 127</t>
  </si>
  <si>
    <t>Region 128</t>
  </si>
  <si>
    <t>Region 129</t>
  </si>
  <si>
    <t>Region 130</t>
  </si>
  <si>
    <t>Region 131</t>
  </si>
  <si>
    <t>Region 132</t>
  </si>
  <si>
    <t>Region 133</t>
  </si>
  <si>
    <t>Region 134</t>
  </si>
  <si>
    <t>Region 135</t>
  </si>
  <si>
    <t>Region 136</t>
  </si>
  <si>
    <t>Region 137</t>
  </si>
  <si>
    <t>Region 138</t>
  </si>
  <si>
    <t>Region 139</t>
  </si>
  <si>
    <t>Region 140</t>
  </si>
  <si>
    <t>Region 141</t>
  </si>
  <si>
    <t>Region 142</t>
  </si>
  <si>
    <t>Region 143</t>
  </si>
  <si>
    <t>Region 144</t>
  </si>
  <si>
    <t>Region 145</t>
  </si>
  <si>
    <t>Region 146</t>
  </si>
  <si>
    <t>Region 147</t>
  </si>
  <si>
    <t>Region 148</t>
  </si>
  <si>
    <t>Region 149</t>
  </si>
  <si>
    <t>Region 150</t>
  </si>
  <si>
    <t>Region 151</t>
  </si>
  <si>
    <t>Region 152</t>
  </si>
  <si>
    <t>Region 153</t>
  </si>
  <si>
    <t>Region 154</t>
  </si>
  <si>
    <t>Region 155</t>
  </si>
  <si>
    <t>Region 156</t>
  </si>
  <si>
    <t>Region 157</t>
  </si>
  <si>
    <t>Region 158</t>
  </si>
  <si>
    <t>Client #</t>
  </si>
  <si>
    <t>Balance</t>
  </si>
  <si>
    <t>VIP Account?</t>
  </si>
  <si>
    <t>Total commisions</t>
  </si>
  <si>
    <t>Yes</t>
  </si>
  <si>
    <t>No</t>
  </si>
  <si>
    <t>SUMIF</t>
  </si>
  <si>
    <t>What is the total amout of money in VIP Accounts?</t>
  </si>
  <si>
    <t>What is the total amout of money in Non-VIP Accounts?</t>
  </si>
  <si>
    <t>What is the total amount of commisions from accounts that are over $10,000?</t>
  </si>
  <si>
    <t>What is the total amout of money in accounts over $10,000?</t>
  </si>
  <si>
    <t>What is the total amout of money in accounts under $9,500?</t>
  </si>
  <si>
    <t>Data - SUMIF</t>
  </si>
  <si>
    <t>Sport</t>
  </si>
  <si>
    <t>Country</t>
  </si>
  <si>
    <t>Medals Won</t>
  </si>
  <si>
    <t>Michael Phelps</t>
  </si>
  <si>
    <t>Swimming</t>
  </si>
  <si>
    <t>USA</t>
  </si>
  <si>
    <t>Usain Bolt</t>
  </si>
  <si>
    <t>Athletics</t>
  </si>
  <si>
    <t>Jamaica</t>
  </si>
  <si>
    <t>Simone Biles</t>
  </si>
  <si>
    <t>Gymnastics</t>
  </si>
  <si>
    <t>Katarina Witt</t>
  </si>
  <si>
    <t>Figure Skating</t>
  </si>
  <si>
    <t>Germany</t>
  </si>
  <si>
    <t>Nadia Comaneci</t>
  </si>
  <si>
    <t>Romania</t>
  </si>
  <si>
    <t>Carl Lewis</t>
  </si>
  <si>
    <t>Larisa Latynina</t>
  </si>
  <si>
    <t>USSR</t>
  </si>
  <si>
    <t>Mark Spitz</t>
  </si>
  <si>
    <t>Sonja Henie</t>
  </si>
  <si>
    <t>Norway</t>
  </si>
  <si>
    <t>Yelena Isinbayeva</t>
  </si>
  <si>
    <t>Russia</t>
  </si>
  <si>
    <t>Questions</t>
  </si>
  <si>
    <t>What is the total number of medals won by athletes from USA?</t>
  </si>
  <si>
    <t>Result:</t>
  </si>
  <si>
    <t>What is the total number of medals won by figure skaters?</t>
  </si>
  <si>
    <t>What is the total number of medals won by both USA and Jamaica? (Hard)</t>
  </si>
  <si>
    <t>GBP:USD Exchange rates:</t>
  </si>
  <si>
    <t>Exchange Rate</t>
  </si>
  <si>
    <t>Below is a list of the employees who work in your company:</t>
  </si>
  <si>
    <t>Location</t>
  </si>
  <si>
    <t>Garry Manship</t>
  </si>
  <si>
    <t>Hong Kong</t>
  </si>
  <si>
    <t>William Johnson</t>
  </si>
  <si>
    <t>Berlin</t>
  </si>
  <si>
    <t>Thomas Bettle</t>
  </si>
  <si>
    <t>Bangkok</t>
  </si>
  <si>
    <t>Ian Nash</t>
  </si>
  <si>
    <t>Cairo</t>
  </si>
  <si>
    <t>Margaret Turley</t>
  </si>
  <si>
    <t>Shanghai</t>
  </si>
  <si>
    <t>Michael Kaye</t>
  </si>
  <si>
    <t>Capetown</t>
  </si>
  <si>
    <t>Paul Bell</t>
  </si>
  <si>
    <t>Thomas Davies</t>
  </si>
  <si>
    <t>Eric Green</t>
  </si>
  <si>
    <t>Warsaw</t>
  </si>
  <si>
    <t>Williamr Black</t>
  </si>
  <si>
    <t>Estelle Cormack</t>
  </si>
  <si>
    <t>Christopher Fallon</t>
  </si>
  <si>
    <t>Delhi</t>
  </si>
  <si>
    <t>What is the name of Employee ID 58369?</t>
  </si>
  <si>
    <t>What's the age of Estelle Cormack?</t>
  </si>
  <si>
    <t>Return the Location of the following employees:</t>
  </si>
  <si>
    <t>Find the Salary of the following employees:</t>
  </si>
  <si>
    <t>Johnny Slash</t>
  </si>
  <si>
    <t>VLOOKUP Exercise - Data:</t>
  </si>
  <si>
    <t>Gender</t>
  </si>
  <si>
    <t>Occupation</t>
  </si>
  <si>
    <t>John Smith</t>
  </si>
  <si>
    <t>Male</t>
  </si>
  <si>
    <t>Software Eng</t>
  </si>
  <si>
    <t>Jane Doe</t>
  </si>
  <si>
    <t>Female</t>
  </si>
  <si>
    <t>Data Scientist</t>
  </si>
  <si>
    <t>Accountant</t>
  </si>
  <si>
    <t>Emily Chen</t>
  </si>
  <si>
    <t>Sam Lee</t>
  </si>
  <si>
    <t>Alice Kim</t>
  </si>
  <si>
    <t>Sales</t>
  </si>
  <si>
    <t>Yoav Ishay</t>
  </si>
  <si>
    <t>Lawyer</t>
  </si>
  <si>
    <t>Sue Kim</t>
  </si>
  <si>
    <t>Doctor</t>
  </si>
  <si>
    <t>Mike Lee</t>
  </si>
  <si>
    <t>CEO</t>
  </si>
  <si>
    <t>Lily Chen</t>
  </si>
  <si>
    <t>Engineer</t>
  </si>
  <si>
    <t>s</t>
  </si>
  <si>
    <t>Create a VLOOKUP formula to find the occupation of Jane Doe.</t>
  </si>
  <si>
    <t>Create a VLOOKUP formula to find the age of Mike Lee.</t>
  </si>
  <si>
    <t>Create a VLOOKUP formula to find the occupation of a person whose name starts with "B" (Challenging!)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</si>
</sst>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0000_ ;_-[$$-409]* \-#,##0.0000\ ;_-[$$-409]* &quot;-&quot;??_ ;_-@_ "/>
  </numFmts>
  <fonts count="5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charset val="177"/>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4"/>
      <color rgb="FF000000"/>
      <name val="Calibri"/>
      <family val="2"/>
      <scheme val="minor"/>
    </font>
    <font>
      <sz val="11"/>
      <name val="Calibri"/>
      <family val="2"/>
      <charset val="177"/>
      <scheme val="minor"/>
    </font>
    <font>
      <b/>
      <u/>
      <sz val="11"/>
      <name val="Calibri"/>
      <family val="2"/>
      <charset val="177"/>
      <scheme val="minor"/>
    </font>
    <font>
      <sz val="11"/>
      <name val="Arial"/>
      <family val="2"/>
    </font>
    <font>
      <b/>
      <sz val="9"/>
      <name val="Calibri"/>
      <family val="2"/>
      <scheme val="minor"/>
    </font>
    <font>
      <sz val="11"/>
      <name val="Calibri"/>
      <family val="2"/>
      <scheme val="minor"/>
    </font>
    <font>
      <sz val="9"/>
      <name val="Calibri"/>
      <family val="2"/>
      <scheme val="minor"/>
    </font>
    <font>
      <b/>
      <sz val="11"/>
      <name val="Calibri"/>
      <family val="2"/>
      <scheme val="minor"/>
    </font>
    <font>
      <b/>
      <u/>
      <sz val="11"/>
      <name val="Calibri"/>
      <family val="2"/>
      <scheme val="minor"/>
    </font>
    <font>
      <sz val="11"/>
      <color rgb="FF0E101A"/>
      <name val="Calibri"/>
      <family val="2"/>
      <scheme val="minor"/>
    </font>
    <font>
      <u/>
      <sz val="11"/>
      <color rgb="FF000000"/>
      <name val="Calibri"/>
      <family val="2"/>
      <scheme val="minor"/>
    </font>
    <font>
      <b/>
      <u/>
      <sz val="11"/>
      <color rgb="FF000000"/>
      <name val="Calibri"/>
      <family val="2"/>
      <scheme val="minor"/>
    </font>
    <font>
      <b/>
      <sz val="11"/>
      <color rgb="FF0E101A"/>
      <name val="Calibri"/>
      <family val="2"/>
      <scheme val="minor"/>
    </font>
    <font>
      <b/>
      <u/>
      <sz val="11"/>
      <color rgb="FF0E101A"/>
      <name val="Calibri"/>
      <family val="2"/>
      <scheme val="minor"/>
    </font>
    <font>
      <sz val="11"/>
      <color theme="1"/>
      <name val="Calibri"/>
      <family val="2"/>
      <charset val="177"/>
      <scheme val="minor"/>
    </font>
    <font>
      <sz val="11"/>
      <color theme="1"/>
      <name val="Calibri"/>
      <family val="2"/>
    </font>
    <font>
      <b/>
      <sz val="11"/>
      <color theme="1"/>
      <name val="Calibri"/>
      <family val="2"/>
    </font>
    <font>
      <b/>
      <sz val="10"/>
      <color rgb="FF000000"/>
      <name val="Arial"/>
      <family val="2"/>
    </font>
    <font>
      <sz val="11"/>
      <color rgb="FF000000"/>
      <name val="Roboto"/>
    </font>
    <font>
      <b/>
      <sz val="11"/>
      <color rgb="FF000000"/>
      <name val="Calibri"/>
      <family val="2"/>
      <charset val="177"/>
      <scheme val="minor"/>
    </font>
    <font>
      <sz val="10"/>
      <color rgb="FF000000"/>
      <name val="Calibri"/>
      <family val="2"/>
      <scheme val="minor"/>
    </font>
    <font>
      <b/>
      <sz val="10"/>
      <color rgb="FF000000"/>
      <name val="Calibri"/>
      <family val="2"/>
      <scheme val="minor"/>
    </font>
    <font>
      <sz val="10"/>
      <color rgb="FF374151"/>
      <name val="Calibri"/>
      <family val="2"/>
      <scheme val="minor"/>
    </font>
    <font>
      <b/>
      <u/>
      <sz val="10"/>
      <name val="Calibri"/>
      <family val="2"/>
      <scheme val="minor"/>
    </font>
    <font>
      <b/>
      <sz val="10"/>
      <name val="Calibri"/>
      <family val="2"/>
      <scheme val="minor"/>
    </font>
    <font>
      <sz val="10"/>
      <name val="Calibri"/>
      <family val="2"/>
      <scheme val="minor"/>
    </font>
    <font>
      <sz val="11"/>
      <color rgb="FF000000"/>
      <name val="Calibri"/>
      <family val="2"/>
      <charset val="177"/>
    </font>
    <font>
      <b/>
      <sz val="11"/>
      <color rgb="FF000000"/>
      <name val="Calibri"/>
      <family val="2"/>
      <charset val="177"/>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46">
    <fill>
      <patternFill patternType="none"/>
    </fill>
    <fill>
      <patternFill patternType="gray125"/>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ECECEC"/>
        <bgColor rgb="FFECECEC"/>
      </patternFill>
    </fill>
    <fill>
      <patternFill patternType="solid">
        <fgColor rgb="FFFFFF00"/>
        <bgColor rgb="FF000000"/>
      </patternFill>
    </fill>
    <fill>
      <patternFill patternType="solid">
        <fgColor rgb="FFC5E0B3"/>
        <bgColor rgb="FFC5E0B3"/>
      </patternFill>
    </fill>
    <fill>
      <patternFill patternType="solid">
        <fgColor rgb="FFFFFF00"/>
        <bgColor indexed="64"/>
      </patternFill>
    </fill>
    <fill>
      <patternFill patternType="solid">
        <fgColor rgb="FFC0C0C0"/>
        <bgColor rgb="FFC0C0C0"/>
      </patternFill>
    </fill>
    <fill>
      <patternFill patternType="solid">
        <fgColor rgb="FFBFBFBF"/>
        <bgColor rgb="FFBFBFBF"/>
      </patternFill>
    </fill>
    <fill>
      <patternFill patternType="solid">
        <fgColor rgb="FF92D050"/>
        <bgColor rgb="FF92D05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1" fillId="0" borderId="0"/>
    <xf numFmtId="0" fontId="1" fillId="0" borderId="0"/>
    <xf numFmtId="0" fontId="6" fillId="0" borderId="0" applyNumberFormat="0" applyFill="0" applyBorder="0" applyAlignment="0" applyProtection="0"/>
    <xf numFmtId="0" fontId="35" fillId="0" borderId="0" applyNumberFormat="0" applyFill="0" applyBorder="0" applyAlignment="0" applyProtection="0"/>
    <xf numFmtId="0" fontId="36" fillId="0" borderId="16" applyNumberFormat="0" applyFill="0" applyAlignment="0" applyProtection="0"/>
    <xf numFmtId="0" fontId="37" fillId="0" borderId="17" applyNumberFormat="0" applyFill="0" applyAlignment="0" applyProtection="0"/>
    <xf numFmtId="0" fontId="38" fillId="0" borderId="18" applyNumberFormat="0" applyFill="0" applyAlignment="0" applyProtection="0"/>
    <xf numFmtId="0" fontId="38" fillId="0" borderId="0" applyNumberFormat="0" applyFill="0" applyBorder="0" applyAlignment="0" applyProtection="0"/>
    <xf numFmtId="0" fontId="39" fillId="15" borderId="0" applyNumberFormat="0" applyBorder="0" applyAlignment="0" applyProtection="0"/>
    <xf numFmtId="0" fontId="40" fillId="16" borderId="0" applyNumberFormat="0" applyBorder="0" applyAlignment="0" applyProtection="0"/>
    <xf numFmtId="0" fontId="41" fillId="17" borderId="0" applyNumberFormat="0" applyBorder="0" applyAlignment="0" applyProtection="0"/>
    <xf numFmtId="0" fontId="42" fillId="18" borderId="19" applyNumberFormat="0" applyAlignment="0" applyProtection="0"/>
    <xf numFmtId="0" fontId="43" fillId="19" borderId="20" applyNumberFormat="0" applyAlignment="0" applyProtection="0"/>
    <xf numFmtId="0" fontId="44" fillId="19" borderId="19" applyNumberFormat="0" applyAlignment="0" applyProtection="0"/>
    <xf numFmtId="0" fontId="45" fillId="0" borderId="21" applyNumberFormat="0" applyFill="0" applyAlignment="0" applyProtection="0"/>
    <xf numFmtId="0" fontId="46" fillId="20" borderId="22" applyNumberFormat="0" applyAlignment="0" applyProtection="0"/>
    <xf numFmtId="0" fontId="47" fillId="0" borderId="0" applyNumberFormat="0" applyFill="0" applyBorder="0" applyAlignment="0" applyProtection="0"/>
    <xf numFmtId="0" fontId="1" fillId="21" borderId="23" applyNumberFormat="0" applyFont="0" applyAlignment="0" applyProtection="0"/>
    <xf numFmtId="0" fontId="48" fillId="0" borderId="0" applyNumberFormat="0" applyFill="0" applyBorder="0" applyAlignment="0" applyProtection="0"/>
    <xf numFmtId="0" fontId="2" fillId="0" borderId="24" applyNumberFormat="0" applyFill="0" applyAlignment="0" applyProtection="0"/>
    <xf numFmtId="0" fontId="4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9"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49"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cellStyleXfs>
  <cellXfs count="130">
    <xf numFmtId="0" fontId="0" fillId="0" borderId="0" xfId="0"/>
    <xf numFmtId="0" fontId="3" fillId="0" borderId="0" xfId="0" applyFont="1"/>
    <xf numFmtId="0" fontId="4" fillId="0" borderId="1" xfId="0" applyFont="1" applyBorder="1"/>
    <xf numFmtId="0" fontId="5" fillId="0" borderId="0" xfId="0" applyFont="1"/>
    <xf numFmtId="0" fontId="4" fillId="0" borderId="0" xfId="0" applyFont="1"/>
    <xf numFmtId="0" fontId="4" fillId="5" borderId="2" xfId="0" applyFont="1" applyFill="1" applyBorder="1"/>
    <xf numFmtId="0" fontId="3" fillId="0" borderId="0" xfId="0" applyFont="1" applyAlignment="1">
      <alignment horizontal="left"/>
    </xf>
    <xf numFmtId="0" fontId="4" fillId="0" borderId="1" xfId="0" applyFont="1" applyBorder="1" applyAlignment="1">
      <alignment horizontal="left"/>
    </xf>
    <xf numFmtId="0" fontId="4" fillId="2" borderId="1" xfId="0" applyFont="1" applyFill="1" applyBorder="1" applyAlignment="1">
      <alignment horizontal="left"/>
    </xf>
    <xf numFmtId="0" fontId="4" fillId="3" borderId="1" xfId="0" applyFont="1" applyFill="1" applyBorder="1" applyAlignment="1">
      <alignment horizontal="left"/>
    </xf>
    <xf numFmtId="0" fontId="4" fillId="4" borderId="1" xfId="0" applyFont="1" applyFill="1" applyBorder="1" applyAlignment="1">
      <alignment horizontal="left"/>
    </xf>
    <xf numFmtId="0" fontId="5" fillId="0" borderId="0" xfId="0" applyFont="1" applyAlignment="1">
      <alignment horizontal="left"/>
    </xf>
    <xf numFmtId="0" fontId="4" fillId="0" borderId="0" xfId="0" applyFont="1" applyAlignment="1">
      <alignment horizontal="left"/>
    </xf>
    <xf numFmtId="0" fontId="4" fillId="5" borderId="2" xfId="0" applyFont="1" applyFill="1" applyBorder="1" applyAlignment="1">
      <alignment horizontal="left"/>
    </xf>
    <xf numFmtId="0" fontId="5" fillId="5" borderId="2" xfId="0" applyFont="1" applyFill="1" applyBorder="1" applyAlignment="1">
      <alignment horizontal="left"/>
    </xf>
    <xf numFmtId="0" fontId="3"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right"/>
    </xf>
    <xf numFmtId="0" fontId="0" fillId="0" borderId="0" xfId="0" applyAlignment="1">
      <alignment horizontal="center" vertical="top"/>
    </xf>
    <xf numFmtId="17" fontId="4" fillId="0" borderId="0" xfId="0" applyNumberFormat="1" applyFont="1"/>
    <xf numFmtId="0" fontId="4" fillId="5" borderId="0" xfId="0" applyFont="1" applyFill="1"/>
    <xf numFmtId="0" fontId="8" fillId="0" borderId="1" xfId="0" applyFont="1" applyBorder="1"/>
    <xf numFmtId="0" fontId="9" fillId="6" borderId="1" xfId="0" applyFont="1" applyFill="1" applyBorder="1"/>
    <xf numFmtId="0" fontId="10" fillId="0" borderId="0" xfId="0" applyFont="1"/>
    <xf numFmtId="0" fontId="8" fillId="6" borderId="1" xfId="0" applyFont="1" applyFill="1" applyBorder="1"/>
    <xf numFmtId="0" fontId="8" fillId="0" borderId="0" xfId="0" applyFont="1"/>
    <xf numFmtId="0" fontId="8" fillId="5" borderId="2" xfId="0" applyFont="1" applyFill="1" applyBorder="1"/>
    <xf numFmtId="0" fontId="11" fillId="7" borderId="1" xfId="0" applyFont="1" applyFill="1" applyBorder="1" applyAlignment="1">
      <alignment horizontal="center" vertical="center" wrapText="1"/>
    </xf>
    <xf numFmtId="0" fontId="12" fillId="0" borderId="0" xfId="0" applyFont="1"/>
    <xf numFmtId="0" fontId="13" fillId="7" borderId="1" xfId="0" applyFont="1" applyFill="1" applyBorder="1" applyAlignment="1">
      <alignment horizontal="center" vertical="center" wrapText="1"/>
    </xf>
    <xf numFmtId="4" fontId="13" fillId="7" borderId="1" xfId="0" applyNumberFormat="1" applyFont="1" applyFill="1" applyBorder="1" applyAlignment="1">
      <alignment vertical="center" wrapText="1"/>
    </xf>
    <xf numFmtId="0" fontId="13" fillId="7" borderId="1" xfId="0" applyFont="1" applyFill="1" applyBorder="1" applyAlignment="1">
      <alignment vertical="center" wrapText="1"/>
    </xf>
    <xf numFmtId="0" fontId="14" fillId="0" borderId="0" xfId="0" applyFont="1"/>
    <xf numFmtId="0" fontId="12" fillId="5" borderId="2" xfId="0" applyFont="1" applyFill="1" applyBorder="1"/>
    <xf numFmtId="0" fontId="8" fillId="8" borderId="3" xfId="0" applyFont="1" applyFill="1" applyBorder="1"/>
    <xf numFmtId="0" fontId="8" fillId="8" borderId="4" xfId="0" applyFont="1" applyFill="1" applyBorder="1"/>
    <xf numFmtId="0" fontId="8" fillId="8" borderId="5" xfId="0" applyFont="1" applyFill="1" applyBorder="1"/>
    <xf numFmtId="0" fontId="8" fillId="5" borderId="0" xfId="0" applyFont="1" applyFill="1"/>
    <xf numFmtId="0" fontId="15" fillId="0" borderId="0" xfId="0" applyFont="1"/>
    <xf numFmtId="0" fontId="14" fillId="0" borderId="6" xfId="0" applyFont="1" applyBorder="1" applyAlignment="1">
      <alignment horizontal="center" vertical="center"/>
    </xf>
    <xf numFmtId="0" fontId="12" fillId="0" borderId="6" xfId="0" applyFont="1" applyBorder="1" applyAlignment="1">
      <alignment horizontal="center" vertical="center"/>
    </xf>
    <xf numFmtId="0" fontId="12" fillId="9" borderId="6" xfId="0" applyFont="1" applyFill="1" applyBorder="1"/>
    <xf numFmtId="0" fontId="16" fillId="0" borderId="0" xfId="0" applyFont="1"/>
    <xf numFmtId="0" fontId="5" fillId="0" borderId="1" xfId="0" applyFont="1" applyBorder="1"/>
    <xf numFmtId="0" fontId="4" fillId="5" borderId="1" xfId="0" applyFont="1" applyFill="1" applyBorder="1"/>
    <xf numFmtId="0" fontId="17" fillId="0" borderId="0" xfId="0" applyFont="1"/>
    <xf numFmtId="0" fontId="18" fillId="0" borderId="0" xfId="0" applyFont="1"/>
    <xf numFmtId="0" fontId="19" fillId="0" borderId="0" xfId="0" applyFont="1"/>
    <xf numFmtId="0" fontId="18" fillId="0" borderId="1" xfId="0" applyFont="1" applyBorder="1"/>
    <xf numFmtId="0" fontId="18" fillId="0" borderId="7" xfId="0" applyFont="1" applyBorder="1"/>
    <xf numFmtId="0" fontId="4" fillId="0" borderId="7" xfId="0" applyFont="1" applyBorder="1"/>
    <xf numFmtId="9" fontId="4" fillId="0" borderId="1" xfId="0" applyNumberFormat="1" applyFont="1" applyBorder="1"/>
    <xf numFmtId="3" fontId="4" fillId="0" borderId="1" xfId="0" applyNumberFormat="1" applyFont="1" applyBorder="1"/>
    <xf numFmtId="0" fontId="20" fillId="0" borderId="0" xfId="0" applyFont="1"/>
    <xf numFmtId="0" fontId="4" fillId="0" borderId="8" xfId="0" applyFont="1" applyBorder="1"/>
    <xf numFmtId="0" fontId="18" fillId="0" borderId="0" xfId="0" applyFont="1" applyAlignment="1">
      <alignment horizontal="center"/>
    </xf>
    <xf numFmtId="0" fontId="18" fillId="0" borderId="8" xfId="0" applyFont="1" applyBorder="1"/>
    <xf numFmtId="0" fontId="10" fillId="0" borderId="8" xfId="0" applyFont="1" applyBorder="1"/>
    <xf numFmtId="0" fontId="5" fillId="0" borderId="6" xfId="0" applyFont="1" applyBorder="1"/>
    <xf numFmtId="0" fontId="3" fillId="0" borderId="6" xfId="0" applyFont="1" applyBorder="1"/>
    <xf numFmtId="0" fontId="3" fillId="9" borderId="6" xfId="0" applyFont="1" applyFill="1" applyBorder="1"/>
    <xf numFmtId="0" fontId="21" fillId="0" borderId="0" xfId="1"/>
    <xf numFmtId="0" fontId="22" fillId="0" borderId="0" xfId="1" applyFont="1"/>
    <xf numFmtId="0" fontId="23" fillId="0" borderId="0" xfId="1" applyFont="1"/>
    <xf numFmtId="14" fontId="23" fillId="10" borderId="1" xfId="1" applyNumberFormat="1" applyFont="1" applyFill="1" applyBorder="1"/>
    <xf numFmtId="164" fontId="23" fillId="10" borderId="1" xfId="1" applyNumberFormat="1" applyFont="1" applyFill="1" applyBorder="1"/>
    <xf numFmtId="14" fontId="22" fillId="0" borderId="1" xfId="1" applyNumberFormat="1" applyFont="1" applyBorder="1"/>
    <xf numFmtId="164" fontId="22" fillId="0" borderId="1" xfId="1" applyNumberFormat="1" applyFont="1" applyBorder="1"/>
    <xf numFmtId="14" fontId="22" fillId="0" borderId="0" xfId="1" applyNumberFormat="1" applyFont="1"/>
    <xf numFmtId="164" fontId="22" fillId="11" borderId="1" xfId="1" applyNumberFormat="1" applyFont="1" applyFill="1" applyBorder="1" applyProtection="1">
      <protection locked="0"/>
    </xf>
    <xf numFmtId="0" fontId="24" fillId="12" borderId="1" xfId="0" applyFont="1" applyFill="1" applyBorder="1" applyAlignment="1">
      <alignment horizontal="center"/>
    </xf>
    <xf numFmtId="0" fontId="24" fillId="0" borderId="0" xfId="0" applyFont="1" applyAlignment="1">
      <alignment horizontal="right"/>
    </xf>
    <xf numFmtId="0" fontId="25" fillId="0" borderId="0" xfId="0" applyFont="1"/>
    <xf numFmtId="0" fontId="24" fillId="0" borderId="1" xfId="0" applyFont="1" applyBorder="1" applyAlignment="1">
      <alignment horizontal="center"/>
    </xf>
    <xf numFmtId="3" fontId="24" fillId="5" borderId="1" xfId="0" applyNumberFormat="1" applyFont="1" applyFill="1" applyBorder="1" applyAlignment="1">
      <alignment horizontal="center"/>
    </xf>
    <xf numFmtId="3" fontId="5" fillId="5" borderId="1" xfId="0" applyNumberFormat="1" applyFont="1" applyFill="1" applyBorder="1" applyAlignment="1">
      <alignment horizontal="center"/>
    </xf>
    <xf numFmtId="0" fontId="24" fillId="5" borderId="1" xfId="0" applyFont="1" applyFill="1" applyBorder="1" applyAlignment="1">
      <alignment horizontal="center"/>
    </xf>
    <xf numFmtId="0" fontId="5" fillId="5" borderId="1" xfId="0" applyFont="1" applyFill="1" applyBorder="1" applyAlignment="1">
      <alignment horizontal="center"/>
    </xf>
    <xf numFmtId="3" fontId="4" fillId="9" borderId="1" xfId="0" applyNumberFormat="1" applyFont="1" applyFill="1" applyBorder="1"/>
    <xf numFmtId="3" fontId="4" fillId="5" borderId="1" xfId="0" applyNumberFormat="1" applyFont="1" applyFill="1" applyBorder="1"/>
    <xf numFmtId="3" fontId="4" fillId="5" borderId="6" xfId="0" applyNumberFormat="1" applyFont="1" applyFill="1" applyBorder="1"/>
    <xf numFmtId="3" fontId="4" fillId="9" borderId="6" xfId="0" applyNumberFormat="1" applyFont="1" applyFill="1" applyBorder="1"/>
    <xf numFmtId="0" fontId="4" fillId="0" borderId="6" xfId="0" applyFont="1" applyBorder="1"/>
    <xf numFmtId="3" fontId="4" fillId="0" borderId="6" xfId="0" applyNumberFormat="1" applyFont="1" applyBorder="1"/>
    <xf numFmtId="0" fontId="4" fillId="9" borderId="12" xfId="0" applyFont="1" applyFill="1" applyBorder="1"/>
    <xf numFmtId="0" fontId="27" fillId="0" borderId="0" xfId="0" applyFont="1"/>
    <xf numFmtId="0" fontId="28" fillId="0" borderId="0" xfId="0" applyFont="1"/>
    <xf numFmtId="0" fontId="28" fillId="0" borderId="6" xfId="0" applyFont="1" applyBorder="1"/>
    <xf numFmtId="0" fontId="27" fillId="0" borderId="6" xfId="0" applyFont="1" applyBorder="1"/>
    <xf numFmtId="0" fontId="29" fillId="0" borderId="0" xfId="0" applyFont="1" applyAlignment="1">
      <alignment vertical="center"/>
    </xf>
    <xf numFmtId="0" fontId="30" fillId="0" borderId="0" xfId="0" applyFont="1"/>
    <xf numFmtId="0" fontId="31" fillId="0" borderId="0" xfId="0" applyFont="1"/>
    <xf numFmtId="0" fontId="32" fillId="0" borderId="0" xfId="0" applyFont="1"/>
    <xf numFmtId="0" fontId="32" fillId="9" borderId="6" xfId="0" applyFont="1" applyFill="1" applyBorder="1"/>
    <xf numFmtId="0" fontId="3" fillId="0" borderId="0" xfId="0" applyFont="1" applyAlignment="1">
      <alignment horizontal="left" wrapText="1"/>
    </xf>
    <xf numFmtId="0" fontId="3" fillId="0" borderId="0" xfId="0" applyFont="1" applyAlignment="1">
      <alignment wrapText="1"/>
    </xf>
    <xf numFmtId="14" fontId="33" fillId="0" borderId="0" xfId="0" applyNumberFormat="1" applyFont="1" applyAlignment="1">
      <alignment wrapText="1"/>
    </xf>
    <xf numFmtId="14" fontId="0" fillId="0" borderId="0" xfId="0" applyNumberFormat="1"/>
    <xf numFmtId="0" fontId="2" fillId="0" borderId="0" xfId="0" applyFont="1"/>
    <xf numFmtId="165" fontId="33" fillId="0" borderId="0" xfId="0" applyNumberFormat="1" applyFont="1" applyAlignment="1">
      <alignment horizontal="left" wrapText="1"/>
    </xf>
    <xf numFmtId="0" fontId="34" fillId="0" borderId="0" xfId="0" applyFont="1" applyAlignment="1">
      <alignment wrapText="1"/>
    </xf>
    <xf numFmtId="0" fontId="0" fillId="11" borderId="0" xfId="0" applyFill="1" applyProtection="1">
      <protection locked="0"/>
    </xf>
    <xf numFmtId="0" fontId="5" fillId="14" borderId="1" xfId="0" applyFont="1" applyFill="1" applyBorder="1"/>
    <xf numFmtId="0" fontId="5" fillId="14" borderId="13" xfId="0" applyFont="1" applyFill="1" applyBorder="1"/>
    <xf numFmtId="0" fontId="4" fillId="0" borderId="14" xfId="0" applyFont="1" applyBorder="1" applyAlignment="1">
      <alignment horizontal="left"/>
    </xf>
    <xf numFmtId="0" fontId="4" fillId="0" borderId="15" xfId="0" applyFont="1" applyBorder="1"/>
    <xf numFmtId="0" fontId="4" fillId="0" borderId="15" xfId="0" applyFont="1" applyBorder="1" applyAlignment="1">
      <alignment horizontal="right"/>
    </xf>
    <xf numFmtId="0" fontId="5" fillId="0" borderId="13" xfId="0" applyFont="1" applyBorder="1"/>
    <xf numFmtId="0" fontId="4" fillId="5" borderId="15" xfId="0" applyFont="1" applyFill="1" applyBorder="1"/>
    <xf numFmtId="0" fontId="4" fillId="0" borderId="14" xfId="0" applyFont="1" applyBorder="1"/>
    <xf numFmtId="0" fontId="31" fillId="0" borderId="6" xfId="0" applyFont="1" applyBorder="1"/>
    <xf numFmtId="0" fontId="32" fillId="0" borderId="6" xfId="0" applyFont="1" applyBorder="1"/>
    <xf numFmtId="0" fontId="30" fillId="0" borderId="0" xfId="0" applyFont="1" applyAlignment="1">
      <alignment vertical="center"/>
    </xf>
    <xf numFmtId="0" fontId="3" fillId="0" borderId="0" xfId="0" applyFont="1"/>
    <xf numFmtId="0" fontId="7" fillId="0" borderId="0" xfId="0" applyFont="1"/>
    <xf numFmtId="0" fontId="14" fillId="0" borderId="0" xfId="0" applyFont="1"/>
    <xf numFmtId="0" fontId="12" fillId="0" borderId="0" xfId="0" applyFont="1"/>
    <xf numFmtId="0" fontId="4" fillId="0" borderId="0" xfId="0" applyFont="1" applyAlignment="1">
      <alignment horizontal="left"/>
    </xf>
    <xf numFmtId="0" fontId="4" fillId="0" borderId="0" xfId="0" applyFont="1"/>
    <xf numFmtId="0" fontId="4" fillId="0" borderId="0" xfId="0" applyFont="1" applyAlignment="1">
      <alignment wrapText="1"/>
    </xf>
    <xf numFmtId="0" fontId="4" fillId="0" borderId="0" xfId="0" applyFont="1" applyAlignment="1">
      <alignment horizontal="left" vertical="center"/>
    </xf>
    <xf numFmtId="0" fontId="4" fillId="0" borderId="9" xfId="0" applyFont="1" applyBorder="1" applyAlignment="1">
      <alignment horizontal="center"/>
    </xf>
    <xf numFmtId="0" fontId="26" fillId="13" borderId="7" xfId="0" applyFont="1" applyFill="1" applyBorder="1" applyAlignment="1">
      <alignment horizontal="center"/>
    </xf>
    <xf numFmtId="0" fontId="26" fillId="13" borderId="10" xfId="0" applyFont="1" applyFill="1" applyBorder="1" applyAlignment="1">
      <alignment horizontal="center"/>
    </xf>
    <xf numFmtId="0" fontId="3" fillId="0" borderId="11" xfId="0" applyFont="1" applyBorder="1"/>
    <xf numFmtId="0" fontId="27" fillId="0" borderId="0" xfId="0" applyFont="1"/>
    <xf numFmtId="0" fontId="5" fillId="0" borderId="0" xfId="0" applyFont="1"/>
    <xf numFmtId="0" fontId="32" fillId="0" borderId="0" xfId="0" applyFon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3" xr:uid="{D37566E3-F1FF-4C4E-82B7-83291AF1A2D6}"/>
    <cellStyle name="Input" xfId="12" builtinId="20" customBuiltin="1"/>
    <cellStyle name="Linked Cell" xfId="15" builtinId="24" customBuiltin="1"/>
    <cellStyle name="Neutral" xfId="11" builtinId="28" customBuiltin="1"/>
    <cellStyle name="Normal" xfId="0" builtinId="0"/>
    <cellStyle name="Normal 2" xfId="2" xr:uid="{23F87F6F-8CC2-421F-AB2D-89D08C2A3672}"/>
    <cellStyle name="Normal 3" xfId="1" xr:uid="{217005E1-7826-4FB0-971F-4268E3A35F8F}"/>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60960</xdr:rowOff>
    </xdr:from>
    <xdr:to>
      <xdr:col>9</xdr:col>
      <xdr:colOff>259080</xdr:colOff>
      <xdr:row>4</xdr:row>
      <xdr:rowOff>91440</xdr:rowOff>
    </xdr:to>
    <xdr:sp macro="" textlink="">
      <xdr:nvSpPr>
        <xdr:cNvPr id="2" name="Rectangle 1">
          <a:extLst>
            <a:ext uri="{FF2B5EF4-FFF2-40B4-BE49-F238E27FC236}">
              <a16:creationId xmlns:a16="http://schemas.microsoft.com/office/drawing/2014/main" id="{12E596A6-6A89-1E86-D580-2D7C12CC85E5}"/>
            </a:ext>
          </a:extLst>
        </xdr:cNvPr>
        <xdr:cNvSpPr/>
      </xdr:nvSpPr>
      <xdr:spPr>
        <a:xfrm>
          <a:off x="647700" y="243840"/>
          <a:ext cx="11277600" cy="579120"/>
        </a:xfrm>
        <a:prstGeom prst="rect">
          <a:avLst/>
        </a:prstGeom>
        <a:solidFill>
          <a:schemeClr val="bg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rPr>
            <a:t>2) The excel file named Average 3, the table below contains precipitation measurement as measured in the Rochester NY area last year and we sampled 3 days in each of the first three months of 2018. Complete all the question in the file given</a:t>
          </a:r>
          <a:r>
            <a:rPr lang="en-IN"/>
            <a:t>. </a:t>
          </a:r>
          <a:endParaRPr lang="en-IN" sz="1100" kern="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22860</xdr:rowOff>
    </xdr:from>
    <xdr:to>
      <xdr:col>6</xdr:col>
      <xdr:colOff>601980</xdr:colOff>
      <xdr:row>5</xdr:row>
      <xdr:rowOff>7620</xdr:rowOff>
    </xdr:to>
    <xdr:sp macro="" textlink="">
      <xdr:nvSpPr>
        <xdr:cNvPr id="2" name="Rectangle 1">
          <a:extLst>
            <a:ext uri="{FF2B5EF4-FFF2-40B4-BE49-F238E27FC236}">
              <a16:creationId xmlns:a16="http://schemas.microsoft.com/office/drawing/2014/main" id="{9FBBCA56-2199-DD7A-9B0B-B15EF617ECD4}"/>
            </a:ext>
          </a:extLst>
        </xdr:cNvPr>
        <xdr:cNvSpPr/>
      </xdr:nvSpPr>
      <xdr:spPr>
        <a:xfrm>
          <a:off x="609600" y="388620"/>
          <a:ext cx="7924800" cy="5334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13) In excel file named Math 1, Use the following guidelines to calculate the statements given the file.</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15240</xdr:colOff>
      <xdr:row>2</xdr:row>
      <xdr:rowOff>7620</xdr:rowOff>
    </xdr:from>
    <xdr:to>
      <xdr:col>12</xdr:col>
      <xdr:colOff>228600</xdr:colOff>
      <xdr:row>5</xdr:row>
      <xdr:rowOff>0</xdr:rowOff>
    </xdr:to>
    <xdr:sp macro="" textlink="">
      <xdr:nvSpPr>
        <xdr:cNvPr id="2" name="Rectangle 1">
          <a:extLst>
            <a:ext uri="{FF2B5EF4-FFF2-40B4-BE49-F238E27FC236}">
              <a16:creationId xmlns:a16="http://schemas.microsoft.com/office/drawing/2014/main" id="{EE75A16F-148F-6F83-0252-D6B328388B3E}"/>
            </a:ext>
          </a:extLst>
        </xdr:cNvPr>
        <xdr:cNvSpPr/>
      </xdr:nvSpPr>
      <xdr:spPr>
        <a:xfrm>
          <a:off x="624840" y="373380"/>
          <a:ext cx="6918960" cy="5410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14) In excel file named MAX MIN 1, Use max, min and average formulas to answer all the following questions given in the file.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38100</xdr:colOff>
      <xdr:row>3</xdr:row>
      <xdr:rowOff>38100</xdr:rowOff>
    </xdr:from>
    <xdr:to>
      <xdr:col>12</xdr:col>
      <xdr:colOff>388620</xdr:colOff>
      <xdr:row>7</xdr:row>
      <xdr:rowOff>68580</xdr:rowOff>
    </xdr:to>
    <xdr:sp macro="" textlink="">
      <xdr:nvSpPr>
        <xdr:cNvPr id="2" name="Rectangle 1">
          <a:extLst>
            <a:ext uri="{FF2B5EF4-FFF2-40B4-BE49-F238E27FC236}">
              <a16:creationId xmlns:a16="http://schemas.microsoft.com/office/drawing/2014/main" id="{D25C30D5-ABB2-014F-0366-EE43C036E7AB}"/>
            </a:ext>
          </a:extLst>
        </xdr:cNvPr>
        <xdr:cNvSpPr/>
      </xdr:nvSpPr>
      <xdr:spPr>
        <a:xfrm>
          <a:off x="647700" y="586740"/>
          <a:ext cx="7056120" cy="7620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15) In the file named MAX MIN 2, The following table contains details about the scores of 4 students in a driving theory test. If a student fails at least one test - she or he needs to retake the course. Use IF and MAX/MIN to check if a student passed the test.</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15240</xdr:rowOff>
    </xdr:from>
    <xdr:to>
      <xdr:col>13</xdr:col>
      <xdr:colOff>274320</xdr:colOff>
      <xdr:row>5</xdr:row>
      <xdr:rowOff>38100</xdr:rowOff>
    </xdr:to>
    <xdr:sp macro="" textlink="">
      <xdr:nvSpPr>
        <xdr:cNvPr id="2" name="Rectangle 1">
          <a:extLst>
            <a:ext uri="{FF2B5EF4-FFF2-40B4-BE49-F238E27FC236}">
              <a16:creationId xmlns:a16="http://schemas.microsoft.com/office/drawing/2014/main" id="{A154E440-35DF-4A76-C588-991ACEAFFD3E}"/>
            </a:ext>
          </a:extLst>
        </xdr:cNvPr>
        <xdr:cNvSpPr/>
      </xdr:nvSpPr>
      <xdr:spPr>
        <a:xfrm>
          <a:off x="609600" y="381000"/>
          <a:ext cx="7589520" cy="5715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16) In the file named MAX MIN 3, IF at least one student got 99 points or more in a test - the test considered easy, Use MAX and IF to create a logic that checks if the test was "Easy" or not.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548640</xdr:colOff>
      <xdr:row>1</xdr:row>
      <xdr:rowOff>76200</xdr:rowOff>
    </xdr:from>
    <xdr:to>
      <xdr:col>12</xdr:col>
      <xdr:colOff>480060</xdr:colOff>
      <xdr:row>6</xdr:row>
      <xdr:rowOff>106680</xdr:rowOff>
    </xdr:to>
    <xdr:sp macro="" textlink="">
      <xdr:nvSpPr>
        <xdr:cNvPr id="2" name="Rectangle 1">
          <a:extLst>
            <a:ext uri="{FF2B5EF4-FFF2-40B4-BE49-F238E27FC236}">
              <a16:creationId xmlns:a16="http://schemas.microsoft.com/office/drawing/2014/main" id="{025B5C4D-C5D4-23D9-BB8C-84A8501517BD}"/>
            </a:ext>
          </a:extLst>
        </xdr:cNvPr>
        <xdr:cNvSpPr/>
      </xdr:nvSpPr>
      <xdr:spPr>
        <a:xfrm>
          <a:off x="548640" y="259080"/>
          <a:ext cx="10325100" cy="9448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17) In the file named Nested IF 1, The school decided to use the following grade system:</a:t>
          </a:r>
        </a:p>
        <a:p>
          <a:pPr algn="l"/>
          <a:r>
            <a:rPr lang="en-IN" sz="1400" b="1" i="1">
              <a:solidFill>
                <a:schemeClr val="tx1"/>
              </a:solidFill>
              <a:latin typeface="Times New Roman" panose="02020603050405020304" pitchFamily="18" charset="0"/>
              <a:cs typeface="Times New Roman" panose="02020603050405020304" pitchFamily="18" charset="0"/>
            </a:rPr>
            <a:t> a. Grade higher or equal to 80 - Excellent </a:t>
          </a:r>
        </a:p>
        <a:p>
          <a:pPr algn="l"/>
          <a:r>
            <a:rPr lang="en-IN" sz="1400" b="1" i="1">
              <a:solidFill>
                <a:schemeClr val="tx1"/>
              </a:solidFill>
              <a:latin typeface="Times New Roman" panose="02020603050405020304" pitchFamily="18" charset="0"/>
              <a:cs typeface="Times New Roman" panose="02020603050405020304" pitchFamily="18" charset="0"/>
            </a:rPr>
            <a:t> b. Grade higher or equal to 60 but lower than 80 – Good</a:t>
          </a:r>
        </a:p>
        <a:p>
          <a:pPr algn="l"/>
          <a:r>
            <a:rPr lang="en-IN" sz="1400" b="1" i="1">
              <a:solidFill>
                <a:schemeClr val="tx1"/>
              </a:solidFill>
              <a:latin typeface="Times New Roman" panose="02020603050405020304" pitchFamily="18" charset="0"/>
              <a:cs typeface="Times New Roman" panose="02020603050405020304" pitchFamily="18" charset="0"/>
            </a:rPr>
            <a:t> c. Grade lower than 60 - Failed Complete all the task given in the file.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586740</xdr:colOff>
      <xdr:row>2</xdr:row>
      <xdr:rowOff>15240</xdr:rowOff>
    </xdr:from>
    <xdr:to>
      <xdr:col>13</xdr:col>
      <xdr:colOff>457200</xdr:colOff>
      <xdr:row>5</xdr:row>
      <xdr:rowOff>68580</xdr:rowOff>
    </xdr:to>
    <xdr:sp macro="" textlink="">
      <xdr:nvSpPr>
        <xdr:cNvPr id="2" name="Rectangle 1">
          <a:extLst>
            <a:ext uri="{FF2B5EF4-FFF2-40B4-BE49-F238E27FC236}">
              <a16:creationId xmlns:a16="http://schemas.microsoft.com/office/drawing/2014/main" id="{9210B7E3-27B9-1718-B5C3-D8AF8CD61470}"/>
            </a:ext>
          </a:extLst>
        </xdr:cNvPr>
        <xdr:cNvSpPr/>
      </xdr:nvSpPr>
      <xdr:spPr>
        <a:xfrm>
          <a:off x="586740" y="381000"/>
          <a:ext cx="7795260" cy="6019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18) In the file named SUM 1, The following table includes ABC company's revenue by month. The company's CFO asked you to use SUM formula to calculate the total revenue for the year.</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22860</xdr:rowOff>
    </xdr:from>
    <xdr:to>
      <xdr:col>10</xdr:col>
      <xdr:colOff>563880</xdr:colOff>
      <xdr:row>4</xdr:row>
      <xdr:rowOff>68580</xdr:rowOff>
    </xdr:to>
    <xdr:sp macro="" textlink="">
      <xdr:nvSpPr>
        <xdr:cNvPr id="2" name="Rectangle 1">
          <a:extLst>
            <a:ext uri="{FF2B5EF4-FFF2-40B4-BE49-F238E27FC236}">
              <a16:creationId xmlns:a16="http://schemas.microsoft.com/office/drawing/2014/main" id="{40D728B3-8ADF-4586-8403-2B33FBAF5D9F}"/>
            </a:ext>
          </a:extLst>
        </xdr:cNvPr>
        <xdr:cNvSpPr/>
      </xdr:nvSpPr>
      <xdr:spPr>
        <a:xfrm>
          <a:off x="609600" y="205740"/>
          <a:ext cx="6819900" cy="5943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19) In the file named SUM 2, The following table represents daily costs by </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b="1" i="1">
              <a:solidFill>
                <a:schemeClr val="tx1"/>
              </a:solidFill>
              <a:effectLst/>
              <a:latin typeface="Times New Roman" panose="02020603050405020304" pitchFamily="18" charset="0"/>
              <a:ea typeface="+mn-ea"/>
              <a:cs typeface="Times New Roman" panose="02020603050405020304" pitchFamily="18" charset="0"/>
            </a:rPr>
            <a:t>20) day for the first quarter of 2015. Calculate the total costs at the bottom of the table.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601980</xdr:colOff>
      <xdr:row>2</xdr:row>
      <xdr:rowOff>30480</xdr:rowOff>
    </xdr:from>
    <xdr:to>
      <xdr:col>12</xdr:col>
      <xdr:colOff>91440</xdr:colOff>
      <xdr:row>5</xdr:row>
      <xdr:rowOff>7620</xdr:rowOff>
    </xdr:to>
    <xdr:sp macro="" textlink="">
      <xdr:nvSpPr>
        <xdr:cNvPr id="2" name="Rectangle 1">
          <a:extLst>
            <a:ext uri="{FF2B5EF4-FFF2-40B4-BE49-F238E27FC236}">
              <a16:creationId xmlns:a16="http://schemas.microsoft.com/office/drawing/2014/main" id="{4205A2A3-5D73-BA08-56E5-E005BEEB7369}"/>
            </a:ext>
          </a:extLst>
        </xdr:cNvPr>
        <xdr:cNvSpPr/>
      </xdr:nvSpPr>
      <xdr:spPr>
        <a:xfrm>
          <a:off x="601980" y="396240"/>
          <a:ext cx="6804660" cy="5257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21) In the file named SUM 3, Find the number of residents for each of the following groups from the table below, complete all the question in the file.</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38100</xdr:colOff>
      <xdr:row>2</xdr:row>
      <xdr:rowOff>45720</xdr:rowOff>
    </xdr:from>
    <xdr:to>
      <xdr:col>10</xdr:col>
      <xdr:colOff>266700</xdr:colOff>
      <xdr:row>4</xdr:row>
      <xdr:rowOff>7620</xdr:rowOff>
    </xdr:to>
    <xdr:sp macro="" textlink="">
      <xdr:nvSpPr>
        <xdr:cNvPr id="2" name="Rectangle 1">
          <a:extLst>
            <a:ext uri="{FF2B5EF4-FFF2-40B4-BE49-F238E27FC236}">
              <a16:creationId xmlns:a16="http://schemas.microsoft.com/office/drawing/2014/main" id="{637B283B-3289-0D7A-1352-DA6E157341B9}"/>
            </a:ext>
          </a:extLst>
        </xdr:cNvPr>
        <xdr:cNvSpPr/>
      </xdr:nvSpPr>
      <xdr:spPr>
        <a:xfrm>
          <a:off x="647700" y="411480"/>
          <a:ext cx="5715000" cy="3276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22) In the file named SUMIF 1, answer all the question given in the file.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601980</xdr:colOff>
      <xdr:row>3</xdr:row>
      <xdr:rowOff>15240</xdr:rowOff>
    </xdr:from>
    <xdr:to>
      <xdr:col>9</xdr:col>
      <xdr:colOff>601980</xdr:colOff>
      <xdr:row>5</xdr:row>
      <xdr:rowOff>167640</xdr:rowOff>
    </xdr:to>
    <xdr:sp macro="" textlink="">
      <xdr:nvSpPr>
        <xdr:cNvPr id="2" name="Rectangle 1">
          <a:extLst>
            <a:ext uri="{FF2B5EF4-FFF2-40B4-BE49-F238E27FC236}">
              <a16:creationId xmlns:a16="http://schemas.microsoft.com/office/drawing/2014/main" id="{0B33D187-E405-9775-7D06-EAA4313987FB}"/>
            </a:ext>
          </a:extLst>
        </xdr:cNvPr>
        <xdr:cNvSpPr/>
      </xdr:nvSpPr>
      <xdr:spPr>
        <a:xfrm>
          <a:off x="1211580" y="563880"/>
          <a:ext cx="4876800" cy="5181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23) In the file named SUMIF 2, answer all the question given in the file based on table.</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1</xdr:row>
      <xdr:rowOff>129540</xdr:rowOff>
    </xdr:from>
    <xdr:to>
      <xdr:col>10</xdr:col>
      <xdr:colOff>68580</xdr:colOff>
      <xdr:row>6</xdr:row>
      <xdr:rowOff>22860</xdr:rowOff>
    </xdr:to>
    <xdr:sp macro="" textlink="">
      <xdr:nvSpPr>
        <xdr:cNvPr id="3" name="Rectangle 2">
          <a:extLst>
            <a:ext uri="{FF2B5EF4-FFF2-40B4-BE49-F238E27FC236}">
              <a16:creationId xmlns:a16="http://schemas.microsoft.com/office/drawing/2014/main" id="{D264454F-B66D-E062-6A14-38048DE5D293}"/>
            </a:ext>
          </a:extLst>
        </xdr:cNvPr>
        <xdr:cNvSpPr/>
      </xdr:nvSpPr>
      <xdr:spPr>
        <a:xfrm>
          <a:off x="579120" y="312420"/>
          <a:ext cx="5585460" cy="80772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a:solidFill>
                <a:schemeClr val="tx1"/>
              </a:solidFill>
            </a:rPr>
            <a:t>3) In excel file named Count 1, The table below shows survey responses; </a:t>
          </a:r>
        </a:p>
        <a:p>
          <a:pPr algn="l"/>
          <a:r>
            <a:rPr lang="en-IN" sz="1400" b="1" i="1">
              <a:solidFill>
                <a:schemeClr val="tx1"/>
              </a:solidFill>
            </a:rPr>
            <a:t>the respondents could use any value for their answers</a:t>
          </a:r>
          <a:r>
            <a:rPr lang="en-IN"/>
            <a:t>.</a:t>
          </a:r>
        </a:p>
        <a:p>
          <a:pPr algn="l"/>
          <a:r>
            <a:rPr lang="en-IN" sz="1400" b="1" i="1">
              <a:solidFill>
                <a:schemeClr val="tx1"/>
              </a:solidFill>
            </a:rPr>
            <a:t>4) Answer all the questions using COUNT and COUNTA function.</a:t>
          </a:r>
          <a:endParaRPr lang="en-IN" sz="1400" b="1" i="1" kern="1200">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7620</xdr:colOff>
      <xdr:row>2</xdr:row>
      <xdr:rowOff>7620</xdr:rowOff>
    </xdr:from>
    <xdr:to>
      <xdr:col>13</xdr:col>
      <xdr:colOff>7620</xdr:colOff>
      <xdr:row>6</xdr:row>
      <xdr:rowOff>30480</xdr:rowOff>
    </xdr:to>
    <xdr:sp macro="" textlink="">
      <xdr:nvSpPr>
        <xdr:cNvPr id="2" name="Rectangle 1">
          <a:extLst>
            <a:ext uri="{FF2B5EF4-FFF2-40B4-BE49-F238E27FC236}">
              <a16:creationId xmlns:a16="http://schemas.microsoft.com/office/drawing/2014/main" id="{9338B37D-D627-AD96-C3FC-BEF617DA07C1}"/>
            </a:ext>
          </a:extLst>
        </xdr:cNvPr>
        <xdr:cNvSpPr/>
      </xdr:nvSpPr>
      <xdr:spPr>
        <a:xfrm>
          <a:off x="617220" y="373380"/>
          <a:ext cx="7315200" cy="7543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24) In the file named VLOOKUP APPROXIMATE MATCH, Retrieve the GBP: USD exchange rate for the following dates using VLOOKUP function, from the table in columns G-H. In case there is no exchange rate for a certain date entry, return the the last known rate for that day</a:t>
          </a:r>
          <a:r>
            <a:rPr lang="en-IN" sz="1400" b="1" i="1">
              <a:latin typeface="Times New Roman" panose="02020603050405020304" pitchFamily="18" charset="0"/>
              <a:cs typeface="Times New Roman" panose="02020603050405020304" pitchFamily="18" charset="0"/>
            </a:rPr>
            <a:t>.</a:t>
          </a:r>
          <a:endParaRPr lang="en-IN" sz="1400" b="1" i="1" kern="12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30480</xdr:colOff>
      <xdr:row>1</xdr:row>
      <xdr:rowOff>175260</xdr:rowOff>
    </xdr:from>
    <xdr:to>
      <xdr:col>12</xdr:col>
      <xdr:colOff>502920</xdr:colOff>
      <xdr:row>5</xdr:row>
      <xdr:rowOff>53340</xdr:rowOff>
    </xdr:to>
    <xdr:sp macro="" textlink="">
      <xdr:nvSpPr>
        <xdr:cNvPr id="2" name="Rectangle 1">
          <a:extLst>
            <a:ext uri="{FF2B5EF4-FFF2-40B4-BE49-F238E27FC236}">
              <a16:creationId xmlns:a16="http://schemas.microsoft.com/office/drawing/2014/main" id="{A4A4E0ED-EA26-48DC-0960-9A70A823CCD8}"/>
            </a:ext>
          </a:extLst>
        </xdr:cNvPr>
        <xdr:cNvSpPr/>
      </xdr:nvSpPr>
      <xdr:spPr>
        <a:xfrm>
          <a:off x="640080" y="358140"/>
          <a:ext cx="7178040" cy="60960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25) In the file named VLOOKUP 1, Below is a list of the employees who  work in your company: Answer all the question given in the file using vlookup function.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15240</xdr:colOff>
      <xdr:row>2</xdr:row>
      <xdr:rowOff>38100</xdr:rowOff>
    </xdr:from>
    <xdr:to>
      <xdr:col>11</xdr:col>
      <xdr:colOff>274320</xdr:colOff>
      <xdr:row>5</xdr:row>
      <xdr:rowOff>53340</xdr:rowOff>
    </xdr:to>
    <xdr:sp macro="" textlink="">
      <xdr:nvSpPr>
        <xdr:cNvPr id="2" name="Rectangle 1">
          <a:extLst>
            <a:ext uri="{FF2B5EF4-FFF2-40B4-BE49-F238E27FC236}">
              <a16:creationId xmlns:a16="http://schemas.microsoft.com/office/drawing/2014/main" id="{30CC536F-8736-0699-54DF-22CF9E7C1DFB}"/>
            </a:ext>
          </a:extLst>
        </xdr:cNvPr>
        <xdr:cNvSpPr/>
      </xdr:nvSpPr>
      <xdr:spPr>
        <a:xfrm>
          <a:off x="624840" y="403860"/>
          <a:ext cx="6355080" cy="5638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26) In the file named VLOOKUP 2a, according to the table, answer all the question given in the file using vlookup.</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2</xdr:row>
      <xdr:rowOff>22860</xdr:rowOff>
    </xdr:from>
    <xdr:to>
      <xdr:col>15</xdr:col>
      <xdr:colOff>533400</xdr:colOff>
      <xdr:row>6</xdr:row>
      <xdr:rowOff>99060</xdr:rowOff>
    </xdr:to>
    <xdr:sp macro="" textlink="">
      <xdr:nvSpPr>
        <xdr:cNvPr id="2" name="Rectangle 1">
          <a:extLst>
            <a:ext uri="{FF2B5EF4-FFF2-40B4-BE49-F238E27FC236}">
              <a16:creationId xmlns:a16="http://schemas.microsoft.com/office/drawing/2014/main" id="{5C8557A0-635B-2FFB-7633-483CF6873D38}"/>
            </a:ext>
          </a:extLst>
        </xdr:cNvPr>
        <xdr:cNvSpPr/>
      </xdr:nvSpPr>
      <xdr:spPr>
        <a:xfrm>
          <a:off x="617220" y="388620"/>
          <a:ext cx="9060180" cy="807720"/>
        </a:xfrm>
        <a:prstGeom prst="rect">
          <a:avLst/>
        </a:prstGeom>
        <a:solidFill>
          <a:schemeClr val="bg1">
            <a:lumMod val="7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5) In excel file named COUNT 2, The following table represents a bank statement of ExcelMaster company. Column E shows the total dollar value amount of each of the accounts. Answer all the questions using COUNT and COUNTA function</a:t>
          </a:r>
          <a:r>
            <a:rPr lang="en-IN">
              <a:solidFill>
                <a:schemeClr val="tx1"/>
              </a:solidFill>
            </a:rPr>
            <a:t>.</a:t>
          </a:r>
          <a:endParaRPr lang="en-IN" sz="1100" kern="12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22860</xdr:colOff>
      <xdr:row>2</xdr:row>
      <xdr:rowOff>15240</xdr:rowOff>
    </xdr:from>
    <xdr:to>
      <xdr:col>11</xdr:col>
      <xdr:colOff>601980</xdr:colOff>
      <xdr:row>4</xdr:row>
      <xdr:rowOff>175260</xdr:rowOff>
    </xdr:to>
    <xdr:sp macro="" textlink="">
      <xdr:nvSpPr>
        <xdr:cNvPr id="2" name="Rectangle 1">
          <a:extLst>
            <a:ext uri="{FF2B5EF4-FFF2-40B4-BE49-F238E27FC236}">
              <a16:creationId xmlns:a16="http://schemas.microsoft.com/office/drawing/2014/main" id="{CEE0B68D-0D08-545D-FB87-9CBE0ABC6480}"/>
            </a:ext>
          </a:extLst>
        </xdr:cNvPr>
        <xdr:cNvSpPr/>
      </xdr:nvSpPr>
      <xdr:spPr>
        <a:xfrm>
          <a:off x="632460" y="381000"/>
          <a:ext cx="6675120" cy="52578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6) In excel file named COUNT 3, Solve all the question by using formulas COUNT, COUNTA and COUNTBLANK</a:t>
          </a:r>
          <a:r>
            <a:rPr lang="en-IN"/>
            <a:t>:</a:t>
          </a:r>
          <a:endParaRPr lang="en-IN"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7620</xdr:rowOff>
    </xdr:from>
    <xdr:to>
      <xdr:col>10</xdr:col>
      <xdr:colOff>601980</xdr:colOff>
      <xdr:row>4</xdr:row>
      <xdr:rowOff>15240</xdr:rowOff>
    </xdr:to>
    <xdr:sp macro="" textlink="">
      <xdr:nvSpPr>
        <xdr:cNvPr id="2" name="Rectangle 1">
          <a:extLst>
            <a:ext uri="{FF2B5EF4-FFF2-40B4-BE49-F238E27FC236}">
              <a16:creationId xmlns:a16="http://schemas.microsoft.com/office/drawing/2014/main" id="{BC1C1F2F-BFE5-1DA7-FEAD-A5948CBFA14C}"/>
            </a:ext>
          </a:extLst>
        </xdr:cNvPr>
        <xdr:cNvSpPr/>
      </xdr:nvSpPr>
      <xdr:spPr>
        <a:xfrm>
          <a:off x="609600" y="373380"/>
          <a:ext cx="6088380" cy="37338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7) In excel file named HLOOKUP, solve all the question using HLOOKUP only.</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15240</xdr:rowOff>
    </xdr:from>
    <xdr:to>
      <xdr:col>12</xdr:col>
      <xdr:colOff>464820</xdr:colOff>
      <xdr:row>4</xdr:row>
      <xdr:rowOff>152400</xdr:rowOff>
    </xdr:to>
    <xdr:sp macro="" textlink="">
      <xdr:nvSpPr>
        <xdr:cNvPr id="2" name="Rectangle 1">
          <a:extLst>
            <a:ext uri="{FF2B5EF4-FFF2-40B4-BE49-F238E27FC236}">
              <a16:creationId xmlns:a16="http://schemas.microsoft.com/office/drawing/2014/main" id="{6DF62274-DC7C-8D2A-CF20-4F0DAA923287}"/>
            </a:ext>
          </a:extLst>
        </xdr:cNvPr>
        <xdr:cNvSpPr/>
      </xdr:nvSpPr>
      <xdr:spPr>
        <a:xfrm>
          <a:off x="609600" y="381000"/>
          <a:ext cx="7170420" cy="5029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8) In excel file named IF 1, Table A contains names and their respective grades for Excel 101 Course. Complete column C using only IF formula.</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xdr:colOff>
      <xdr:row>2</xdr:row>
      <xdr:rowOff>22860</xdr:rowOff>
    </xdr:from>
    <xdr:to>
      <xdr:col>13</xdr:col>
      <xdr:colOff>563880</xdr:colOff>
      <xdr:row>6</xdr:row>
      <xdr:rowOff>0</xdr:rowOff>
    </xdr:to>
    <xdr:sp macro="" textlink="">
      <xdr:nvSpPr>
        <xdr:cNvPr id="2" name="Rectangle 1">
          <a:extLst>
            <a:ext uri="{FF2B5EF4-FFF2-40B4-BE49-F238E27FC236}">
              <a16:creationId xmlns:a16="http://schemas.microsoft.com/office/drawing/2014/main" id="{32C18564-2866-1BB0-D3DC-E3BF97A87C0A}"/>
            </a:ext>
          </a:extLst>
        </xdr:cNvPr>
        <xdr:cNvSpPr/>
      </xdr:nvSpPr>
      <xdr:spPr>
        <a:xfrm>
          <a:off x="624840" y="388620"/>
          <a:ext cx="7863840" cy="70866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9) In excel file named IF 2, The following table is an extract from an accounting system that contains four journal entries. Check if column A's cells match column B's cell. if they match - return "match", otherwise return "no match".</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7620</xdr:colOff>
      <xdr:row>1</xdr:row>
      <xdr:rowOff>167640</xdr:rowOff>
    </xdr:from>
    <xdr:to>
      <xdr:col>20</xdr:col>
      <xdr:colOff>487680</xdr:colOff>
      <xdr:row>7</xdr:row>
      <xdr:rowOff>68580</xdr:rowOff>
    </xdr:to>
    <xdr:sp macro="" textlink="">
      <xdr:nvSpPr>
        <xdr:cNvPr id="3" name="Rectangle 2">
          <a:extLst>
            <a:ext uri="{FF2B5EF4-FFF2-40B4-BE49-F238E27FC236}">
              <a16:creationId xmlns:a16="http://schemas.microsoft.com/office/drawing/2014/main" id="{D2C7FAC4-80F7-4CC1-C014-8810CF75693B}"/>
            </a:ext>
          </a:extLst>
        </xdr:cNvPr>
        <xdr:cNvSpPr/>
      </xdr:nvSpPr>
      <xdr:spPr>
        <a:xfrm>
          <a:off x="617220" y="350520"/>
          <a:ext cx="12565380" cy="9982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10) In excel file named IF 3, The table below contains details of high school student’s names and ages, use IF formula to complete columns D and E.If the student's age is 16 or above, he/she is eligible for a driver's license. Check if they are eligible or not. Answer in column D. </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b="1" i="1">
              <a:solidFill>
                <a:schemeClr val="tx1"/>
              </a:solidFill>
              <a:effectLst/>
              <a:latin typeface="Times New Roman" panose="02020603050405020304" pitchFamily="18" charset="0"/>
              <a:ea typeface="+mn-ea"/>
              <a:cs typeface="Times New Roman" panose="02020603050405020304" pitchFamily="18" charset="0"/>
            </a:rPr>
            <a:t>11) If the student is younger than 18 years old, he/she is a minor. Check whether the student is a minor or not. for Minor return "Minor" and non minor = "Adult" answer in column E</a:t>
          </a:r>
          <a:r>
            <a:rPr lang="en-IN" sz="1100" b="1" i="1">
              <a:solidFill>
                <a:schemeClr val="lt1"/>
              </a:solidFill>
              <a:effectLst/>
              <a:latin typeface="+mn-lt"/>
              <a:ea typeface="+mn-ea"/>
              <a:cs typeface="+mn-cs"/>
            </a:rPr>
            <a:t>.</a:t>
          </a:r>
          <a:endParaRPr lang="en-IN" sz="1400">
            <a:effectLst/>
          </a:endParaRPr>
        </a:p>
        <a:p>
          <a:pPr algn="l"/>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xdr:colOff>
      <xdr:row>2</xdr:row>
      <xdr:rowOff>7620</xdr:rowOff>
    </xdr:from>
    <xdr:to>
      <xdr:col>14</xdr:col>
      <xdr:colOff>0</xdr:colOff>
      <xdr:row>6</xdr:row>
      <xdr:rowOff>7620</xdr:rowOff>
    </xdr:to>
    <xdr:sp macro="" textlink="">
      <xdr:nvSpPr>
        <xdr:cNvPr id="2" name="Rectangle 1">
          <a:extLst>
            <a:ext uri="{FF2B5EF4-FFF2-40B4-BE49-F238E27FC236}">
              <a16:creationId xmlns:a16="http://schemas.microsoft.com/office/drawing/2014/main" id="{A51FC837-3EA6-4D8E-D56D-1B2E8DCEFD34}"/>
            </a:ext>
          </a:extLst>
        </xdr:cNvPr>
        <xdr:cNvSpPr/>
      </xdr:nvSpPr>
      <xdr:spPr>
        <a:xfrm>
          <a:off x="632460" y="373380"/>
          <a:ext cx="7901940" cy="7315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400" b="1" i="1">
              <a:solidFill>
                <a:schemeClr val="tx1"/>
              </a:solidFill>
              <a:latin typeface="Times New Roman" panose="02020603050405020304" pitchFamily="18" charset="0"/>
              <a:cs typeface="Times New Roman" panose="02020603050405020304" pitchFamily="18" charset="0"/>
            </a:rPr>
            <a:t>12) In excel file named IF 4, An A+ student gets 100% scholarship and non A+ gets 50% scholarship, the following table contains the names of students from 2024 class. Use IF function to calculate the scholarships' amounts each of them will get. </a:t>
          </a:r>
          <a:endParaRPr lang="en-IN" sz="1400" b="1" i="1" kern="12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5FD88-809F-41DE-A67E-80A4DE45B42F}">
  <dimension ref="A1:D24"/>
  <sheetViews>
    <sheetView topLeftCell="A2" workbookViewId="0">
      <selection activeCell="A3" sqref="A3:B3"/>
    </sheetView>
  </sheetViews>
  <sheetFormatPr defaultRowHeight="14.4" x14ac:dyDescent="0.3"/>
  <cols>
    <col min="2" max="2" width="86.5546875" customWidth="1"/>
  </cols>
  <sheetData>
    <row r="1" spans="1:4" x14ac:dyDescent="0.3">
      <c r="A1" s="115"/>
      <c r="B1" s="115"/>
      <c r="C1" s="1"/>
      <c r="D1" s="1"/>
    </row>
    <row r="2" spans="1:4" x14ac:dyDescent="0.3">
      <c r="B2" s="18"/>
      <c r="C2" s="1"/>
      <c r="D2" s="1"/>
    </row>
    <row r="3" spans="1:4" ht="18" x14ac:dyDescent="0.35">
      <c r="A3" s="116" t="s">
        <v>20</v>
      </c>
      <c r="B3" s="116"/>
    </row>
    <row r="5" spans="1:4" x14ac:dyDescent="0.3">
      <c r="A5" s="6"/>
      <c r="B5" s="7" t="s">
        <v>0</v>
      </c>
      <c r="C5" s="7" t="s">
        <v>1</v>
      </c>
      <c r="D5" s="7" t="s">
        <v>2</v>
      </c>
    </row>
    <row r="6" spans="1:4" x14ac:dyDescent="0.3">
      <c r="A6" s="6"/>
      <c r="B6" s="8" t="s">
        <v>3</v>
      </c>
      <c r="C6" s="8" t="s">
        <v>4</v>
      </c>
      <c r="D6" s="8">
        <v>43</v>
      </c>
    </row>
    <row r="7" spans="1:4" x14ac:dyDescent="0.3">
      <c r="A7" s="6"/>
      <c r="B7" s="8" t="s">
        <v>3</v>
      </c>
      <c r="C7" s="8" t="s">
        <v>5</v>
      </c>
      <c r="D7" s="8">
        <v>59</v>
      </c>
    </row>
    <row r="8" spans="1:4" x14ac:dyDescent="0.3">
      <c r="A8" s="6"/>
      <c r="B8" s="8" t="s">
        <v>3</v>
      </c>
      <c r="C8" s="8" t="s">
        <v>6</v>
      </c>
      <c r="D8" s="8">
        <v>72</v>
      </c>
    </row>
    <row r="9" spans="1:4" x14ac:dyDescent="0.3">
      <c r="A9" s="6"/>
      <c r="B9" s="9" t="s">
        <v>7</v>
      </c>
      <c r="C9" s="9" t="s">
        <v>8</v>
      </c>
      <c r="D9" s="9">
        <v>119</v>
      </c>
    </row>
    <row r="10" spans="1:4" x14ac:dyDescent="0.3">
      <c r="A10" s="6"/>
      <c r="B10" s="9" t="s">
        <v>7</v>
      </c>
      <c r="C10" s="9" t="s">
        <v>9</v>
      </c>
      <c r="D10" s="9">
        <v>175</v>
      </c>
    </row>
    <row r="11" spans="1:4" x14ac:dyDescent="0.3">
      <c r="A11" s="6"/>
      <c r="B11" s="9" t="s">
        <v>7</v>
      </c>
      <c r="C11" s="9" t="s">
        <v>10</v>
      </c>
      <c r="D11" s="9">
        <v>192</v>
      </c>
    </row>
    <row r="12" spans="1:4" x14ac:dyDescent="0.3">
      <c r="A12" s="6"/>
      <c r="B12" s="10" t="s">
        <v>11</v>
      </c>
      <c r="C12" s="10" t="s">
        <v>12</v>
      </c>
      <c r="D12" s="10">
        <v>240</v>
      </c>
    </row>
    <row r="13" spans="1:4" x14ac:dyDescent="0.3">
      <c r="A13" s="6"/>
      <c r="B13" s="10" t="s">
        <v>11</v>
      </c>
      <c r="C13" s="10" t="s">
        <v>13</v>
      </c>
      <c r="D13" s="10">
        <v>405</v>
      </c>
    </row>
    <row r="14" spans="1:4" x14ac:dyDescent="0.3">
      <c r="A14" s="6"/>
      <c r="B14" s="10" t="s">
        <v>11</v>
      </c>
      <c r="C14" s="10" t="s">
        <v>14</v>
      </c>
      <c r="D14" s="10">
        <v>522</v>
      </c>
    </row>
    <row r="15" spans="1:4" x14ac:dyDescent="0.3">
      <c r="A15" s="6"/>
      <c r="B15" s="6"/>
      <c r="C15" s="6"/>
      <c r="D15" s="6"/>
    </row>
    <row r="16" spans="1:4" x14ac:dyDescent="0.3">
      <c r="A16" s="6"/>
      <c r="B16" s="11" t="s">
        <v>15</v>
      </c>
      <c r="C16" s="6"/>
      <c r="D16" s="6"/>
    </row>
    <row r="17" spans="1:4" ht="15" thickBot="1" x14ac:dyDescent="0.35">
      <c r="A17" s="6"/>
      <c r="B17" s="6"/>
      <c r="C17" s="6"/>
      <c r="D17" s="6"/>
    </row>
    <row r="18" spans="1:4" ht="15" thickBot="1" x14ac:dyDescent="0.35">
      <c r="A18" s="12">
        <v>1</v>
      </c>
      <c r="B18" s="12" t="s">
        <v>16</v>
      </c>
      <c r="C18" s="6"/>
      <c r="D18" s="13">
        <f>AVERAGE(D5:D8)</f>
        <v>58</v>
      </c>
    </row>
    <row r="19" spans="1:4" ht="15" thickBot="1" x14ac:dyDescent="0.35">
      <c r="A19" s="6"/>
      <c r="B19" s="6"/>
      <c r="C19" s="6"/>
      <c r="D19" s="6"/>
    </row>
    <row r="20" spans="1:4" ht="15" thickBot="1" x14ac:dyDescent="0.35">
      <c r="A20" s="12">
        <v>2</v>
      </c>
      <c r="B20" s="12" t="s">
        <v>17</v>
      </c>
      <c r="C20" s="6"/>
      <c r="D20" s="13">
        <f>AVERAGE(D9:D11)</f>
        <v>162</v>
      </c>
    </row>
    <row r="21" spans="1:4" ht="15" thickBot="1" x14ac:dyDescent="0.35">
      <c r="A21" s="6"/>
      <c r="B21" s="6"/>
      <c r="C21" s="6"/>
      <c r="D21" s="6"/>
    </row>
    <row r="22" spans="1:4" ht="15" thickBot="1" x14ac:dyDescent="0.35">
      <c r="A22" s="12">
        <v>3</v>
      </c>
      <c r="B22" s="12" t="s">
        <v>18</v>
      </c>
      <c r="C22" s="6"/>
      <c r="D22" s="13">
        <f>AVERAGE(D12:D14)</f>
        <v>389</v>
      </c>
    </row>
    <row r="23" spans="1:4" ht="15" thickBot="1" x14ac:dyDescent="0.35">
      <c r="A23" s="6"/>
      <c r="B23" s="6"/>
      <c r="C23" s="6"/>
      <c r="D23" s="6"/>
    </row>
    <row r="24" spans="1:4" ht="15" thickBot="1" x14ac:dyDescent="0.35">
      <c r="A24" s="12">
        <v>4</v>
      </c>
      <c r="B24" s="12" t="s">
        <v>19</v>
      </c>
      <c r="C24" s="6"/>
      <c r="D24" s="14">
        <f>AVERAGE(D6:D14)</f>
        <v>203</v>
      </c>
    </row>
  </sheetData>
  <mergeCells count="2">
    <mergeCell ref="A1:B1"/>
    <mergeCell ref="A3:B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AA3B-09A7-43EF-A62E-DE134077E1ED}">
  <dimension ref="B11:E27"/>
  <sheetViews>
    <sheetView workbookViewId="0">
      <selection activeCell="E21" sqref="E21:E27"/>
    </sheetView>
  </sheetViews>
  <sheetFormatPr defaultRowHeight="14.4" x14ac:dyDescent="0.3"/>
  <cols>
    <col min="4" max="4" width="6.88671875" bestFit="1" customWidth="1"/>
    <col min="5" max="5" width="10.6640625" bestFit="1" customWidth="1"/>
  </cols>
  <sheetData>
    <row r="11" spans="2:5" x14ac:dyDescent="0.3">
      <c r="B11" s="4" t="s">
        <v>152</v>
      </c>
      <c r="C11" s="4"/>
      <c r="D11" s="4"/>
      <c r="E11" s="4"/>
    </row>
    <row r="12" spans="2:5" x14ac:dyDescent="0.3">
      <c r="B12" s="4"/>
      <c r="C12" s="4"/>
      <c r="D12" s="4"/>
      <c r="E12" s="4"/>
    </row>
    <row r="13" spans="2:5" x14ac:dyDescent="0.3">
      <c r="B13" s="4"/>
      <c r="C13" s="4" t="s">
        <v>54</v>
      </c>
      <c r="D13" s="4"/>
      <c r="E13" s="4"/>
    </row>
    <row r="14" spans="2:5" x14ac:dyDescent="0.3">
      <c r="B14" s="2" t="s">
        <v>153</v>
      </c>
      <c r="C14" s="53">
        <v>1</v>
      </c>
      <c r="D14" s="4"/>
      <c r="E14" s="4"/>
    </row>
    <row r="15" spans="2:5" x14ac:dyDescent="0.3">
      <c r="B15" s="2" t="s">
        <v>154</v>
      </c>
      <c r="C15" s="53">
        <v>0.5</v>
      </c>
      <c r="D15" s="4"/>
      <c r="E15" s="4"/>
    </row>
    <row r="16" spans="2:5" x14ac:dyDescent="0.3">
      <c r="B16" s="4"/>
      <c r="C16" s="4"/>
      <c r="D16" s="4"/>
      <c r="E16" s="4"/>
    </row>
    <row r="17" spans="2:5" x14ac:dyDescent="0.3">
      <c r="B17" s="4" t="s">
        <v>155</v>
      </c>
      <c r="C17" s="4"/>
      <c r="D17" s="4"/>
      <c r="E17" s="4"/>
    </row>
    <row r="18" spans="2:5" x14ac:dyDescent="0.3">
      <c r="B18" s="4" t="s">
        <v>156</v>
      </c>
      <c r="C18" s="4"/>
      <c r="D18" s="4"/>
      <c r="E18" s="4"/>
    </row>
    <row r="19" spans="2:5" x14ac:dyDescent="0.3">
      <c r="B19" s="4"/>
      <c r="C19" s="4"/>
      <c r="D19" s="4"/>
      <c r="E19" s="4"/>
    </row>
    <row r="20" spans="2:5" x14ac:dyDescent="0.3">
      <c r="B20" s="45" t="s">
        <v>1</v>
      </c>
      <c r="C20" s="45" t="s">
        <v>157</v>
      </c>
      <c r="D20" s="45" t="s">
        <v>158</v>
      </c>
      <c r="E20" s="45" t="s">
        <v>159</v>
      </c>
    </row>
    <row r="21" spans="2:5" x14ac:dyDescent="0.3">
      <c r="B21" s="2" t="s">
        <v>160</v>
      </c>
      <c r="C21" s="2" t="s">
        <v>153</v>
      </c>
      <c r="D21" s="54">
        <v>46866</v>
      </c>
      <c r="E21" s="46">
        <f>IF(C21="A+",D21*1,D21*0.5)</f>
        <v>46866</v>
      </c>
    </row>
    <row r="22" spans="2:5" x14ac:dyDescent="0.3">
      <c r="B22" s="2" t="s">
        <v>161</v>
      </c>
      <c r="C22" s="2" t="s">
        <v>154</v>
      </c>
      <c r="D22" s="54">
        <v>33495</v>
      </c>
      <c r="E22" s="46">
        <f t="shared" ref="E22:E27" si="0">IF(C22="A+",D22*1,D22*0.5)</f>
        <v>16747.5</v>
      </c>
    </row>
    <row r="23" spans="2:5" x14ac:dyDescent="0.3">
      <c r="B23" s="2" t="s">
        <v>162</v>
      </c>
      <c r="C23" s="2" t="s">
        <v>154</v>
      </c>
      <c r="D23" s="54">
        <v>35087</v>
      </c>
      <c r="E23" s="46">
        <f t="shared" si="0"/>
        <v>17543.5</v>
      </c>
    </row>
    <row r="24" spans="2:5" x14ac:dyDescent="0.3">
      <c r="B24" s="2" t="s">
        <v>163</v>
      </c>
      <c r="C24" s="2" t="s">
        <v>153</v>
      </c>
      <c r="D24" s="54">
        <v>42603</v>
      </c>
      <c r="E24" s="46">
        <f t="shared" si="0"/>
        <v>42603</v>
      </c>
    </row>
    <row r="25" spans="2:5" x14ac:dyDescent="0.3">
      <c r="B25" s="2" t="s">
        <v>148</v>
      </c>
      <c r="C25" s="2" t="s">
        <v>154</v>
      </c>
      <c r="D25" s="54">
        <v>36971</v>
      </c>
      <c r="E25" s="46">
        <f t="shared" si="0"/>
        <v>18485.5</v>
      </c>
    </row>
    <row r="26" spans="2:5" x14ac:dyDescent="0.3">
      <c r="B26" s="2" t="s">
        <v>164</v>
      </c>
      <c r="C26" s="2" t="s">
        <v>153</v>
      </c>
      <c r="D26" s="54">
        <v>41286</v>
      </c>
      <c r="E26" s="46">
        <f t="shared" si="0"/>
        <v>41286</v>
      </c>
    </row>
    <row r="27" spans="2:5" x14ac:dyDescent="0.3">
      <c r="B27" s="2" t="s">
        <v>165</v>
      </c>
      <c r="C27" s="2" t="s">
        <v>154</v>
      </c>
      <c r="D27" s="54">
        <v>37732</v>
      </c>
      <c r="E27" s="46">
        <f t="shared" si="0"/>
        <v>18866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8361-82E1-48A3-A7F0-F3C627772487}">
  <dimension ref="B10:Z1005"/>
  <sheetViews>
    <sheetView topLeftCell="A14" workbookViewId="0">
      <selection activeCell="E35" sqref="E35"/>
    </sheetView>
  </sheetViews>
  <sheetFormatPr defaultRowHeight="14.4" x14ac:dyDescent="0.3"/>
  <cols>
    <col min="3" max="3" width="57.6640625" bestFit="1" customWidth="1"/>
    <col min="4" max="4" width="9.5546875" bestFit="1" customWidth="1"/>
    <col min="5" max="5" width="21.77734375" bestFit="1" customWidth="1"/>
  </cols>
  <sheetData>
    <row r="10" spans="2:26" x14ac:dyDescent="0.3">
      <c r="B10" s="3" t="s">
        <v>166</v>
      </c>
      <c r="C10" s="4"/>
      <c r="D10" s="4"/>
      <c r="E10" s="4"/>
      <c r="F10" s="4"/>
      <c r="G10" s="4"/>
      <c r="H10" s="4"/>
      <c r="I10" s="49"/>
      <c r="J10" s="4"/>
      <c r="K10" s="4"/>
      <c r="L10" s="4"/>
      <c r="M10" s="4"/>
      <c r="N10" s="4"/>
      <c r="O10" s="4"/>
      <c r="P10" s="4"/>
      <c r="Q10" s="4"/>
      <c r="R10" s="4"/>
      <c r="S10" s="4"/>
      <c r="T10" s="4"/>
      <c r="U10" s="4"/>
      <c r="V10" s="4"/>
      <c r="W10" s="4"/>
      <c r="X10" s="4"/>
      <c r="Y10" s="4"/>
      <c r="Z10" s="4"/>
    </row>
    <row r="11" spans="2:26" x14ac:dyDescent="0.3">
      <c r="B11" s="4" t="s">
        <v>167</v>
      </c>
      <c r="C11" s="4"/>
      <c r="D11" s="4"/>
      <c r="E11" s="4"/>
      <c r="F11" s="4"/>
      <c r="G11" s="4"/>
      <c r="H11" s="4"/>
      <c r="I11" s="44"/>
      <c r="J11" s="4"/>
      <c r="K11" s="4"/>
      <c r="L11" s="4"/>
      <c r="M11" s="4"/>
      <c r="N11" s="4"/>
      <c r="O11" s="4"/>
      <c r="P11" s="4"/>
      <c r="Q11" s="4"/>
      <c r="R11" s="4"/>
      <c r="S11" s="4"/>
      <c r="T11" s="4"/>
      <c r="U11" s="4"/>
      <c r="V11" s="4"/>
      <c r="W11" s="4"/>
      <c r="X11" s="4"/>
      <c r="Y11" s="4"/>
      <c r="Z11" s="4"/>
    </row>
    <row r="12" spans="2:26" x14ac:dyDescent="0.3">
      <c r="B12" s="4" t="s">
        <v>168</v>
      </c>
      <c r="C12" s="4" t="s">
        <v>169</v>
      </c>
      <c r="D12" s="4"/>
      <c r="E12" s="4"/>
      <c r="F12" s="4"/>
      <c r="G12" s="4"/>
      <c r="H12" s="4"/>
      <c r="I12" s="44"/>
      <c r="J12" s="4"/>
      <c r="K12" s="4"/>
      <c r="L12" s="4"/>
      <c r="M12" s="4"/>
      <c r="N12" s="4"/>
      <c r="O12" s="4"/>
      <c r="P12" s="4"/>
      <c r="Q12" s="4"/>
      <c r="R12" s="4"/>
      <c r="S12" s="4"/>
      <c r="T12" s="4"/>
      <c r="U12" s="4"/>
      <c r="V12" s="4"/>
      <c r="W12" s="4"/>
      <c r="X12" s="4"/>
      <c r="Y12" s="4"/>
      <c r="Z12" s="4"/>
    </row>
    <row r="13" spans="2:26" x14ac:dyDescent="0.3">
      <c r="B13" s="4" t="s">
        <v>170</v>
      </c>
      <c r="C13" s="4" t="s">
        <v>171</v>
      </c>
      <c r="D13" s="4"/>
      <c r="E13" s="4"/>
      <c r="F13" s="4"/>
      <c r="G13" s="4"/>
      <c r="H13" s="4"/>
      <c r="I13" s="44"/>
      <c r="J13" s="4"/>
      <c r="K13" s="4"/>
      <c r="L13" s="4"/>
      <c r="M13" s="4"/>
      <c r="N13" s="4"/>
      <c r="O13" s="4"/>
      <c r="P13" s="4"/>
      <c r="Q13" s="4"/>
      <c r="R13" s="4"/>
      <c r="S13" s="4"/>
      <c r="T13" s="4"/>
      <c r="U13" s="4"/>
      <c r="V13" s="4"/>
      <c r="W13" s="4"/>
      <c r="X13" s="4"/>
      <c r="Y13" s="4"/>
      <c r="Z13" s="4"/>
    </row>
    <row r="14" spans="2:26" x14ac:dyDescent="0.3">
      <c r="B14" s="4" t="s">
        <v>172</v>
      </c>
      <c r="C14" s="4" t="s">
        <v>173</v>
      </c>
      <c r="D14" s="4"/>
      <c r="E14" s="4"/>
      <c r="F14" s="4"/>
      <c r="G14" s="4"/>
      <c r="H14" s="4"/>
      <c r="I14" s="44"/>
      <c r="J14" s="4"/>
      <c r="K14" s="4"/>
      <c r="L14" s="4"/>
      <c r="M14" s="4"/>
      <c r="N14" s="4"/>
      <c r="O14" s="4"/>
      <c r="P14" s="4"/>
      <c r="Q14" s="4"/>
      <c r="R14" s="4"/>
      <c r="S14" s="4"/>
      <c r="T14" s="4"/>
      <c r="U14" s="4"/>
      <c r="V14" s="4"/>
      <c r="W14" s="4"/>
      <c r="X14" s="4"/>
      <c r="Y14" s="4"/>
      <c r="Z14" s="4"/>
    </row>
    <row r="15" spans="2:26" x14ac:dyDescent="0.3">
      <c r="B15" s="4" t="s">
        <v>174</v>
      </c>
      <c r="C15" s="4" t="s">
        <v>175</v>
      </c>
      <c r="D15" s="4"/>
      <c r="E15" s="4"/>
      <c r="F15" s="4"/>
      <c r="G15" s="4"/>
      <c r="H15" s="4"/>
      <c r="I15" s="55"/>
      <c r="J15" s="4"/>
      <c r="K15" s="4"/>
      <c r="L15" s="4"/>
      <c r="M15" s="4"/>
      <c r="N15" s="4"/>
      <c r="O15" s="4"/>
      <c r="P15" s="4"/>
      <c r="Q15" s="4"/>
      <c r="R15" s="4"/>
      <c r="S15" s="4"/>
      <c r="T15" s="4"/>
      <c r="U15" s="4"/>
      <c r="V15" s="4"/>
      <c r="W15" s="4"/>
      <c r="X15" s="4"/>
      <c r="Y15" s="4"/>
      <c r="Z15" s="4"/>
    </row>
    <row r="16" spans="2:26" x14ac:dyDescent="0.3">
      <c r="B16" s="4" t="s">
        <v>176</v>
      </c>
      <c r="C16" s="4" t="s">
        <v>177</v>
      </c>
      <c r="D16" s="4"/>
      <c r="E16" s="4"/>
      <c r="F16" s="4"/>
      <c r="G16" s="4"/>
      <c r="H16" s="4"/>
      <c r="I16" s="44"/>
      <c r="J16" s="4"/>
      <c r="K16" s="4"/>
      <c r="L16" s="4"/>
      <c r="M16" s="4"/>
      <c r="N16" s="4"/>
      <c r="O16" s="4"/>
      <c r="P16" s="4"/>
      <c r="Q16" s="4"/>
      <c r="R16" s="4"/>
      <c r="S16" s="4"/>
      <c r="T16" s="4"/>
      <c r="U16" s="4"/>
      <c r="V16" s="4"/>
      <c r="W16" s="4"/>
      <c r="X16" s="4"/>
      <c r="Y16" s="4"/>
      <c r="Z16" s="4"/>
    </row>
    <row r="17" spans="2:26" x14ac:dyDescent="0.3">
      <c r="B17" s="4" t="s">
        <v>178</v>
      </c>
      <c r="C17" s="4" t="s">
        <v>179</v>
      </c>
      <c r="D17" s="4"/>
      <c r="E17" s="4"/>
      <c r="F17" s="4"/>
      <c r="G17" s="4"/>
      <c r="H17" s="4"/>
      <c r="I17" s="44"/>
      <c r="J17" s="4"/>
      <c r="K17" s="4"/>
      <c r="L17" s="4"/>
      <c r="M17" s="4"/>
      <c r="N17" s="4"/>
      <c r="O17" s="4"/>
      <c r="P17" s="4"/>
      <c r="Q17" s="4"/>
      <c r="R17" s="4"/>
      <c r="S17" s="4"/>
      <c r="T17" s="4"/>
      <c r="U17" s="4"/>
      <c r="V17" s="4"/>
      <c r="W17" s="4"/>
      <c r="X17" s="4"/>
      <c r="Y17" s="4"/>
      <c r="Z17" s="4"/>
    </row>
    <row r="18" spans="2:26" x14ac:dyDescent="0.3">
      <c r="B18" s="4"/>
      <c r="C18" s="4"/>
      <c r="D18" s="4"/>
      <c r="E18" s="4"/>
      <c r="F18" s="4"/>
      <c r="G18" s="4"/>
      <c r="H18" s="4"/>
      <c r="I18" s="44"/>
      <c r="J18" s="4"/>
      <c r="K18" s="4"/>
      <c r="L18" s="4"/>
      <c r="M18" s="4"/>
      <c r="N18" s="4"/>
      <c r="O18" s="4"/>
      <c r="P18" s="4"/>
      <c r="Q18" s="4"/>
      <c r="R18" s="4"/>
      <c r="S18" s="4"/>
      <c r="T18" s="4"/>
      <c r="U18" s="4"/>
      <c r="V18" s="4"/>
      <c r="W18" s="4"/>
      <c r="X18" s="4"/>
      <c r="Y18" s="4"/>
      <c r="Z18" s="4"/>
    </row>
    <row r="19" spans="2:26" x14ac:dyDescent="0.3">
      <c r="B19" s="48" t="s">
        <v>180</v>
      </c>
      <c r="C19" s="4"/>
      <c r="D19" s="4"/>
      <c r="E19" s="4"/>
      <c r="F19" s="4"/>
      <c r="G19" s="4"/>
      <c r="H19" s="4"/>
      <c r="I19" s="44"/>
      <c r="J19" s="4"/>
      <c r="K19" s="4"/>
      <c r="L19" s="4"/>
      <c r="M19" s="4"/>
      <c r="N19" s="4"/>
      <c r="O19" s="4"/>
      <c r="P19" s="4"/>
      <c r="Q19" s="4"/>
      <c r="R19" s="4"/>
      <c r="S19" s="4"/>
      <c r="T19" s="4"/>
      <c r="U19" s="4"/>
      <c r="V19" s="4"/>
      <c r="W19" s="4"/>
      <c r="X19" s="4"/>
      <c r="Y19" s="4"/>
      <c r="Z19" s="4"/>
    </row>
    <row r="20" spans="2:26" x14ac:dyDescent="0.3">
      <c r="B20" s="4">
        <v>2</v>
      </c>
      <c r="C20" s="4" t="s">
        <v>181</v>
      </c>
      <c r="D20" s="4">
        <v>3</v>
      </c>
      <c r="E20" s="22">
        <f>2+3</f>
        <v>5</v>
      </c>
      <c r="F20" s="4"/>
      <c r="G20" s="4"/>
      <c r="H20" s="4"/>
      <c r="I20" s="55"/>
      <c r="J20" s="4"/>
      <c r="K20" s="4"/>
      <c r="L20" s="4"/>
      <c r="M20" s="4"/>
      <c r="N20" s="4"/>
      <c r="O20" s="4"/>
      <c r="P20" s="4"/>
      <c r="Q20" s="4"/>
      <c r="R20" s="4"/>
      <c r="S20" s="4"/>
      <c r="T20" s="4"/>
      <c r="U20" s="4"/>
      <c r="V20" s="4"/>
      <c r="W20" s="4"/>
      <c r="X20" s="4"/>
      <c r="Y20" s="4"/>
      <c r="Z20" s="4"/>
    </row>
    <row r="21" spans="2:26" x14ac:dyDescent="0.3">
      <c r="B21" s="4">
        <v>3</v>
      </c>
      <c r="C21" s="4" t="s">
        <v>182</v>
      </c>
      <c r="D21" s="4">
        <v>1</v>
      </c>
      <c r="E21" s="22">
        <f>3-1</f>
        <v>2</v>
      </c>
      <c r="F21" s="4"/>
      <c r="G21" s="4"/>
      <c r="H21" s="4"/>
      <c r="I21" s="44"/>
      <c r="J21" s="4"/>
      <c r="K21" s="4"/>
      <c r="L21" s="4"/>
      <c r="M21" s="4"/>
      <c r="N21" s="4"/>
      <c r="O21" s="4"/>
      <c r="P21" s="4"/>
      <c r="Q21" s="4"/>
      <c r="R21" s="4"/>
      <c r="S21" s="4"/>
      <c r="T21" s="4"/>
      <c r="U21" s="4"/>
      <c r="V21" s="4"/>
      <c r="W21" s="4"/>
      <c r="X21" s="4"/>
      <c r="Y21" s="4"/>
      <c r="Z21" s="4"/>
    </row>
    <row r="22" spans="2:26" x14ac:dyDescent="0.3">
      <c r="B22" s="4">
        <v>5</v>
      </c>
      <c r="C22" s="4" t="s">
        <v>183</v>
      </c>
      <c r="D22" s="4">
        <v>10</v>
      </c>
      <c r="E22" s="22">
        <f>5*10</f>
        <v>50</v>
      </c>
      <c r="F22" s="4"/>
      <c r="G22" s="4"/>
      <c r="H22" s="4"/>
      <c r="I22" s="44"/>
      <c r="J22" s="4"/>
      <c r="K22" s="4"/>
      <c r="L22" s="4"/>
      <c r="M22" s="4"/>
      <c r="N22" s="4"/>
      <c r="O22" s="4"/>
      <c r="P22" s="4"/>
      <c r="Q22" s="4"/>
      <c r="R22" s="4"/>
      <c r="S22" s="4"/>
      <c r="T22" s="4"/>
      <c r="U22" s="4"/>
      <c r="V22" s="4"/>
      <c r="W22" s="4"/>
      <c r="X22" s="4"/>
      <c r="Y22" s="4"/>
      <c r="Z22" s="4"/>
    </row>
    <row r="23" spans="2:26" x14ac:dyDescent="0.3">
      <c r="B23" s="4">
        <v>10</v>
      </c>
      <c r="C23" s="4" t="s">
        <v>184</v>
      </c>
      <c r="D23" s="4">
        <v>2</v>
      </c>
      <c r="E23" s="22">
        <f>10/2</f>
        <v>5</v>
      </c>
      <c r="F23" s="4"/>
      <c r="G23" s="4"/>
      <c r="H23" s="4"/>
      <c r="I23" s="44"/>
      <c r="J23" s="4"/>
      <c r="K23" s="4"/>
      <c r="L23" s="4"/>
      <c r="M23" s="4"/>
      <c r="N23" s="4"/>
      <c r="O23" s="4"/>
      <c r="P23" s="4"/>
      <c r="Q23" s="4"/>
      <c r="R23" s="4"/>
      <c r="S23" s="4"/>
      <c r="T23" s="4"/>
      <c r="U23" s="4"/>
      <c r="V23" s="4"/>
      <c r="W23" s="4"/>
      <c r="X23" s="4"/>
      <c r="Y23" s="4"/>
      <c r="Z23" s="4"/>
    </row>
    <row r="24" spans="2:26" x14ac:dyDescent="0.3">
      <c r="B24" s="4"/>
      <c r="C24" s="4"/>
      <c r="D24" s="4"/>
      <c r="E24" s="4"/>
      <c r="F24" s="4"/>
      <c r="G24" s="4"/>
      <c r="H24" s="4"/>
      <c r="I24" s="44"/>
      <c r="J24" s="4"/>
      <c r="K24" s="4"/>
      <c r="L24" s="4"/>
      <c r="M24" s="4"/>
      <c r="N24" s="4"/>
      <c r="O24" s="4"/>
      <c r="P24" s="4"/>
      <c r="Q24" s="4"/>
      <c r="R24" s="4"/>
      <c r="S24" s="4"/>
      <c r="T24" s="4"/>
      <c r="U24" s="4"/>
      <c r="V24" s="4"/>
      <c r="W24" s="4"/>
      <c r="X24" s="4"/>
      <c r="Y24" s="4"/>
      <c r="Z24" s="4"/>
    </row>
    <row r="25" spans="2:26" x14ac:dyDescent="0.3">
      <c r="B25" s="4"/>
      <c r="C25" s="4"/>
      <c r="D25" s="4"/>
      <c r="E25" s="4"/>
      <c r="F25" s="4"/>
      <c r="G25" s="4"/>
      <c r="H25" s="4"/>
      <c r="I25" s="55"/>
      <c r="J25" s="4"/>
      <c r="K25" s="4"/>
      <c r="L25" s="4"/>
      <c r="M25" s="4"/>
      <c r="N25" s="4"/>
      <c r="O25" s="4"/>
      <c r="P25" s="4"/>
      <c r="Q25" s="4"/>
      <c r="R25" s="4"/>
      <c r="S25" s="4"/>
      <c r="T25" s="4"/>
      <c r="U25" s="4"/>
      <c r="V25" s="4"/>
      <c r="W25" s="4"/>
      <c r="X25" s="4"/>
      <c r="Y25" s="4"/>
      <c r="Z25" s="4"/>
    </row>
    <row r="26" spans="2:26" x14ac:dyDescent="0.3">
      <c r="B26" s="48" t="s">
        <v>185</v>
      </c>
      <c r="C26" s="4"/>
      <c r="D26" s="4"/>
      <c r="E26" s="4"/>
      <c r="F26" s="4"/>
      <c r="G26" s="4"/>
      <c r="H26" s="4"/>
      <c r="I26" s="55"/>
      <c r="J26" s="4"/>
      <c r="K26" s="4"/>
      <c r="L26" s="4"/>
      <c r="M26" s="4"/>
      <c r="N26" s="4"/>
      <c r="O26" s="4"/>
      <c r="P26" s="4"/>
      <c r="Q26" s="4"/>
      <c r="R26" s="4"/>
      <c r="S26" s="4"/>
      <c r="T26" s="4"/>
      <c r="U26" s="4"/>
      <c r="V26" s="4"/>
      <c r="W26" s="4"/>
      <c r="X26" s="4"/>
      <c r="Y26" s="4"/>
      <c r="Z26" s="4"/>
    </row>
    <row r="27" spans="2:26" x14ac:dyDescent="0.3">
      <c r="B27" s="3">
        <v>10</v>
      </c>
      <c r="C27" s="4" t="s">
        <v>186</v>
      </c>
      <c r="D27" s="4">
        <v>100</v>
      </c>
      <c r="E27" s="22">
        <f>10/100*100</f>
        <v>10</v>
      </c>
      <c r="F27" s="4"/>
      <c r="G27" s="4"/>
      <c r="H27" s="4"/>
      <c r="I27" s="44"/>
      <c r="J27" s="4"/>
      <c r="K27" s="4"/>
      <c r="L27" s="4"/>
      <c r="M27" s="4"/>
      <c r="N27" s="4"/>
      <c r="O27" s="4"/>
      <c r="P27" s="4"/>
      <c r="Q27" s="4"/>
      <c r="R27" s="4"/>
      <c r="S27" s="4"/>
      <c r="T27" s="4"/>
      <c r="U27" s="4"/>
      <c r="V27" s="4"/>
      <c r="W27" s="4"/>
      <c r="X27" s="4"/>
      <c r="Y27" s="4"/>
      <c r="Z27" s="4"/>
    </row>
    <row r="28" spans="2:26" x14ac:dyDescent="0.3">
      <c r="B28" s="3">
        <v>3</v>
      </c>
      <c r="C28" s="4" t="s">
        <v>186</v>
      </c>
      <c r="D28" s="4">
        <v>6</v>
      </c>
      <c r="E28" s="22">
        <f>3/6*100</f>
        <v>50</v>
      </c>
      <c r="F28" s="4"/>
      <c r="G28" s="4"/>
      <c r="H28" s="4"/>
      <c r="I28" s="44"/>
      <c r="J28" s="4"/>
      <c r="K28" s="4"/>
      <c r="L28" s="4"/>
      <c r="M28" s="4"/>
      <c r="N28" s="4"/>
      <c r="O28" s="4"/>
      <c r="P28" s="4"/>
      <c r="Q28" s="4"/>
      <c r="R28" s="4"/>
      <c r="S28" s="4"/>
      <c r="T28" s="4"/>
      <c r="U28" s="4"/>
      <c r="V28" s="4"/>
      <c r="W28" s="4"/>
      <c r="X28" s="4"/>
      <c r="Y28" s="4"/>
      <c r="Z28" s="4"/>
    </row>
    <row r="29" spans="2:26" x14ac:dyDescent="0.3">
      <c r="B29" s="3">
        <v>1.5</v>
      </c>
      <c r="C29" s="4" t="s">
        <v>186</v>
      </c>
      <c r="D29" s="4">
        <v>1</v>
      </c>
      <c r="E29" s="22">
        <f>1.5/1*100</f>
        <v>150</v>
      </c>
      <c r="F29" s="4"/>
      <c r="G29" s="4"/>
      <c r="H29" s="4"/>
      <c r="I29" s="44"/>
      <c r="J29" s="4"/>
      <c r="K29" s="4"/>
      <c r="L29" s="4"/>
      <c r="M29" s="4"/>
      <c r="N29" s="4"/>
      <c r="O29" s="4"/>
      <c r="P29" s="4"/>
      <c r="Q29" s="4"/>
      <c r="R29" s="4"/>
      <c r="S29" s="4"/>
      <c r="T29" s="4"/>
      <c r="U29" s="4"/>
      <c r="V29" s="4"/>
      <c r="W29" s="4"/>
      <c r="X29" s="4"/>
      <c r="Y29" s="4"/>
      <c r="Z29" s="4"/>
    </row>
    <row r="30" spans="2:26" x14ac:dyDescent="0.3">
      <c r="B30" s="4"/>
      <c r="C30" s="4"/>
      <c r="D30" s="4"/>
      <c r="E30" s="4"/>
      <c r="F30" s="4"/>
      <c r="G30" s="4"/>
      <c r="H30" s="4"/>
      <c r="I30" s="44"/>
      <c r="J30" s="4"/>
      <c r="K30" s="4"/>
      <c r="L30" s="4"/>
      <c r="M30" s="4"/>
      <c r="N30" s="4"/>
      <c r="O30" s="4"/>
      <c r="P30" s="4"/>
      <c r="Q30" s="4"/>
      <c r="R30" s="4"/>
      <c r="S30" s="4"/>
      <c r="T30" s="4"/>
      <c r="U30" s="4"/>
      <c r="V30" s="4"/>
      <c r="W30" s="4"/>
      <c r="X30" s="4"/>
      <c r="Y30" s="4"/>
      <c r="Z30" s="4"/>
    </row>
    <row r="31" spans="2:26" x14ac:dyDescent="0.3">
      <c r="B31" s="48" t="s">
        <v>187</v>
      </c>
      <c r="C31" s="4"/>
      <c r="D31" s="4"/>
      <c r="E31" s="4"/>
      <c r="F31" s="4"/>
      <c r="G31" s="4"/>
      <c r="H31" s="4"/>
      <c r="I31" s="55"/>
      <c r="J31" s="4"/>
      <c r="K31" s="4"/>
      <c r="L31" s="4"/>
      <c r="M31" s="4"/>
      <c r="N31" s="4"/>
      <c r="O31" s="4"/>
      <c r="P31" s="4"/>
      <c r="Q31" s="4"/>
      <c r="R31" s="4"/>
      <c r="S31" s="4"/>
      <c r="T31" s="4"/>
      <c r="U31" s="4"/>
      <c r="V31" s="4"/>
      <c r="W31" s="4"/>
      <c r="X31" s="4"/>
      <c r="Y31" s="4"/>
      <c r="Z31" s="4"/>
    </row>
    <row r="32" spans="2:26" x14ac:dyDescent="0.3">
      <c r="B32" s="3" t="s">
        <v>188</v>
      </c>
      <c r="C32" s="3" t="s">
        <v>189</v>
      </c>
      <c r="D32" s="3" t="s">
        <v>190</v>
      </c>
      <c r="E32" s="3" t="s">
        <v>191</v>
      </c>
      <c r="F32" s="3"/>
      <c r="G32" s="4"/>
      <c r="H32" s="4"/>
      <c r="I32" s="44"/>
      <c r="J32" s="4"/>
      <c r="K32" s="4"/>
      <c r="L32" s="4"/>
      <c r="M32" s="4"/>
      <c r="N32" s="4"/>
      <c r="O32" s="4"/>
      <c r="P32" s="4"/>
      <c r="Q32" s="4"/>
      <c r="R32" s="4"/>
      <c r="S32" s="4"/>
      <c r="T32" s="4"/>
      <c r="U32" s="4"/>
      <c r="V32" s="4"/>
      <c r="W32" s="4"/>
      <c r="X32" s="4"/>
      <c r="Y32" s="4"/>
      <c r="Z32" s="4"/>
    </row>
    <row r="33" spans="2:26" x14ac:dyDescent="0.3">
      <c r="B33" s="4" t="s">
        <v>192</v>
      </c>
      <c r="C33" s="4">
        <v>100</v>
      </c>
      <c r="D33" s="4">
        <v>150</v>
      </c>
      <c r="E33" s="22">
        <f>((150-100)/100)*100</f>
        <v>50</v>
      </c>
      <c r="F33" s="4"/>
      <c r="G33" s="4"/>
      <c r="H33" s="4"/>
      <c r="I33" s="44"/>
      <c r="J33" s="4"/>
      <c r="K33" s="4"/>
      <c r="L33" s="4"/>
      <c r="M33" s="4"/>
      <c r="N33" s="4"/>
      <c r="O33" s="4"/>
      <c r="P33" s="4"/>
      <c r="Q33" s="4"/>
      <c r="R33" s="4"/>
      <c r="S33" s="4"/>
      <c r="T33" s="4"/>
      <c r="U33" s="4"/>
      <c r="V33" s="4"/>
      <c r="W33" s="4"/>
      <c r="X33" s="4"/>
      <c r="Y33" s="4"/>
      <c r="Z33" s="4"/>
    </row>
    <row r="34" spans="2:26" x14ac:dyDescent="0.3">
      <c r="B34" s="4" t="s">
        <v>193</v>
      </c>
      <c r="C34" s="4">
        <v>100</v>
      </c>
      <c r="D34" s="4">
        <v>50</v>
      </c>
      <c r="E34" s="22">
        <f>((100-50)/100)*100</f>
        <v>50</v>
      </c>
      <c r="F34" s="4"/>
      <c r="G34" s="4"/>
      <c r="H34" s="4"/>
      <c r="I34" s="44"/>
      <c r="J34" s="4"/>
      <c r="K34" s="4"/>
      <c r="L34" s="4"/>
      <c r="M34" s="4"/>
      <c r="N34" s="4"/>
      <c r="O34" s="4"/>
      <c r="P34" s="4"/>
      <c r="Q34" s="4"/>
      <c r="R34" s="4"/>
      <c r="S34" s="4"/>
      <c r="T34" s="4"/>
      <c r="U34" s="4"/>
      <c r="V34" s="4"/>
      <c r="W34" s="4"/>
      <c r="X34" s="4"/>
      <c r="Y34" s="4"/>
      <c r="Z34" s="4"/>
    </row>
    <row r="35" spans="2:26" x14ac:dyDescent="0.3">
      <c r="B35" s="4"/>
      <c r="C35" s="4"/>
      <c r="D35" s="4"/>
      <c r="E35" s="4"/>
      <c r="F35" s="4"/>
      <c r="G35" s="4"/>
      <c r="H35" s="4"/>
      <c r="I35" s="44"/>
      <c r="J35" s="4"/>
      <c r="K35" s="4"/>
      <c r="L35" s="4"/>
      <c r="M35" s="4"/>
      <c r="N35" s="4"/>
      <c r="O35" s="4"/>
      <c r="P35" s="4"/>
      <c r="Q35" s="4"/>
      <c r="R35" s="4"/>
      <c r="S35" s="4"/>
      <c r="T35" s="4"/>
      <c r="U35" s="4"/>
      <c r="V35" s="4"/>
      <c r="W35" s="4"/>
      <c r="X35" s="4"/>
      <c r="Y35" s="4"/>
      <c r="Z35" s="4"/>
    </row>
    <row r="36" spans="2:26" x14ac:dyDescent="0.3">
      <c r="D36" s="4"/>
      <c r="E36" s="4"/>
      <c r="F36" s="4"/>
      <c r="G36" s="4"/>
      <c r="H36" s="4"/>
      <c r="I36" s="44"/>
      <c r="J36" s="4"/>
      <c r="K36" s="4"/>
      <c r="L36" s="4"/>
      <c r="M36" s="4"/>
      <c r="N36" s="4"/>
      <c r="O36" s="4"/>
      <c r="P36" s="4"/>
      <c r="Q36" s="4"/>
      <c r="R36" s="4"/>
      <c r="S36" s="4"/>
      <c r="T36" s="4"/>
      <c r="U36" s="4"/>
      <c r="V36" s="4"/>
      <c r="W36" s="4"/>
      <c r="X36" s="4"/>
      <c r="Y36" s="4"/>
      <c r="Z36" s="4"/>
    </row>
    <row r="37" spans="2:26" x14ac:dyDescent="0.3">
      <c r="B37" s="4"/>
      <c r="C37" s="4"/>
      <c r="D37" s="4"/>
      <c r="E37" s="4"/>
      <c r="F37" s="4"/>
      <c r="G37" s="4"/>
      <c r="H37" s="4"/>
      <c r="I37" s="49"/>
      <c r="J37" s="4"/>
      <c r="K37" s="4"/>
      <c r="L37" s="4"/>
      <c r="M37" s="4"/>
      <c r="N37" s="4"/>
      <c r="O37" s="4"/>
      <c r="P37" s="4"/>
      <c r="Q37" s="4"/>
      <c r="R37" s="4"/>
      <c r="S37" s="4"/>
      <c r="T37" s="4"/>
      <c r="U37" s="4"/>
      <c r="V37" s="4"/>
      <c r="W37" s="4"/>
      <c r="X37" s="4"/>
      <c r="Y37" s="4"/>
      <c r="Z37" s="4"/>
    </row>
    <row r="38" spans="2:26" x14ac:dyDescent="0.3">
      <c r="B38" s="4"/>
      <c r="C38" s="4"/>
      <c r="D38" s="4"/>
      <c r="E38" s="4"/>
      <c r="F38" s="4"/>
      <c r="G38" s="4"/>
      <c r="H38" s="4"/>
      <c r="I38" s="55"/>
      <c r="J38" s="4"/>
      <c r="K38" s="4"/>
      <c r="L38" s="4"/>
      <c r="M38" s="4"/>
      <c r="N38" s="4"/>
      <c r="O38" s="4"/>
      <c r="P38" s="4"/>
      <c r="Q38" s="4"/>
      <c r="R38" s="4"/>
      <c r="S38" s="4"/>
      <c r="T38" s="4"/>
      <c r="U38" s="4"/>
      <c r="V38" s="4"/>
      <c r="W38" s="4"/>
      <c r="X38" s="4"/>
      <c r="Y38" s="4"/>
      <c r="Z38" s="4"/>
    </row>
    <row r="39" spans="2:26" x14ac:dyDescent="0.3">
      <c r="B39" s="4"/>
      <c r="C39" s="4"/>
      <c r="D39" s="4"/>
      <c r="E39" s="4"/>
      <c r="F39" s="4"/>
      <c r="G39" s="4"/>
      <c r="H39" s="4"/>
      <c r="I39" s="44"/>
      <c r="J39" s="4"/>
      <c r="K39" s="4"/>
      <c r="L39" s="4"/>
      <c r="M39" s="4"/>
      <c r="N39" s="4"/>
      <c r="O39" s="4"/>
      <c r="P39" s="4"/>
      <c r="Q39" s="4"/>
      <c r="R39" s="4"/>
      <c r="S39" s="4"/>
      <c r="T39" s="4"/>
      <c r="U39" s="4"/>
      <c r="V39" s="4"/>
      <c r="W39" s="4"/>
      <c r="X39" s="4"/>
      <c r="Y39" s="4"/>
      <c r="Z39" s="4"/>
    </row>
    <row r="40" spans="2:26" x14ac:dyDescent="0.3">
      <c r="B40" s="4"/>
      <c r="C40" s="4"/>
      <c r="D40" s="4"/>
      <c r="E40" s="4"/>
      <c r="F40" s="4"/>
      <c r="G40" s="4"/>
      <c r="H40" s="4"/>
      <c r="I40" s="44"/>
      <c r="J40" s="4"/>
      <c r="K40" s="4"/>
      <c r="L40" s="4"/>
      <c r="M40" s="4"/>
      <c r="N40" s="4"/>
      <c r="O40" s="4"/>
      <c r="P40" s="4"/>
      <c r="Q40" s="4"/>
      <c r="R40" s="4"/>
      <c r="S40" s="4"/>
      <c r="T40" s="4"/>
      <c r="U40" s="4"/>
      <c r="V40" s="4"/>
      <c r="W40" s="4"/>
      <c r="X40" s="4"/>
      <c r="Y40" s="4"/>
      <c r="Z40" s="4"/>
    </row>
    <row r="41" spans="2:26" x14ac:dyDescent="0.3">
      <c r="B41" s="4"/>
      <c r="C41" s="4"/>
      <c r="D41" s="4"/>
      <c r="E41" s="4"/>
      <c r="F41" s="4"/>
      <c r="G41" s="4"/>
      <c r="H41" s="4"/>
      <c r="I41" s="44"/>
      <c r="J41" s="4"/>
      <c r="K41" s="4"/>
      <c r="L41" s="4"/>
      <c r="M41" s="4"/>
      <c r="N41" s="4"/>
      <c r="O41" s="4"/>
      <c r="P41" s="4"/>
      <c r="Q41" s="4"/>
      <c r="R41" s="4"/>
      <c r="S41" s="4"/>
      <c r="T41" s="4"/>
      <c r="U41" s="4"/>
      <c r="V41" s="4"/>
      <c r="W41" s="4"/>
      <c r="X41" s="4"/>
      <c r="Y41" s="4"/>
      <c r="Z41" s="4"/>
    </row>
    <row r="42" spans="2:26" x14ac:dyDescent="0.3">
      <c r="B42" s="4"/>
      <c r="C42" s="4"/>
      <c r="D42" s="4"/>
      <c r="E42" s="4"/>
      <c r="F42" s="4"/>
      <c r="G42" s="4"/>
      <c r="H42" s="4"/>
      <c r="I42" s="44"/>
      <c r="J42" s="4"/>
      <c r="K42" s="4"/>
      <c r="L42" s="4"/>
      <c r="M42" s="4"/>
      <c r="N42" s="4"/>
      <c r="O42" s="4"/>
      <c r="P42" s="4"/>
      <c r="Q42" s="4"/>
      <c r="R42" s="4"/>
      <c r="S42" s="4"/>
      <c r="T42" s="4"/>
      <c r="U42" s="4"/>
      <c r="V42" s="4"/>
      <c r="W42" s="4"/>
      <c r="X42" s="4"/>
      <c r="Y42" s="4"/>
      <c r="Z42" s="4"/>
    </row>
    <row r="43" spans="2:26" x14ac:dyDescent="0.3">
      <c r="B43" s="4"/>
      <c r="C43" s="4"/>
      <c r="D43" s="4"/>
      <c r="E43" s="4"/>
      <c r="F43" s="4"/>
      <c r="G43" s="4"/>
      <c r="H43" s="4"/>
      <c r="I43" s="4"/>
      <c r="J43" s="4"/>
      <c r="K43" s="4"/>
      <c r="L43" s="4"/>
      <c r="M43" s="4"/>
      <c r="N43" s="4"/>
      <c r="O43" s="4"/>
      <c r="P43" s="4"/>
      <c r="Q43" s="4"/>
      <c r="R43" s="4"/>
      <c r="S43" s="4"/>
      <c r="T43" s="4"/>
      <c r="U43" s="4"/>
      <c r="V43" s="4"/>
      <c r="W43" s="4"/>
      <c r="X43" s="4"/>
      <c r="Y43" s="4"/>
      <c r="Z43" s="4"/>
    </row>
    <row r="44" spans="2:26" x14ac:dyDescent="0.3">
      <c r="B44" s="4"/>
      <c r="C44" s="4"/>
      <c r="D44" s="4"/>
      <c r="E44" s="4"/>
      <c r="F44" s="4"/>
      <c r="G44" s="4"/>
      <c r="H44" s="4"/>
      <c r="I44" s="55"/>
      <c r="J44" s="4"/>
      <c r="K44" s="4"/>
      <c r="L44" s="4"/>
      <c r="M44" s="4"/>
      <c r="N44" s="4"/>
      <c r="O44" s="4"/>
      <c r="P44" s="4"/>
      <c r="Q44" s="4"/>
      <c r="R44" s="4"/>
      <c r="S44" s="4"/>
      <c r="T44" s="4"/>
      <c r="U44" s="4"/>
      <c r="V44" s="4"/>
      <c r="W44" s="4"/>
      <c r="X44" s="4"/>
      <c r="Y44" s="4"/>
      <c r="Z44" s="4"/>
    </row>
    <row r="45" spans="2:26" x14ac:dyDescent="0.3">
      <c r="B45" s="4"/>
      <c r="C45" s="4"/>
      <c r="D45" s="4"/>
      <c r="E45" s="4"/>
      <c r="F45" s="4"/>
      <c r="G45" s="4"/>
      <c r="H45" s="4"/>
      <c r="I45" s="44"/>
      <c r="J45" s="4"/>
      <c r="K45" s="4"/>
      <c r="L45" s="4"/>
      <c r="M45" s="4"/>
      <c r="N45" s="4"/>
      <c r="O45" s="4"/>
      <c r="P45" s="4"/>
      <c r="Q45" s="4"/>
      <c r="R45" s="4"/>
      <c r="S45" s="4"/>
      <c r="T45" s="4"/>
      <c r="U45" s="4"/>
      <c r="V45" s="4"/>
      <c r="W45" s="4"/>
      <c r="X45" s="4"/>
      <c r="Y45" s="4"/>
      <c r="Z45" s="4"/>
    </row>
    <row r="46" spans="2:26" x14ac:dyDescent="0.3">
      <c r="B46" s="4"/>
      <c r="C46" s="4"/>
      <c r="D46" s="4"/>
      <c r="E46" s="4"/>
      <c r="F46" s="4"/>
      <c r="G46" s="4"/>
      <c r="H46" s="4"/>
      <c r="I46" s="44"/>
      <c r="J46" s="4"/>
      <c r="K46" s="4"/>
      <c r="L46" s="4"/>
      <c r="M46" s="4"/>
      <c r="N46" s="4"/>
      <c r="O46" s="4"/>
      <c r="P46" s="4"/>
      <c r="Q46" s="4"/>
      <c r="R46" s="4"/>
      <c r="S46" s="4"/>
      <c r="T46" s="4"/>
      <c r="U46" s="4"/>
      <c r="V46" s="4"/>
      <c r="W46" s="4"/>
      <c r="X46" s="4"/>
      <c r="Y46" s="4"/>
      <c r="Z46" s="4"/>
    </row>
    <row r="47" spans="2:26" x14ac:dyDescent="0.3">
      <c r="B47" s="4"/>
      <c r="C47" s="4"/>
      <c r="D47" s="4"/>
      <c r="E47" s="4"/>
      <c r="F47" s="4"/>
      <c r="G47" s="4"/>
      <c r="H47" s="4"/>
      <c r="I47" s="44"/>
      <c r="J47" s="4"/>
      <c r="K47" s="4"/>
      <c r="L47" s="4"/>
      <c r="M47" s="4"/>
      <c r="N47" s="4"/>
      <c r="O47" s="4"/>
      <c r="P47" s="4"/>
      <c r="Q47" s="4"/>
      <c r="R47" s="4"/>
      <c r="S47" s="4"/>
      <c r="T47" s="4"/>
      <c r="U47" s="4"/>
      <c r="V47" s="4"/>
      <c r="W47" s="4"/>
      <c r="X47" s="4"/>
      <c r="Y47" s="4"/>
      <c r="Z47" s="4"/>
    </row>
    <row r="48" spans="2:26" x14ac:dyDescent="0.3">
      <c r="B48" s="4"/>
      <c r="C48" s="4"/>
      <c r="D48" s="4"/>
      <c r="E48" s="4"/>
      <c r="F48" s="4"/>
      <c r="G48" s="4"/>
      <c r="H48" s="4"/>
      <c r="I48" s="44"/>
      <c r="J48" s="4"/>
      <c r="K48" s="4"/>
      <c r="L48" s="4"/>
      <c r="M48" s="4"/>
      <c r="N48" s="4"/>
      <c r="O48" s="4"/>
      <c r="P48" s="4"/>
      <c r="Q48" s="4"/>
      <c r="R48" s="4"/>
      <c r="S48" s="4"/>
      <c r="T48" s="4"/>
      <c r="U48" s="4"/>
      <c r="V48" s="4"/>
      <c r="W48" s="4"/>
      <c r="X48" s="4"/>
      <c r="Y48" s="4"/>
      <c r="Z48" s="4"/>
    </row>
    <row r="49" spans="2:26" x14ac:dyDescent="0.3">
      <c r="B49" s="4"/>
      <c r="C49" s="4"/>
      <c r="D49" s="4"/>
      <c r="E49" s="4"/>
      <c r="F49" s="4"/>
      <c r="G49" s="4"/>
      <c r="H49" s="4"/>
      <c r="I49" s="4"/>
      <c r="J49" s="4"/>
      <c r="K49" s="4"/>
      <c r="L49" s="4"/>
      <c r="M49" s="4"/>
      <c r="N49" s="4"/>
      <c r="O49" s="4"/>
      <c r="P49" s="4"/>
      <c r="Q49" s="4"/>
      <c r="R49" s="4"/>
      <c r="S49" s="4"/>
      <c r="T49" s="4"/>
      <c r="U49" s="4"/>
      <c r="V49" s="4"/>
      <c r="W49" s="4"/>
      <c r="X49" s="4"/>
      <c r="Y49" s="4"/>
      <c r="Z49" s="4"/>
    </row>
    <row r="50" spans="2:26" x14ac:dyDescent="0.3">
      <c r="B50" s="4"/>
      <c r="C50" s="4"/>
      <c r="D50" s="4"/>
      <c r="E50" s="4"/>
      <c r="F50" s="4"/>
      <c r="G50" s="4"/>
      <c r="H50" s="4"/>
      <c r="I50" s="55"/>
      <c r="J50" s="4"/>
      <c r="K50" s="4"/>
      <c r="L50" s="4"/>
      <c r="M50" s="4"/>
      <c r="N50" s="4"/>
      <c r="O50" s="4"/>
      <c r="P50" s="4"/>
      <c r="Q50" s="4"/>
      <c r="R50" s="4"/>
      <c r="S50" s="4"/>
      <c r="T50" s="4"/>
      <c r="U50" s="4"/>
      <c r="V50" s="4"/>
      <c r="W50" s="4"/>
      <c r="X50" s="4"/>
      <c r="Y50" s="4"/>
      <c r="Z50" s="4"/>
    </row>
    <row r="51" spans="2:26" x14ac:dyDescent="0.3">
      <c r="B51" s="4"/>
      <c r="C51" s="4"/>
      <c r="D51" s="4"/>
      <c r="E51" s="4"/>
      <c r="F51" s="4"/>
      <c r="G51" s="4"/>
      <c r="H51" s="4"/>
      <c r="I51" s="49"/>
      <c r="J51" s="4"/>
      <c r="K51" s="4"/>
      <c r="L51" s="4"/>
      <c r="M51" s="4"/>
      <c r="N51" s="4"/>
      <c r="O51" s="4"/>
      <c r="P51" s="4"/>
      <c r="Q51" s="4"/>
      <c r="R51" s="4"/>
      <c r="S51" s="4"/>
      <c r="T51" s="4"/>
      <c r="U51" s="4"/>
      <c r="V51" s="4"/>
      <c r="W51" s="4"/>
      <c r="X51" s="4"/>
      <c r="Y51" s="4"/>
      <c r="Z51" s="4"/>
    </row>
    <row r="52" spans="2:26" x14ac:dyDescent="0.3">
      <c r="B52" s="4"/>
      <c r="C52" s="4"/>
      <c r="D52" s="4"/>
      <c r="E52" s="4"/>
      <c r="F52" s="4"/>
      <c r="G52" s="4"/>
      <c r="H52" s="4"/>
      <c r="I52" s="44"/>
      <c r="J52" s="4"/>
      <c r="K52" s="4"/>
      <c r="L52" s="4"/>
      <c r="M52" s="4"/>
      <c r="N52" s="4"/>
      <c r="O52" s="4"/>
      <c r="P52" s="4"/>
      <c r="Q52" s="4"/>
      <c r="R52" s="4"/>
      <c r="S52" s="4"/>
      <c r="T52" s="4"/>
      <c r="U52" s="4"/>
      <c r="V52" s="4"/>
      <c r="W52" s="4"/>
      <c r="X52" s="4"/>
      <c r="Y52" s="4"/>
      <c r="Z52" s="4"/>
    </row>
    <row r="53" spans="2:26" x14ac:dyDescent="0.3">
      <c r="B53" s="4"/>
      <c r="C53" s="4"/>
      <c r="D53" s="4"/>
      <c r="E53" s="4"/>
      <c r="F53" s="4"/>
      <c r="G53" s="4"/>
      <c r="H53" s="4"/>
      <c r="I53" s="44"/>
      <c r="J53" s="4"/>
      <c r="K53" s="4"/>
      <c r="L53" s="4"/>
      <c r="M53" s="4"/>
      <c r="N53" s="4"/>
      <c r="O53" s="4"/>
      <c r="P53" s="4"/>
      <c r="Q53" s="4"/>
      <c r="R53" s="4"/>
      <c r="S53" s="4"/>
      <c r="T53" s="4"/>
      <c r="U53" s="4"/>
      <c r="V53" s="4"/>
      <c r="W53" s="4"/>
      <c r="X53" s="4"/>
      <c r="Y53" s="4"/>
      <c r="Z53" s="4"/>
    </row>
    <row r="54" spans="2:26" x14ac:dyDescent="0.3">
      <c r="B54" s="4"/>
      <c r="C54" s="4"/>
      <c r="D54" s="4"/>
      <c r="E54" s="4"/>
      <c r="F54" s="4"/>
      <c r="G54" s="4"/>
      <c r="H54" s="4"/>
      <c r="I54" s="44"/>
      <c r="J54" s="4"/>
      <c r="K54" s="4"/>
      <c r="L54" s="4"/>
      <c r="M54" s="4"/>
      <c r="N54" s="4"/>
      <c r="O54" s="4"/>
      <c r="P54" s="4"/>
      <c r="Q54" s="4"/>
      <c r="R54" s="4"/>
      <c r="S54" s="4"/>
      <c r="T54" s="4"/>
      <c r="U54" s="4"/>
      <c r="V54" s="4"/>
      <c r="W54" s="4"/>
      <c r="X54" s="4"/>
      <c r="Y54" s="4"/>
      <c r="Z54" s="4"/>
    </row>
    <row r="55" spans="2:26" x14ac:dyDescent="0.3">
      <c r="B55" s="4"/>
      <c r="C55" s="4"/>
      <c r="D55" s="4"/>
      <c r="E55" s="4"/>
      <c r="F55" s="4"/>
      <c r="G55" s="4"/>
      <c r="H55" s="4"/>
      <c r="I55" s="44"/>
      <c r="J55" s="4"/>
      <c r="K55" s="4"/>
      <c r="L55" s="4"/>
      <c r="M55" s="4"/>
      <c r="N55" s="4"/>
      <c r="O55" s="4"/>
      <c r="P55" s="4"/>
      <c r="Q55" s="4"/>
      <c r="R55" s="4"/>
      <c r="S55" s="4"/>
      <c r="T55" s="4"/>
      <c r="U55" s="4"/>
      <c r="V55" s="4"/>
      <c r="W55" s="4"/>
      <c r="X55" s="4"/>
      <c r="Y55" s="4"/>
      <c r="Z55" s="4"/>
    </row>
    <row r="56" spans="2:26" x14ac:dyDescent="0.3">
      <c r="B56" s="4"/>
      <c r="C56" s="4"/>
      <c r="D56" s="4"/>
      <c r="E56" s="4"/>
      <c r="F56" s="4"/>
      <c r="G56" s="4"/>
      <c r="H56" s="4"/>
      <c r="I56" s="49"/>
      <c r="J56" s="4"/>
      <c r="K56" s="4"/>
      <c r="L56" s="4"/>
      <c r="M56" s="4"/>
      <c r="N56" s="4"/>
      <c r="O56" s="4"/>
      <c r="P56" s="4"/>
      <c r="Q56" s="4"/>
      <c r="R56" s="4"/>
      <c r="S56" s="4"/>
      <c r="T56" s="4"/>
      <c r="U56" s="4"/>
      <c r="V56" s="4"/>
      <c r="W56" s="4"/>
      <c r="X56" s="4"/>
      <c r="Y56" s="4"/>
      <c r="Z56" s="4"/>
    </row>
    <row r="57" spans="2:26" x14ac:dyDescent="0.3">
      <c r="B57" s="4"/>
      <c r="C57" s="4"/>
      <c r="D57" s="4"/>
      <c r="E57" s="4"/>
      <c r="F57" s="4"/>
      <c r="G57" s="4"/>
      <c r="H57" s="4"/>
      <c r="I57" s="44"/>
      <c r="J57" s="4"/>
      <c r="K57" s="4"/>
      <c r="L57" s="4"/>
      <c r="M57" s="4"/>
      <c r="N57" s="4"/>
      <c r="O57" s="4"/>
      <c r="P57" s="4"/>
      <c r="Q57" s="4"/>
      <c r="R57" s="4"/>
      <c r="S57" s="4"/>
      <c r="T57" s="4"/>
      <c r="U57" s="4"/>
      <c r="V57" s="4"/>
      <c r="W57" s="4"/>
      <c r="X57" s="4"/>
      <c r="Y57" s="4"/>
      <c r="Z57" s="4"/>
    </row>
    <row r="58" spans="2:26" x14ac:dyDescent="0.3">
      <c r="B58" s="4"/>
      <c r="C58" s="4"/>
      <c r="D58" s="4"/>
      <c r="E58" s="4"/>
      <c r="F58" s="4"/>
      <c r="G58" s="4"/>
      <c r="H58" s="4"/>
      <c r="I58" s="44"/>
      <c r="J58" s="4"/>
      <c r="K58" s="4"/>
      <c r="L58" s="4"/>
      <c r="M58" s="4"/>
      <c r="N58" s="4"/>
      <c r="O58" s="4"/>
      <c r="P58" s="4"/>
      <c r="Q58" s="4"/>
      <c r="R58" s="4"/>
      <c r="S58" s="4"/>
      <c r="T58" s="4"/>
      <c r="U58" s="4"/>
      <c r="V58" s="4"/>
      <c r="W58" s="4"/>
      <c r="X58" s="4"/>
      <c r="Y58" s="4"/>
      <c r="Z58" s="4"/>
    </row>
    <row r="59" spans="2:26" x14ac:dyDescent="0.3">
      <c r="B59" s="4"/>
      <c r="C59" s="4"/>
      <c r="D59" s="4"/>
      <c r="E59" s="4"/>
      <c r="F59" s="4"/>
      <c r="G59" s="4"/>
      <c r="H59" s="4"/>
      <c r="I59" s="44"/>
      <c r="J59" s="4"/>
      <c r="K59" s="4"/>
      <c r="L59" s="4"/>
      <c r="M59" s="4"/>
      <c r="N59" s="4"/>
      <c r="O59" s="4"/>
      <c r="P59" s="4"/>
      <c r="Q59" s="4"/>
      <c r="R59" s="4"/>
      <c r="S59" s="4"/>
      <c r="T59" s="4"/>
      <c r="U59" s="4"/>
      <c r="V59" s="4"/>
      <c r="W59" s="4"/>
      <c r="X59" s="4"/>
      <c r="Y59" s="4"/>
      <c r="Z59" s="4"/>
    </row>
    <row r="60" spans="2:26" x14ac:dyDescent="0.3">
      <c r="B60" s="4"/>
      <c r="C60" s="4"/>
      <c r="D60" s="4"/>
      <c r="E60" s="4"/>
      <c r="F60" s="4"/>
      <c r="G60" s="4"/>
      <c r="H60" s="4"/>
      <c r="I60" s="44"/>
      <c r="J60" s="4"/>
      <c r="K60" s="4"/>
      <c r="L60" s="4"/>
      <c r="M60" s="4"/>
      <c r="N60" s="4"/>
      <c r="O60" s="4"/>
      <c r="P60" s="4"/>
      <c r="Q60" s="4"/>
      <c r="R60" s="4"/>
      <c r="S60" s="4"/>
      <c r="T60" s="4"/>
      <c r="U60" s="4"/>
      <c r="V60" s="4"/>
      <c r="W60" s="4"/>
      <c r="X60" s="4"/>
      <c r="Y60" s="4"/>
      <c r="Z60" s="4"/>
    </row>
    <row r="61" spans="2:26" x14ac:dyDescent="0.3">
      <c r="B61" s="4"/>
      <c r="C61" s="4"/>
      <c r="D61" s="4"/>
      <c r="E61" s="4"/>
      <c r="F61" s="4"/>
      <c r="G61" s="4"/>
      <c r="H61" s="4"/>
      <c r="I61" s="4"/>
      <c r="J61" s="4"/>
      <c r="K61" s="4"/>
      <c r="L61" s="4"/>
      <c r="M61" s="4"/>
      <c r="N61" s="4"/>
      <c r="O61" s="4"/>
      <c r="P61" s="4"/>
      <c r="Q61" s="4"/>
      <c r="R61" s="4"/>
      <c r="S61" s="4"/>
      <c r="T61" s="4"/>
      <c r="U61" s="4"/>
      <c r="V61" s="4"/>
      <c r="W61" s="4"/>
      <c r="X61" s="4"/>
      <c r="Y61" s="4"/>
      <c r="Z61" s="4"/>
    </row>
    <row r="62" spans="2:26" x14ac:dyDescent="0.3">
      <c r="B62" s="4"/>
      <c r="C62" s="4"/>
      <c r="D62" s="4"/>
      <c r="E62" s="4"/>
      <c r="F62" s="4"/>
      <c r="G62" s="4"/>
      <c r="H62" s="4"/>
      <c r="I62" s="55"/>
      <c r="J62" s="4"/>
      <c r="K62" s="4"/>
      <c r="L62" s="4"/>
      <c r="M62" s="4"/>
      <c r="N62" s="4"/>
      <c r="O62" s="4"/>
      <c r="P62" s="4"/>
      <c r="Q62" s="4"/>
      <c r="R62" s="4"/>
      <c r="S62" s="4"/>
      <c r="T62" s="4"/>
      <c r="U62" s="4"/>
      <c r="V62" s="4"/>
      <c r="W62" s="4"/>
      <c r="X62" s="4"/>
      <c r="Y62" s="4"/>
      <c r="Z62" s="4"/>
    </row>
    <row r="63" spans="2:26" x14ac:dyDescent="0.3">
      <c r="B63" s="4"/>
      <c r="C63" s="4"/>
      <c r="D63" s="4"/>
      <c r="E63" s="4"/>
      <c r="F63" s="4"/>
      <c r="G63" s="4"/>
      <c r="H63" s="4"/>
      <c r="I63" s="49"/>
      <c r="J63" s="4"/>
      <c r="K63" s="4"/>
      <c r="L63" s="4"/>
      <c r="M63" s="4"/>
      <c r="N63" s="4"/>
      <c r="O63" s="4"/>
      <c r="P63" s="4"/>
      <c r="Q63" s="4"/>
      <c r="R63" s="4"/>
      <c r="S63" s="4"/>
      <c r="T63" s="4"/>
      <c r="U63" s="4"/>
      <c r="V63" s="4"/>
      <c r="W63" s="4"/>
      <c r="X63" s="4"/>
      <c r="Y63" s="4"/>
      <c r="Z63" s="4"/>
    </row>
    <row r="64" spans="2:26" x14ac:dyDescent="0.3">
      <c r="B64" s="4"/>
      <c r="C64" s="4"/>
      <c r="D64" s="4"/>
      <c r="E64" s="4"/>
      <c r="F64" s="4"/>
      <c r="G64" s="4"/>
      <c r="H64" s="4"/>
      <c r="I64" s="44"/>
      <c r="J64" s="4"/>
      <c r="K64" s="4"/>
      <c r="L64" s="4"/>
      <c r="M64" s="4"/>
      <c r="N64" s="4"/>
      <c r="O64" s="4"/>
      <c r="P64" s="4"/>
      <c r="Q64" s="4"/>
      <c r="R64" s="4"/>
      <c r="S64" s="4"/>
      <c r="T64" s="4"/>
      <c r="U64" s="4"/>
      <c r="V64" s="4"/>
      <c r="W64" s="4"/>
      <c r="X64" s="4"/>
      <c r="Y64" s="4"/>
      <c r="Z64" s="4"/>
    </row>
    <row r="65" spans="2:26" x14ac:dyDescent="0.3">
      <c r="B65" s="4"/>
      <c r="C65" s="4"/>
      <c r="D65" s="4"/>
      <c r="E65" s="4"/>
      <c r="F65" s="4"/>
      <c r="G65" s="4"/>
      <c r="H65" s="4"/>
      <c r="I65" s="44"/>
      <c r="J65" s="4"/>
      <c r="K65" s="4"/>
      <c r="L65" s="4"/>
      <c r="M65" s="4"/>
      <c r="N65" s="4"/>
      <c r="O65" s="4"/>
      <c r="P65" s="4"/>
      <c r="Q65" s="4"/>
      <c r="R65" s="4"/>
      <c r="S65" s="4"/>
      <c r="T65" s="4"/>
      <c r="U65" s="4"/>
      <c r="V65" s="4"/>
      <c r="W65" s="4"/>
      <c r="X65" s="4"/>
      <c r="Y65" s="4"/>
      <c r="Z65" s="4"/>
    </row>
    <row r="66" spans="2:26" x14ac:dyDescent="0.3">
      <c r="B66" s="4"/>
      <c r="C66" s="4"/>
      <c r="D66" s="4"/>
      <c r="E66" s="4"/>
      <c r="F66" s="4"/>
      <c r="G66" s="4"/>
      <c r="H66" s="4"/>
      <c r="I66" s="49"/>
      <c r="J66" s="4"/>
      <c r="K66" s="4"/>
      <c r="L66" s="4"/>
      <c r="M66" s="4"/>
      <c r="N66" s="4"/>
      <c r="O66" s="4"/>
      <c r="P66" s="4"/>
      <c r="Q66" s="4"/>
      <c r="R66" s="4"/>
      <c r="S66" s="4"/>
      <c r="T66" s="4"/>
      <c r="U66" s="4"/>
      <c r="V66" s="4"/>
      <c r="W66" s="4"/>
      <c r="X66" s="4"/>
      <c r="Y66" s="4"/>
      <c r="Z66" s="4"/>
    </row>
    <row r="67" spans="2:26" x14ac:dyDescent="0.3">
      <c r="B67" s="4"/>
      <c r="C67" s="4"/>
      <c r="D67" s="4"/>
      <c r="E67" s="4"/>
      <c r="F67" s="4"/>
      <c r="G67" s="4"/>
      <c r="H67" s="4"/>
      <c r="I67" s="44"/>
      <c r="J67" s="4"/>
      <c r="K67" s="4"/>
      <c r="L67" s="4"/>
      <c r="M67" s="4"/>
      <c r="N67" s="4"/>
      <c r="O67" s="4"/>
      <c r="P67" s="4"/>
      <c r="Q67" s="4"/>
      <c r="R67" s="4"/>
      <c r="S67" s="4"/>
      <c r="T67" s="4"/>
      <c r="U67" s="4"/>
      <c r="V67" s="4"/>
      <c r="W67" s="4"/>
      <c r="X67" s="4"/>
      <c r="Y67" s="4"/>
      <c r="Z67" s="4"/>
    </row>
    <row r="68" spans="2:26" x14ac:dyDescent="0.3">
      <c r="B68" s="4"/>
      <c r="C68" s="4"/>
      <c r="D68" s="4"/>
      <c r="E68" s="4"/>
      <c r="F68" s="4"/>
      <c r="G68" s="4"/>
      <c r="H68" s="4"/>
      <c r="I68" s="4"/>
      <c r="J68" s="4"/>
      <c r="K68" s="4"/>
      <c r="L68" s="4"/>
      <c r="M68" s="4"/>
      <c r="N68" s="4"/>
      <c r="O68" s="4"/>
      <c r="P68" s="4"/>
      <c r="Q68" s="4"/>
      <c r="R68" s="4"/>
      <c r="S68" s="4"/>
      <c r="T68" s="4"/>
      <c r="U68" s="4"/>
      <c r="V68" s="4"/>
      <c r="W68" s="4"/>
      <c r="X68" s="4"/>
      <c r="Y68" s="4"/>
      <c r="Z68" s="4"/>
    </row>
    <row r="69" spans="2:26" x14ac:dyDescent="0.3">
      <c r="B69" s="4"/>
      <c r="C69" s="4"/>
      <c r="D69" s="4"/>
      <c r="E69" s="4"/>
      <c r="F69" s="4"/>
      <c r="G69" s="4"/>
      <c r="H69" s="4"/>
      <c r="I69" s="4"/>
      <c r="J69" s="4"/>
      <c r="K69" s="4"/>
      <c r="L69" s="4"/>
      <c r="M69" s="4"/>
      <c r="N69" s="4"/>
      <c r="O69" s="4"/>
      <c r="P69" s="4"/>
      <c r="Q69" s="4"/>
      <c r="R69" s="4"/>
      <c r="S69" s="4"/>
      <c r="T69" s="4"/>
      <c r="U69" s="4"/>
      <c r="V69" s="4"/>
      <c r="W69" s="4"/>
      <c r="X69" s="4"/>
      <c r="Y69" s="4"/>
      <c r="Z69" s="4"/>
    </row>
    <row r="70" spans="2:26" x14ac:dyDescent="0.3">
      <c r="B70" s="4"/>
      <c r="C70" s="4"/>
      <c r="D70" s="4"/>
      <c r="E70" s="4"/>
      <c r="F70" s="4"/>
      <c r="G70" s="4"/>
      <c r="H70" s="4"/>
      <c r="I70" s="48"/>
      <c r="J70" s="4"/>
      <c r="K70" s="4"/>
      <c r="L70" s="4"/>
      <c r="M70" s="4"/>
      <c r="N70" s="4"/>
      <c r="O70" s="4"/>
      <c r="P70" s="4"/>
      <c r="Q70" s="4"/>
      <c r="R70" s="4"/>
      <c r="S70" s="4"/>
      <c r="T70" s="4"/>
      <c r="U70" s="4"/>
      <c r="V70" s="4"/>
      <c r="W70" s="4"/>
      <c r="X70" s="4"/>
      <c r="Y70" s="4"/>
      <c r="Z70" s="4"/>
    </row>
    <row r="71" spans="2:26" x14ac:dyDescent="0.3">
      <c r="B71" s="4"/>
      <c r="C71" s="4"/>
      <c r="D71" s="4"/>
      <c r="E71" s="4"/>
      <c r="F71" s="4"/>
      <c r="G71" s="4"/>
      <c r="H71" s="4"/>
      <c r="I71" s="4"/>
      <c r="J71" s="4"/>
      <c r="K71" s="4"/>
      <c r="L71" s="4"/>
      <c r="M71" s="4"/>
      <c r="N71" s="4"/>
      <c r="O71" s="4"/>
      <c r="P71" s="4"/>
      <c r="Q71" s="4"/>
      <c r="R71" s="4"/>
      <c r="S71" s="4"/>
      <c r="T71" s="4"/>
      <c r="U71" s="4"/>
      <c r="V71" s="4"/>
      <c r="W71" s="4"/>
      <c r="X71" s="4"/>
      <c r="Y71" s="4"/>
      <c r="Z71" s="4"/>
    </row>
    <row r="72" spans="2:26" x14ac:dyDescent="0.3">
      <c r="B72" s="4"/>
      <c r="C72" s="4"/>
      <c r="D72" s="4"/>
      <c r="E72" s="4"/>
      <c r="F72" s="4"/>
      <c r="G72" s="4"/>
      <c r="H72" s="4"/>
      <c r="I72" s="3"/>
      <c r="J72" s="4"/>
      <c r="K72" s="4"/>
      <c r="L72" s="4"/>
      <c r="M72" s="4"/>
      <c r="N72" s="4"/>
      <c r="O72" s="4"/>
      <c r="P72" s="4"/>
      <c r="Q72" s="4"/>
      <c r="R72" s="4"/>
      <c r="S72" s="4"/>
      <c r="T72" s="4"/>
      <c r="U72" s="4"/>
      <c r="V72" s="4"/>
      <c r="W72" s="4"/>
      <c r="X72" s="4"/>
      <c r="Y72" s="4"/>
      <c r="Z72" s="4"/>
    </row>
    <row r="73" spans="2:26" x14ac:dyDescent="0.3">
      <c r="B73" s="4"/>
      <c r="C73" s="4"/>
      <c r="D73" s="4"/>
      <c r="E73" s="4"/>
      <c r="F73" s="4"/>
      <c r="G73" s="4"/>
      <c r="H73" s="4"/>
      <c r="I73" s="56"/>
      <c r="J73" s="122"/>
      <c r="K73" s="4"/>
      <c r="L73" s="4"/>
      <c r="M73" s="4"/>
      <c r="N73" s="4"/>
      <c r="O73" s="4"/>
      <c r="P73" s="4"/>
      <c r="Q73" s="4"/>
      <c r="R73" s="4"/>
      <c r="S73" s="4"/>
      <c r="T73" s="4"/>
      <c r="U73" s="4"/>
      <c r="V73" s="4"/>
      <c r="W73" s="4"/>
      <c r="X73" s="4"/>
      <c r="Y73" s="4"/>
      <c r="Z73" s="4"/>
    </row>
    <row r="74" spans="2:26" x14ac:dyDescent="0.3">
      <c r="B74" s="4"/>
      <c r="C74" s="4"/>
      <c r="D74" s="4"/>
      <c r="E74" s="4"/>
      <c r="F74" s="4"/>
      <c r="G74" s="4"/>
      <c r="H74" s="4"/>
      <c r="I74" s="4"/>
      <c r="J74" s="122"/>
      <c r="K74" s="4"/>
      <c r="L74" s="4"/>
      <c r="M74" s="4"/>
      <c r="N74" s="4"/>
      <c r="O74" s="4"/>
      <c r="P74" s="4"/>
      <c r="Q74" s="4"/>
      <c r="R74" s="4"/>
      <c r="S74" s="4"/>
      <c r="T74" s="4"/>
      <c r="U74" s="4"/>
      <c r="V74" s="4"/>
      <c r="W74" s="4"/>
      <c r="X74" s="4"/>
      <c r="Y74" s="4"/>
      <c r="Z74" s="4"/>
    </row>
    <row r="75" spans="2:26" x14ac:dyDescent="0.3">
      <c r="B75" s="4"/>
      <c r="C75" s="4"/>
      <c r="D75" s="4"/>
      <c r="E75" s="4"/>
      <c r="F75" s="4"/>
      <c r="G75" s="4"/>
      <c r="H75" s="4"/>
      <c r="I75" s="4"/>
      <c r="J75" s="4"/>
      <c r="K75" s="4"/>
      <c r="L75" s="4"/>
      <c r="M75" s="4"/>
      <c r="N75" s="4"/>
      <c r="O75" s="4"/>
      <c r="P75" s="4"/>
      <c r="Q75" s="4"/>
      <c r="R75" s="4"/>
      <c r="S75" s="4"/>
      <c r="T75" s="4"/>
      <c r="U75" s="4"/>
      <c r="V75" s="4"/>
      <c r="W75" s="4"/>
      <c r="X75" s="4"/>
      <c r="Y75" s="4"/>
      <c r="Z75" s="4"/>
    </row>
    <row r="76" spans="2:26" x14ac:dyDescent="0.3">
      <c r="B76" s="4"/>
      <c r="C76" s="4"/>
      <c r="D76" s="4"/>
      <c r="E76" s="4"/>
      <c r="F76" s="4"/>
      <c r="G76" s="4"/>
      <c r="H76" s="4"/>
      <c r="I76" s="4"/>
      <c r="J76" s="4"/>
      <c r="K76" s="4"/>
      <c r="L76" s="4"/>
      <c r="M76" s="4"/>
      <c r="N76" s="4"/>
      <c r="O76" s="4"/>
      <c r="P76" s="4"/>
      <c r="Q76" s="4"/>
      <c r="R76" s="4"/>
      <c r="S76" s="4"/>
      <c r="T76" s="4"/>
      <c r="U76" s="4"/>
      <c r="V76" s="4"/>
      <c r="W76" s="4"/>
      <c r="X76" s="4"/>
      <c r="Y76" s="4"/>
      <c r="Z76" s="4"/>
    </row>
    <row r="77" spans="2:26" x14ac:dyDescent="0.3">
      <c r="B77" s="4"/>
      <c r="C77" s="4"/>
      <c r="D77" s="4"/>
      <c r="E77" s="4"/>
      <c r="F77" s="4"/>
      <c r="G77" s="4"/>
      <c r="H77" s="4"/>
      <c r="I77" s="4"/>
      <c r="J77" s="4"/>
      <c r="K77" s="4"/>
      <c r="L77" s="4"/>
      <c r="M77" s="4"/>
      <c r="N77" s="4"/>
      <c r="O77" s="4"/>
      <c r="P77" s="4"/>
      <c r="Q77" s="4"/>
      <c r="R77" s="4"/>
      <c r="S77" s="4"/>
      <c r="T77" s="4"/>
      <c r="U77" s="4"/>
      <c r="V77" s="4"/>
      <c r="W77" s="4"/>
      <c r="X77" s="4"/>
      <c r="Y77" s="4"/>
      <c r="Z77" s="4"/>
    </row>
    <row r="78" spans="2:26" x14ac:dyDescent="0.3">
      <c r="B78" s="4"/>
      <c r="C78" s="4"/>
      <c r="D78" s="4"/>
      <c r="E78" s="4"/>
      <c r="F78" s="4"/>
      <c r="G78" s="4"/>
      <c r="H78" s="4"/>
      <c r="I78" s="4"/>
      <c r="J78" s="4"/>
      <c r="K78" s="4"/>
      <c r="L78" s="4"/>
      <c r="M78" s="4"/>
      <c r="N78" s="4"/>
      <c r="O78" s="4"/>
      <c r="P78" s="4"/>
      <c r="Q78" s="4"/>
      <c r="R78" s="4"/>
      <c r="S78" s="4"/>
      <c r="T78" s="4"/>
      <c r="U78" s="4"/>
      <c r="V78" s="4"/>
      <c r="W78" s="4"/>
      <c r="X78" s="4"/>
      <c r="Y78" s="4"/>
      <c r="Z78" s="4"/>
    </row>
    <row r="79" spans="2:26" x14ac:dyDescent="0.3">
      <c r="B79" s="4"/>
      <c r="C79" s="4"/>
      <c r="D79" s="4"/>
      <c r="E79" s="4"/>
      <c r="F79" s="4"/>
      <c r="G79" s="4"/>
      <c r="H79" s="4"/>
      <c r="I79" s="4"/>
      <c r="J79" s="4"/>
      <c r="K79" s="4"/>
      <c r="L79" s="4"/>
      <c r="M79" s="4"/>
      <c r="N79" s="4"/>
      <c r="O79" s="4"/>
      <c r="P79" s="4"/>
      <c r="Q79" s="4"/>
      <c r="R79" s="4"/>
      <c r="S79" s="4"/>
      <c r="T79" s="4"/>
      <c r="U79" s="4"/>
      <c r="V79" s="4"/>
      <c r="W79" s="4"/>
      <c r="X79" s="4"/>
      <c r="Y79" s="4"/>
      <c r="Z79" s="4"/>
    </row>
    <row r="80" spans="2:26" x14ac:dyDescent="0.3">
      <c r="B80" s="4"/>
      <c r="C80" s="4"/>
      <c r="D80" s="4"/>
      <c r="E80" s="4"/>
      <c r="F80" s="4"/>
      <c r="G80" s="4"/>
      <c r="H80" s="4"/>
      <c r="I80" s="4"/>
      <c r="J80" s="4"/>
      <c r="K80" s="4"/>
      <c r="L80" s="4"/>
      <c r="M80" s="4"/>
      <c r="N80" s="4"/>
      <c r="O80" s="4"/>
      <c r="P80" s="4"/>
      <c r="Q80" s="4"/>
      <c r="R80" s="4"/>
      <c r="S80" s="4"/>
      <c r="T80" s="4"/>
      <c r="U80" s="4"/>
      <c r="V80" s="4"/>
      <c r="W80" s="4"/>
      <c r="X80" s="4"/>
      <c r="Y80" s="4"/>
      <c r="Z80" s="4"/>
    </row>
    <row r="81" spans="2:26" x14ac:dyDescent="0.3">
      <c r="B81" s="4"/>
      <c r="C81" s="4"/>
      <c r="D81" s="4"/>
      <c r="E81" s="4"/>
      <c r="F81" s="4"/>
      <c r="G81" s="4"/>
      <c r="H81" s="4"/>
      <c r="I81" s="3"/>
      <c r="J81" s="4"/>
      <c r="K81" s="4"/>
      <c r="L81" s="4"/>
      <c r="M81" s="4"/>
      <c r="N81" s="4"/>
      <c r="O81" s="4"/>
      <c r="P81" s="4"/>
      <c r="Q81" s="4"/>
      <c r="R81" s="4"/>
      <c r="S81" s="4"/>
      <c r="T81" s="4"/>
      <c r="U81" s="4"/>
      <c r="V81" s="4"/>
      <c r="W81" s="4"/>
      <c r="X81" s="4"/>
      <c r="Y81" s="4"/>
      <c r="Z81" s="4"/>
    </row>
    <row r="82" spans="2:26" x14ac:dyDescent="0.3">
      <c r="B82" s="4"/>
      <c r="C82" s="4"/>
      <c r="D82" s="4"/>
      <c r="E82" s="4"/>
      <c r="F82" s="4"/>
      <c r="G82" s="4"/>
      <c r="H82" s="4"/>
      <c r="I82" s="4"/>
      <c r="J82" s="4"/>
      <c r="K82" s="4"/>
      <c r="L82" s="4"/>
      <c r="M82" s="4"/>
      <c r="N82" s="4"/>
      <c r="O82" s="4"/>
      <c r="P82" s="4"/>
      <c r="Q82" s="4"/>
      <c r="R82" s="4"/>
      <c r="S82" s="4"/>
      <c r="T82" s="4"/>
      <c r="U82" s="4"/>
      <c r="V82" s="4"/>
      <c r="W82" s="4"/>
      <c r="X82" s="4"/>
      <c r="Y82" s="4"/>
      <c r="Z82" s="4"/>
    </row>
    <row r="83" spans="2:26" x14ac:dyDescent="0.3">
      <c r="B83" s="4"/>
      <c r="C83" s="4"/>
      <c r="D83" s="4"/>
      <c r="E83" s="4"/>
      <c r="F83" s="4"/>
      <c r="G83" s="4"/>
      <c r="H83" s="4"/>
      <c r="I83" s="56"/>
      <c r="J83" s="56"/>
      <c r="K83" s="4"/>
      <c r="L83" s="4"/>
      <c r="M83" s="4"/>
      <c r="N83" s="4"/>
      <c r="O83" s="4"/>
      <c r="P83" s="4"/>
      <c r="Q83" s="4"/>
      <c r="R83" s="4"/>
      <c r="S83" s="4"/>
      <c r="T83" s="4"/>
      <c r="U83" s="4"/>
      <c r="V83" s="4"/>
      <c r="W83" s="4"/>
      <c r="X83" s="4"/>
      <c r="Y83" s="4"/>
      <c r="Z83" s="4"/>
    </row>
    <row r="84" spans="2:26" x14ac:dyDescent="0.3">
      <c r="B84" s="4"/>
      <c r="C84" s="4"/>
      <c r="D84" s="4"/>
      <c r="E84" s="4"/>
      <c r="F84" s="4"/>
      <c r="G84" s="4"/>
      <c r="H84" s="4"/>
      <c r="I84" s="123"/>
      <c r="J84" s="123"/>
      <c r="K84" s="4"/>
      <c r="L84" s="4"/>
      <c r="M84" s="4"/>
      <c r="N84" s="4"/>
      <c r="O84" s="4"/>
      <c r="P84" s="4"/>
      <c r="Q84" s="4"/>
      <c r="R84" s="4"/>
      <c r="S84" s="4"/>
      <c r="T84" s="4"/>
      <c r="U84" s="4"/>
      <c r="V84" s="4"/>
      <c r="W84" s="4"/>
      <c r="X84" s="4"/>
      <c r="Y84" s="4"/>
      <c r="Z84" s="4"/>
    </row>
    <row r="85" spans="2:26" x14ac:dyDescent="0.3">
      <c r="B85" s="4"/>
      <c r="C85" s="4"/>
      <c r="D85" s="4"/>
      <c r="E85" s="4"/>
      <c r="F85" s="4"/>
      <c r="G85" s="4"/>
      <c r="H85" s="4"/>
      <c r="I85" s="4"/>
      <c r="J85" s="4"/>
      <c r="K85" s="4"/>
      <c r="L85" s="4"/>
      <c r="M85" s="4"/>
      <c r="N85" s="4"/>
      <c r="O85" s="4"/>
      <c r="P85" s="4"/>
      <c r="Q85" s="4"/>
      <c r="R85" s="4"/>
      <c r="S85" s="4"/>
      <c r="T85" s="4"/>
      <c r="U85" s="4"/>
      <c r="V85" s="4"/>
      <c r="W85" s="4"/>
      <c r="X85" s="4"/>
      <c r="Y85" s="4"/>
      <c r="Z85" s="4"/>
    </row>
    <row r="86" spans="2:26" x14ac:dyDescent="0.3">
      <c r="B86" s="4"/>
      <c r="C86" s="4"/>
      <c r="D86" s="4"/>
      <c r="E86" s="4"/>
      <c r="F86" s="4"/>
      <c r="G86" s="4"/>
      <c r="H86" s="4"/>
      <c r="I86" s="4"/>
      <c r="J86" s="4"/>
      <c r="K86" s="4"/>
      <c r="L86" s="4"/>
      <c r="M86" s="4"/>
      <c r="N86" s="4"/>
      <c r="O86" s="4"/>
      <c r="P86" s="4"/>
      <c r="Q86" s="4"/>
      <c r="R86" s="4"/>
      <c r="S86" s="4"/>
      <c r="T86" s="4"/>
      <c r="U86" s="4"/>
      <c r="V86" s="4"/>
      <c r="W86" s="4"/>
      <c r="X86" s="4"/>
      <c r="Y86" s="4"/>
      <c r="Z86" s="4"/>
    </row>
    <row r="87" spans="2:26" x14ac:dyDescent="0.3">
      <c r="B87" s="4"/>
      <c r="C87" s="4"/>
      <c r="D87" s="4"/>
      <c r="E87" s="4"/>
      <c r="F87" s="4"/>
      <c r="G87" s="4"/>
      <c r="H87" s="4"/>
      <c r="I87" s="4"/>
      <c r="J87" s="4"/>
      <c r="K87" s="4"/>
      <c r="L87" s="4"/>
      <c r="M87" s="4"/>
      <c r="N87" s="4"/>
      <c r="O87" s="4"/>
      <c r="P87" s="4"/>
      <c r="Q87" s="4"/>
      <c r="R87" s="4"/>
      <c r="S87" s="4"/>
      <c r="T87" s="4"/>
      <c r="U87" s="4"/>
      <c r="V87" s="4"/>
      <c r="W87" s="4"/>
      <c r="X87" s="4"/>
      <c r="Y87" s="4"/>
      <c r="Z87" s="4"/>
    </row>
    <row r="88" spans="2:26" x14ac:dyDescent="0.3">
      <c r="B88" s="4"/>
      <c r="C88" s="4"/>
      <c r="D88" s="4"/>
      <c r="E88" s="4"/>
      <c r="F88" s="4"/>
      <c r="G88" s="4"/>
      <c r="H88" s="4"/>
      <c r="I88" s="4"/>
      <c r="J88" s="4"/>
      <c r="K88" s="4"/>
      <c r="L88" s="4"/>
      <c r="M88" s="4"/>
      <c r="N88" s="4"/>
      <c r="O88" s="4"/>
      <c r="P88" s="4"/>
      <c r="Q88" s="4"/>
      <c r="R88" s="4"/>
      <c r="S88" s="4"/>
      <c r="T88" s="4"/>
      <c r="U88" s="4"/>
      <c r="V88" s="4"/>
      <c r="W88" s="4"/>
      <c r="X88" s="4"/>
      <c r="Y88" s="4"/>
      <c r="Z88" s="4"/>
    </row>
    <row r="89" spans="2:26" x14ac:dyDescent="0.3">
      <c r="B89" s="4"/>
      <c r="C89" s="4"/>
      <c r="D89" s="4"/>
      <c r="E89" s="4"/>
      <c r="F89" s="4"/>
      <c r="G89" s="4"/>
      <c r="H89" s="4"/>
      <c r="I89" s="4"/>
      <c r="J89" s="4"/>
      <c r="K89" s="4"/>
      <c r="L89" s="4"/>
      <c r="M89" s="4"/>
      <c r="N89" s="4"/>
      <c r="O89" s="4"/>
      <c r="P89" s="4"/>
      <c r="Q89" s="4"/>
      <c r="R89" s="4"/>
      <c r="S89" s="4"/>
      <c r="T89" s="4"/>
      <c r="U89" s="4"/>
      <c r="V89" s="4"/>
      <c r="W89" s="4"/>
      <c r="X89" s="4"/>
      <c r="Y89" s="4"/>
      <c r="Z89" s="4"/>
    </row>
    <row r="90" spans="2:26" x14ac:dyDescent="0.3">
      <c r="B90" s="4"/>
      <c r="C90" s="4"/>
      <c r="D90" s="4"/>
      <c r="E90" s="4"/>
      <c r="F90" s="4"/>
      <c r="G90" s="4"/>
      <c r="H90" s="4"/>
      <c r="I90" s="4"/>
      <c r="J90" s="4"/>
      <c r="K90" s="4"/>
      <c r="L90" s="4"/>
      <c r="M90" s="4"/>
      <c r="N90" s="4"/>
      <c r="O90" s="4"/>
      <c r="P90" s="4"/>
      <c r="Q90" s="4"/>
      <c r="R90" s="4"/>
      <c r="S90" s="4"/>
      <c r="T90" s="4"/>
      <c r="U90" s="4"/>
      <c r="V90" s="4"/>
      <c r="W90" s="4"/>
      <c r="X90" s="4"/>
      <c r="Y90" s="4"/>
      <c r="Z90" s="4"/>
    </row>
    <row r="91" spans="2:26" x14ac:dyDescent="0.3">
      <c r="B91" s="4"/>
      <c r="C91" s="4"/>
      <c r="D91" s="4"/>
      <c r="E91" s="4"/>
      <c r="F91" s="4"/>
      <c r="G91" s="4"/>
      <c r="H91" s="4"/>
      <c r="I91" s="4"/>
      <c r="J91" s="4"/>
      <c r="K91" s="4"/>
      <c r="L91" s="4"/>
      <c r="M91" s="4"/>
      <c r="N91" s="4"/>
      <c r="O91" s="4"/>
      <c r="P91" s="4"/>
      <c r="Q91" s="4"/>
      <c r="R91" s="4"/>
      <c r="S91" s="4"/>
      <c r="T91" s="4"/>
      <c r="U91" s="4"/>
      <c r="V91" s="4"/>
      <c r="W91" s="4"/>
      <c r="X91" s="4"/>
      <c r="Y91" s="4"/>
      <c r="Z91" s="4"/>
    </row>
    <row r="92" spans="2:26" x14ac:dyDescent="0.3">
      <c r="B92" s="4"/>
      <c r="C92" s="4"/>
      <c r="D92" s="4"/>
      <c r="E92" s="4"/>
      <c r="F92" s="4"/>
      <c r="G92" s="4"/>
      <c r="H92" s="4"/>
      <c r="I92" s="4"/>
      <c r="J92" s="4"/>
      <c r="K92" s="4"/>
      <c r="L92" s="4"/>
      <c r="M92" s="4"/>
      <c r="N92" s="4"/>
      <c r="O92" s="4"/>
      <c r="P92" s="4"/>
      <c r="Q92" s="4"/>
      <c r="R92" s="4"/>
      <c r="S92" s="4"/>
      <c r="T92" s="4"/>
      <c r="U92" s="4"/>
      <c r="V92" s="4"/>
      <c r="W92" s="4"/>
      <c r="X92" s="4"/>
      <c r="Y92" s="4"/>
      <c r="Z92" s="4"/>
    </row>
    <row r="93" spans="2:26" x14ac:dyDescent="0.3">
      <c r="B93" s="4"/>
      <c r="C93" s="4"/>
      <c r="D93" s="4"/>
      <c r="E93" s="4"/>
      <c r="F93" s="4"/>
      <c r="G93" s="4"/>
      <c r="H93" s="4"/>
      <c r="I93" s="4"/>
      <c r="J93" s="4"/>
      <c r="K93" s="4"/>
      <c r="L93" s="4"/>
      <c r="M93" s="4"/>
      <c r="N93" s="4"/>
      <c r="O93" s="4"/>
      <c r="P93" s="4"/>
      <c r="Q93" s="4"/>
      <c r="R93" s="4"/>
      <c r="S93" s="4"/>
      <c r="T93" s="4"/>
      <c r="U93" s="4"/>
      <c r="V93" s="4"/>
      <c r="W93" s="4"/>
      <c r="X93" s="4"/>
      <c r="Y93" s="4"/>
      <c r="Z93" s="4"/>
    </row>
    <row r="94" spans="2:26" x14ac:dyDescent="0.3">
      <c r="B94" s="4"/>
      <c r="C94" s="4"/>
      <c r="D94" s="4"/>
      <c r="E94" s="4"/>
      <c r="F94" s="4"/>
      <c r="G94" s="4"/>
      <c r="H94" s="4"/>
      <c r="I94" s="4"/>
      <c r="J94" s="4"/>
      <c r="K94" s="4"/>
      <c r="L94" s="4"/>
      <c r="M94" s="4"/>
      <c r="N94" s="4"/>
      <c r="O94" s="4"/>
      <c r="P94" s="4"/>
      <c r="Q94" s="4"/>
      <c r="R94" s="4"/>
      <c r="S94" s="4"/>
      <c r="T94" s="4"/>
      <c r="U94" s="4"/>
      <c r="V94" s="4"/>
      <c r="W94" s="4"/>
      <c r="X94" s="4"/>
      <c r="Y94" s="4"/>
      <c r="Z94" s="4"/>
    </row>
    <row r="95" spans="2:26" x14ac:dyDescent="0.3">
      <c r="B95" s="4"/>
      <c r="C95" s="4"/>
      <c r="D95" s="4"/>
      <c r="E95" s="4"/>
      <c r="F95" s="4"/>
      <c r="G95" s="4"/>
      <c r="H95" s="4"/>
      <c r="I95" s="44"/>
      <c r="J95" s="4"/>
      <c r="K95" s="4"/>
      <c r="L95" s="4"/>
      <c r="M95" s="4"/>
      <c r="N95" s="4"/>
      <c r="O95" s="4"/>
      <c r="P95" s="4"/>
      <c r="Q95" s="4"/>
      <c r="R95" s="4"/>
      <c r="S95" s="4"/>
      <c r="T95" s="4"/>
      <c r="U95" s="4"/>
      <c r="V95" s="4"/>
      <c r="W95" s="4"/>
      <c r="X95" s="4"/>
      <c r="Y95" s="4"/>
      <c r="Z95" s="4"/>
    </row>
    <row r="96" spans="2:26" x14ac:dyDescent="0.3">
      <c r="B96" s="4"/>
      <c r="C96" s="4"/>
      <c r="D96" s="4"/>
      <c r="E96" s="4"/>
      <c r="F96" s="4"/>
      <c r="G96" s="4"/>
      <c r="H96" s="4"/>
      <c r="I96" s="4"/>
      <c r="J96" s="4"/>
      <c r="K96" s="4"/>
      <c r="L96" s="4"/>
      <c r="M96" s="4"/>
      <c r="N96" s="4"/>
      <c r="O96" s="4"/>
      <c r="P96" s="4"/>
      <c r="Q96" s="4"/>
      <c r="R96" s="4"/>
      <c r="S96" s="4"/>
      <c r="T96" s="4"/>
      <c r="U96" s="4"/>
      <c r="V96" s="4"/>
      <c r="W96" s="4"/>
      <c r="X96" s="4"/>
      <c r="Y96" s="4"/>
      <c r="Z96" s="4"/>
    </row>
    <row r="97" spans="2:26" x14ac:dyDescent="0.3">
      <c r="B97" s="4"/>
      <c r="C97" s="4"/>
      <c r="D97" s="4"/>
      <c r="E97" s="4"/>
      <c r="F97" s="4"/>
      <c r="G97" s="4"/>
      <c r="H97" s="4"/>
      <c r="I97" s="4"/>
      <c r="J97" s="4"/>
      <c r="K97" s="4"/>
      <c r="L97" s="4"/>
      <c r="M97" s="4"/>
      <c r="N97" s="4"/>
      <c r="O97" s="4"/>
      <c r="P97" s="4"/>
      <c r="Q97" s="4"/>
      <c r="R97" s="4"/>
      <c r="S97" s="4"/>
      <c r="T97" s="4"/>
      <c r="U97" s="4"/>
      <c r="V97" s="4"/>
      <c r="W97" s="4"/>
      <c r="X97" s="4"/>
      <c r="Y97" s="4"/>
      <c r="Z97" s="4"/>
    </row>
    <row r="98" spans="2:26" x14ac:dyDescent="0.3">
      <c r="B98" s="4"/>
      <c r="C98" s="4"/>
      <c r="D98" s="4"/>
      <c r="E98" s="4"/>
      <c r="F98" s="4"/>
      <c r="G98" s="4"/>
      <c r="H98" s="4"/>
      <c r="I98" s="4"/>
      <c r="J98" s="4"/>
      <c r="K98" s="4"/>
      <c r="L98" s="4"/>
      <c r="M98" s="4"/>
      <c r="N98" s="4"/>
      <c r="O98" s="4"/>
      <c r="P98" s="4"/>
      <c r="Q98" s="4"/>
      <c r="R98" s="4"/>
      <c r="S98" s="4"/>
      <c r="T98" s="4"/>
      <c r="U98" s="4"/>
      <c r="V98" s="4"/>
      <c r="W98" s="4"/>
      <c r="X98" s="4"/>
      <c r="Y98" s="4"/>
      <c r="Z98" s="4"/>
    </row>
    <row r="99" spans="2:26" x14ac:dyDescent="0.3">
      <c r="B99" s="4"/>
      <c r="C99" s="4"/>
      <c r="D99" s="4"/>
      <c r="E99" s="4"/>
      <c r="F99" s="4"/>
      <c r="G99" s="4"/>
      <c r="H99" s="4"/>
      <c r="I99" s="4"/>
      <c r="J99" s="4"/>
      <c r="K99" s="4"/>
      <c r="L99" s="4"/>
      <c r="M99" s="4"/>
      <c r="N99" s="4"/>
      <c r="O99" s="4"/>
      <c r="P99" s="4"/>
      <c r="Q99" s="4"/>
      <c r="R99" s="4"/>
      <c r="S99" s="4"/>
      <c r="T99" s="4"/>
      <c r="U99" s="4"/>
      <c r="V99" s="4"/>
      <c r="W99" s="4"/>
      <c r="X99" s="4"/>
      <c r="Y99" s="4"/>
      <c r="Z99" s="4"/>
    </row>
    <row r="100" spans="2:26" x14ac:dyDescent="0.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2:26" x14ac:dyDescent="0.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2:26" x14ac:dyDescent="0.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2:26" x14ac:dyDescent="0.3">
      <c r="B103" s="4"/>
      <c r="C103" s="4"/>
      <c r="D103" s="4"/>
      <c r="E103" s="4"/>
      <c r="F103" s="4"/>
      <c r="G103" s="4"/>
      <c r="H103" s="4"/>
      <c r="I103" s="44"/>
      <c r="J103" s="4"/>
      <c r="K103" s="4"/>
      <c r="L103" s="4"/>
      <c r="M103" s="4"/>
      <c r="N103" s="4"/>
      <c r="O103" s="4"/>
      <c r="P103" s="4"/>
      <c r="Q103" s="4"/>
      <c r="R103" s="4"/>
      <c r="S103" s="4"/>
      <c r="T103" s="4"/>
      <c r="U103" s="4"/>
      <c r="V103" s="4"/>
      <c r="W103" s="4"/>
      <c r="X103" s="4"/>
      <c r="Y103" s="4"/>
      <c r="Z103" s="4"/>
    </row>
    <row r="104" spans="2:26" x14ac:dyDescent="0.3">
      <c r="B104" s="4"/>
      <c r="C104" s="4"/>
      <c r="D104" s="4"/>
      <c r="E104" s="4"/>
      <c r="F104" s="4"/>
      <c r="G104" s="4"/>
      <c r="H104" s="4"/>
      <c r="I104" s="44"/>
      <c r="J104" s="4"/>
      <c r="K104" s="4"/>
      <c r="L104" s="4"/>
      <c r="M104" s="4"/>
      <c r="N104" s="4"/>
      <c r="O104" s="4"/>
      <c r="P104" s="4"/>
      <c r="Q104" s="4"/>
      <c r="R104" s="4"/>
      <c r="S104" s="4"/>
      <c r="T104" s="4"/>
      <c r="U104" s="4"/>
      <c r="V104" s="4"/>
      <c r="W104" s="4"/>
      <c r="X104" s="4"/>
      <c r="Y104" s="4"/>
      <c r="Z104" s="4"/>
    </row>
    <row r="105" spans="2:26" x14ac:dyDescent="0.3">
      <c r="B105" s="4"/>
      <c r="C105" s="4"/>
      <c r="D105" s="4"/>
      <c r="E105" s="4"/>
      <c r="F105" s="4"/>
      <c r="G105" s="4"/>
      <c r="H105" s="4"/>
      <c r="I105" s="44"/>
      <c r="J105" s="4"/>
      <c r="K105" s="4"/>
      <c r="L105" s="4"/>
      <c r="M105" s="4"/>
      <c r="N105" s="4"/>
      <c r="O105" s="4"/>
      <c r="P105" s="4"/>
      <c r="Q105" s="4"/>
      <c r="R105" s="4"/>
      <c r="S105" s="4"/>
      <c r="T105" s="4"/>
      <c r="U105" s="4"/>
      <c r="V105" s="4"/>
      <c r="W105" s="4"/>
      <c r="X105" s="4"/>
      <c r="Y105" s="4"/>
      <c r="Z105" s="4"/>
    </row>
    <row r="106" spans="2:26" x14ac:dyDescent="0.3">
      <c r="B106" s="4"/>
      <c r="C106" s="4"/>
      <c r="D106" s="4"/>
      <c r="E106" s="4"/>
      <c r="F106" s="4"/>
      <c r="G106" s="4"/>
      <c r="H106" s="4"/>
      <c r="I106" s="44"/>
      <c r="J106" s="4"/>
      <c r="K106" s="4"/>
      <c r="L106" s="4"/>
      <c r="M106" s="4"/>
      <c r="N106" s="4"/>
      <c r="O106" s="4"/>
      <c r="P106" s="4"/>
      <c r="Q106" s="4"/>
      <c r="R106" s="4"/>
      <c r="S106" s="4"/>
      <c r="T106" s="4"/>
      <c r="U106" s="4"/>
      <c r="V106" s="4"/>
      <c r="W106" s="4"/>
      <c r="X106" s="4"/>
      <c r="Y106" s="4"/>
      <c r="Z106" s="4"/>
    </row>
    <row r="107" spans="2:26" x14ac:dyDescent="0.3">
      <c r="B107" s="4"/>
      <c r="C107" s="4"/>
      <c r="D107" s="4"/>
      <c r="E107" s="4"/>
      <c r="F107" s="4"/>
      <c r="G107" s="4"/>
      <c r="H107" s="4"/>
      <c r="I107" s="44"/>
      <c r="J107" s="4"/>
      <c r="K107" s="4"/>
      <c r="L107" s="4"/>
      <c r="M107" s="4"/>
      <c r="N107" s="4"/>
      <c r="O107" s="4"/>
      <c r="P107" s="4"/>
      <c r="Q107" s="4"/>
      <c r="R107" s="4"/>
      <c r="S107" s="4"/>
      <c r="T107" s="4"/>
      <c r="U107" s="4"/>
      <c r="V107" s="4"/>
      <c r="W107" s="4"/>
      <c r="X107" s="4"/>
      <c r="Y107" s="4"/>
      <c r="Z107" s="4"/>
    </row>
    <row r="108" spans="2:26" x14ac:dyDescent="0.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2:26" x14ac:dyDescent="0.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2:26" x14ac:dyDescent="0.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2:26" x14ac:dyDescent="0.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2:26" x14ac:dyDescent="0.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2:26" x14ac:dyDescent="0.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2:26" x14ac:dyDescent="0.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2:26" x14ac:dyDescent="0.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2:26" x14ac:dyDescent="0.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2:26" x14ac:dyDescent="0.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2:26" x14ac:dyDescent="0.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2:26" x14ac:dyDescent="0.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2:26" x14ac:dyDescent="0.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2:26" x14ac:dyDescent="0.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2:26" x14ac:dyDescent="0.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2:26" x14ac:dyDescent="0.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2:26" x14ac:dyDescent="0.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2:26" x14ac:dyDescent="0.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2:26" x14ac:dyDescent="0.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2:26" x14ac:dyDescent="0.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2:26" x14ac:dyDescent="0.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2:26" x14ac:dyDescent="0.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2:26" x14ac:dyDescent="0.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2:26" x14ac:dyDescent="0.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2:26" x14ac:dyDescent="0.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2:26" x14ac:dyDescent="0.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2:26" x14ac:dyDescent="0.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2:26" x14ac:dyDescent="0.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2:26" x14ac:dyDescent="0.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2:26" x14ac:dyDescent="0.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2:26" x14ac:dyDescent="0.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2:26" x14ac:dyDescent="0.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2:26" x14ac:dyDescent="0.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2:26" x14ac:dyDescent="0.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2:26" x14ac:dyDescent="0.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2:26" x14ac:dyDescent="0.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2:26" x14ac:dyDescent="0.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2:26" x14ac:dyDescent="0.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2:26" x14ac:dyDescent="0.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2:26" x14ac:dyDescent="0.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2:26" x14ac:dyDescent="0.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2:26" x14ac:dyDescent="0.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2:26" x14ac:dyDescent="0.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2:26" x14ac:dyDescent="0.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2:26" x14ac:dyDescent="0.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2:26" x14ac:dyDescent="0.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2:26" x14ac:dyDescent="0.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2:26" x14ac:dyDescent="0.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2:26" x14ac:dyDescent="0.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2:26" x14ac:dyDescent="0.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2:26" x14ac:dyDescent="0.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2:26" x14ac:dyDescent="0.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2:26" x14ac:dyDescent="0.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2:26" x14ac:dyDescent="0.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2:26" x14ac:dyDescent="0.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2:26" x14ac:dyDescent="0.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2:26" x14ac:dyDescent="0.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2:26" x14ac:dyDescent="0.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2:26" x14ac:dyDescent="0.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2:26" x14ac:dyDescent="0.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2:26" x14ac:dyDescent="0.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2:26" x14ac:dyDescent="0.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2:26" x14ac:dyDescent="0.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2:26" x14ac:dyDescent="0.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2:26" x14ac:dyDescent="0.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2:26" x14ac:dyDescent="0.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2:26" x14ac:dyDescent="0.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2:26" x14ac:dyDescent="0.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2:26" x14ac:dyDescent="0.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2:26" x14ac:dyDescent="0.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2:26" x14ac:dyDescent="0.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2:26" x14ac:dyDescent="0.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2:26" x14ac:dyDescent="0.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2:26" x14ac:dyDescent="0.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2:26" x14ac:dyDescent="0.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2:26" x14ac:dyDescent="0.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2:26" x14ac:dyDescent="0.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2:26" x14ac:dyDescent="0.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2:26" x14ac:dyDescent="0.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2:26" x14ac:dyDescent="0.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2:26" x14ac:dyDescent="0.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2:26" x14ac:dyDescent="0.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2:26" x14ac:dyDescent="0.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2:26" x14ac:dyDescent="0.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2:26" x14ac:dyDescent="0.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2:26" x14ac:dyDescent="0.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2:26" x14ac:dyDescent="0.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2:26" x14ac:dyDescent="0.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2:26" x14ac:dyDescent="0.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2:26" x14ac:dyDescent="0.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2:26" x14ac:dyDescent="0.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2:26" x14ac:dyDescent="0.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2:26" x14ac:dyDescent="0.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2:26" x14ac:dyDescent="0.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2:26" x14ac:dyDescent="0.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2:26" x14ac:dyDescent="0.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2:26" x14ac:dyDescent="0.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2:26" x14ac:dyDescent="0.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2:26" x14ac:dyDescent="0.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2:26" x14ac:dyDescent="0.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2:26" x14ac:dyDescent="0.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2:26" x14ac:dyDescent="0.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2:26" x14ac:dyDescent="0.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2:26" x14ac:dyDescent="0.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2:26" x14ac:dyDescent="0.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2:26" x14ac:dyDescent="0.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2:26" x14ac:dyDescent="0.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2:26" x14ac:dyDescent="0.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2:26" x14ac:dyDescent="0.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2:26" x14ac:dyDescent="0.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2:26" x14ac:dyDescent="0.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2:26" x14ac:dyDescent="0.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2:26" x14ac:dyDescent="0.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2:26" x14ac:dyDescent="0.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2:26" x14ac:dyDescent="0.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2:26" x14ac:dyDescent="0.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2:26" x14ac:dyDescent="0.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2:26" x14ac:dyDescent="0.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2:26" x14ac:dyDescent="0.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2:26" x14ac:dyDescent="0.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2:26" x14ac:dyDescent="0.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2:26" x14ac:dyDescent="0.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2:26" x14ac:dyDescent="0.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2:26" x14ac:dyDescent="0.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2:26" x14ac:dyDescent="0.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2:26" x14ac:dyDescent="0.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2:26" x14ac:dyDescent="0.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2:26" x14ac:dyDescent="0.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2:26" x14ac:dyDescent="0.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2:26" x14ac:dyDescent="0.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2:26" x14ac:dyDescent="0.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2:26" x14ac:dyDescent="0.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2:26" x14ac:dyDescent="0.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2:26" x14ac:dyDescent="0.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2:26" x14ac:dyDescent="0.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2:26" x14ac:dyDescent="0.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2:26" x14ac:dyDescent="0.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2:26" x14ac:dyDescent="0.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2:26" x14ac:dyDescent="0.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2:26" x14ac:dyDescent="0.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2:26" x14ac:dyDescent="0.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2:26" x14ac:dyDescent="0.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2:26" x14ac:dyDescent="0.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2:26" x14ac:dyDescent="0.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2:26" x14ac:dyDescent="0.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2:26" x14ac:dyDescent="0.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2:26" x14ac:dyDescent="0.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2:26" x14ac:dyDescent="0.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2:26" x14ac:dyDescent="0.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2:26" x14ac:dyDescent="0.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2:26" x14ac:dyDescent="0.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2:26" x14ac:dyDescent="0.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2:26" x14ac:dyDescent="0.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2:26" x14ac:dyDescent="0.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2:26" x14ac:dyDescent="0.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2:26" x14ac:dyDescent="0.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2:26" x14ac:dyDescent="0.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2:26" x14ac:dyDescent="0.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2:26" x14ac:dyDescent="0.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2:26" x14ac:dyDescent="0.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2:26" x14ac:dyDescent="0.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2:26" x14ac:dyDescent="0.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2:26" x14ac:dyDescent="0.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2:26" x14ac:dyDescent="0.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2:26" x14ac:dyDescent="0.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2:26" x14ac:dyDescent="0.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2:26" x14ac:dyDescent="0.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2:26" x14ac:dyDescent="0.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2:26" x14ac:dyDescent="0.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2:26" x14ac:dyDescent="0.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2:26" x14ac:dyDescent="0.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2:26" x14ac:dyDescent="0.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2:26" x14ac:dyDescent="0.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2:26" x14ac:dyDescent="0.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2:26" x14ac:dyDescent="0.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2:26" x14ac:dyDescent="0.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2:26" x14ac:dyDescent="0.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2:26" x14ac:dyDescent="0.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2:26" x14ac:dyDescent="0.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2:26" x14ac:dyDescent="0.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2:26" x14ac:dyDescent="0.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2:26" x14ac:dyDescent="0.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2:26" x14ac:dyDescent="0.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2:26" x14ac:dyDescent="0.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2:26" x14ac:dyDescent="0.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2:26" x14ac:dyDescent="0.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2:26" x14ac:dyDescent="0.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2:26" x14ac:dyDescent="0.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2:26" x14ac:dyDescent="0.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2:26" x14ac:dyDescent="0.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2:26" x14ac:dyDescent="0.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2:26" x14ac:dyDescent="0.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2:26" x14ac:dyDescent="0.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2:26" x14ac:dyDescent="0.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2:26" x14ac:dyDescent="0.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2:26" x14ac:dyDescent="0.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2:26" x14ac:dyDescent="0.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2:26" x14ac:dyDescent="0.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2:26" x14ac:dyDescent="0.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2:26" x14ac:dyDescent="0.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2:26" x14ac:dyDescent="0.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2:26" x14ac:dyDescent="0.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2:26" x14ac:dyDescent="0.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2:26" x14ac:dyDescent="0.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2:26" x14ac:dyDescent="0.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2:26" x14ac:dyDescent="0.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2:26" x14ac:dyDescent="0.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2:26" x14ac:dyDescent="0.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2:26" x14ac:dyDescent="0.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2:26" x14ac:dyDescent="0.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2:26" x14ac:dyDescent="0.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2:26" x14ac:dyDescent="0.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2:26" x14ac:dyDescent="0.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2:26" x14ac:dyDescent="0.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2:26" x14ac:dyDescent="0.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2:26" x14ac:dyDescent="0.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2:26" x14ac:dyDescent="0.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2:26" x14ac:dyDescent="0.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2:26" x14ac:dyDescent="0.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2:26" x14ac:dyDescent="0.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2:26" x14ac:dyDescent="0.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2:26" x14ac:dyDescent="0.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2:26" x14ac:dyDescent="0.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2:26" x14ac:dyDescent="0.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2:26" x14ac:dyDescent="0.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2:26" x14ac:dyDescent="0.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2:26" x14ac:dyDescent="0.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2:26" x14ac:dyDescent="0.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2:26" x14ac:dyDescent="0.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2:26" x14ac:dyDescent="0.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2:26" x14ac:dyDescent="0.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2:26" x14ac:dyDescent="0.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2:26" x14ac:dyDescent="0.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2:26" x14ac:dyDescent="0.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2:26" x14ac:dyDescent="0.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2:26" x14ac:dyDescent="0.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2:26" x14ac:dyDescent="0.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2:26" x14ac:dyDescent="0.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2:26" x14ac:dyDescent="0.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2:26" x14ac:dyDescent="0.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2:26" x14ac:dyDescent="0.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2:26" x14ac:dyDescent="0.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2:26" x14ac:dyDescent="0.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2:26" x14ac:dyDescent="0.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2:26" x14ac:dyDescent="0.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2:26" x14ac:dyDescent="0.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2:26" x14ac:dyDescent="0.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2:26" x14ac:dyDescent="0.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2:26" x14ac:dyDescent="0.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2:26" x14ac:dyDescent="0.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2:26" x14ac:dyDescent="0.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2:26" x14ac:dyDescent="0.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2:26" x14ac:dyDescent="0.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2:26" x14ac:dyDescent="0.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2:26" x14ac:dyDescent="0.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2:26" x14ac:dyDescent="0.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2:26" x14ac:dyDescent="0.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2:26" x14ac:dyDescent="0.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2:26" x14ac:dyDescent="0.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2:26" x14ac:dyDescent="0.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2:26" x14ac:dyDescent="0.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2:26" x14ac:dyDescent="0.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2:26" x14ac:dyDescent="0.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2:26" x14ac:dyDescent="0.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2:26" x14ac:dyDescent="0.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2:26" x14ac:dyDescent="0.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2:26" x14ac:dyDescent="0.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2:26" x14ac:dyDescent="0.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2:26" x14ac:dyDescent="0.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2:26" x14ac:dyDescent="0.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2:26" x14ac:dyDescent="0.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2:26" x14ac:dyDescent="0.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2:26" x14ac:dyDescent="0.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2:26" x14ac:dyDescent="0.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2:26" x14ac:dyDescent="0.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2:26" x14ac:dyDescent="0.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2:26" x14ac:dyDescent="0.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2:26" x14ac:dyDescent="0.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2:26" x14ac:dyDescent="0.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2:26" x14ac:dyDescent="0.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2:26" x14ac:dyDescent="0.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2:26" x14ac:dyDescent="0.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2:26" x14ac:dyDescent="0.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2:26" x14ac:dyDescent="0.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2:26" x14ac:dyDescent="0.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2:26" x14ac:dyDescent="0.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2:26" x14ac:dyDescent="0.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2:26" x14ac:dyDescent="0.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2:26" x14ac:dyDescent="0.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2:26" x14ac:dyDescent="0.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2:26" x14ac:dyDescent="0.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2:26" x14ac:dyDescent="0.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2:26" x14ac:dyDescent="0.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2:26" x14ac:dyDescent="0.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2:26" x14ac:dyDescent="0.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2:26" x14ac:dyDescent="0.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2:26" x14ac:dyDescent="0.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2:26" x14ac:dyDescent="0.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2:26" x14ac:dyDescent="0.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2:26" x14ac:dyDescent="0.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2:26" x14ac:dyDescent="0.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2:26" x14ac:dyDescent="0.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2:26" x14ac:dyDescent="0.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2:26" x14ac:dyDescent="0.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2:26" x14ac:dyDescent="0.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2:26" x14ac:dyDescent="0.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2:26" x14ac:dyDescent="0.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2:26" x14ac:dyDescent="0.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2:26" x14ac:dyDescent="0.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2:26" x14ac:dyDescent="0.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2:26" x14ac:dyDescent="0.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2:26" x14ac:dyDescent="0.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2:26" x14ac:dyDescent="0.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2:26" x14ac:dyDescent="0.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2:26" x14ac:dyDescent="0.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2:26" x14ac:dyDescent="0.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2:26" x14ac:dyDescent="0.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2:26" x14ac:dyDescent="0.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2:26" x14ac:dyDescent="0.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2:26" x14ac:dyDescent="0.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2:26" x14ac:dyDescent="0.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2:26" x14ac:dyDescent="0.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2:26" x14ac:dyDescent="0.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2:26" x14ac:dyDescent="0.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2:26" x14ac:dyDescent="0.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2:26" x14ac:dyDescent="0.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2:26" x14ac:dyDescent="0.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2:26" x14ac:dyDescent="0.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2:26" x14ac:dyDescent="0.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2:26" x14ac:dyDescent="0.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2:26" x14ac:dyDescent="0.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2:26" x14ac:dyDescent="0.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2:26" x14ac:dyDescent="0.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2:26" x14ac:dyDescent="0.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2:26" x14ac:dyDescent="0.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2:26" x14ac:dyDescent="0.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2:26" x14ac:dyDescent="0.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2:26" x14ac:dyDescent="0.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2:26" x14ac:dyDescent="0.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2:26" x14ac:dyDescent="0.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2:26" x14ac:dyDescent="0.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2:26" x14ac:dyDescent="0.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2:26" x14ac:dyDescent="0.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2:26" x14ac:dyDescent="0.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2:26" x14ac:dyDescent="0.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2:26" x14ac:dyDescent="0.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2:26" x14ac:dyDescent="0.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2:26" x14ac:dyDescent="0.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2:26" x14ac:dyDescent="0.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2:26" x14ac:dyDescent="0.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2:26" x14ac:dyDescent="0.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2:26" x14ac:dyDescent="0.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2:26" x14ac:dyDescent="0.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2:26" x14ac:dyDescent="0.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2:26" x14ac:dyDescent="0.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2:26" x14ac:dyDescent="0.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2:26" x14ac:dyDescent="0.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2:26" x14ac:dyDescent="0.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2:26" x14ac:dyDescent="0.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2:26" x14ac:dyDescent="0.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2:26" x14ac:dyDescent="0.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2:26" x14ac:dyDescent="0.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2:26" x14ac:dyDescent="0.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2:26" x14ac:dyDescent="0.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2:26" x14ac:dyDescent="0.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2:26" x14ac:dyDescent="0.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2:26" x14ac:dyDescent="0.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2:26" x14ac:dyDescent="0.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2:26" x14ac:dyDescent="0.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2:26" x14ac:dyDescent="0.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2:26" x14ac:dyDescent="0.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2:26" x14ac:dyDescent="0.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2:26" x14ac:dyDescent="0.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2:26" x14ac:dyDescent="0.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2:26" x14ac:dyDescent="0.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2:26" x14ac:dyDescent="0.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2:26" x14ac:dyDescent="0.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2:26" x14ac:dyDescent="0.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2:26" x14ac:dyDescent="0.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2:26" x14ac:dyDescent="0.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2:26" x14ac:dyDescent="0.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2:26" x14ac:dyDescent="0.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2:26" x14ac:dyDescent="0.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2:26" x14ac:dyDescent="0.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2:26" x14ac:dyDescent="0.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2:26" x14ac:dyDescent="0.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2:26" x14ac:dyDescent="0.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2:26" x14ac:dyDescent="0.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2:26" x14ac:dyDescent="0.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2:26" x14ac:dyDescent="0.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2:26" x14ac:dyDescent="0.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2:26" x14ac:dyDescent="0.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2:26" x14ac:dyDescent="0.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2:26" x14ac:dyDescent="0.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2:26" x14ac:dyDescent="0.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2:26" x14ac:dyDescent="0.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2:26" x14ac:dyDescent="0.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2:26" x14ac:dyDescent="0.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2:26" x14ac:dyDescent="0.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2:26" x14ac:dyDescent="0.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2:26" x14ac:dyDescent="0.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2:26" x14ac:dyDescent="0.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2:26" x14ac:dyDescent="0.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2:26" x14ac:dyDescent="0.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2:26" x14ac:dyDescent="0.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2:26" x14ac:dyDescent="0.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2:26" x14ac:dyDescent="0.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2:26" x14ac:dyDescent="0.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2:26" x14ac:dyDescent="0.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2:26" x14ac:dyDescent="0.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2:26" x14ac:dyDescent="0.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2:26" x14ac:dyDescent="0.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2:26" x14ac:dyDescent="0.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2:26" x14ac:dyDescent="0.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2:26" x14ac:dyDescent="0.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2:26" x14ac:dyDescent="0.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2:26" x14ac:dyDescent="0.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2:26" x14ac:dyDescent="0.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2:26" x14ac:dyDescent="0.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2:26" x14ac:dyDescent="0.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2:26" x14ac:dyDescent="0.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2:26" x14ac:dyDescent="0.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2:26" x14ac:dyDescent="0.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2:26" x14ac:dyDescent="0.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2:26" x14ac:dyDescent="0.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2:26" x14ac:dyDescent="0.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2:26" x14ac:dyDescent="0.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2:26" x14ac:dyDescent="0.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2:26" x14ac:dyDescent="0.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2:26" x14ac:dyDescent="0.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2:26" x14ac:dyDescent="0.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2:26" x14ac:dyDescent="0.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2:26" x14ac:dyDescent="0.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2:26" x14ac:dyDescent="0.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2:26" x14ac:dyDescent="0.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2:26" x14ac:dyDescent="0.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2:26" x14ac:dyDescent="0.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2:26" x14ac:dyDescent="0.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2:26" x14ac:dyDescent="0.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2:26" x14ac:dyDescent="0.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2:26" x14ac:dyDescent="0.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2:26" x14ac:dyDescent="0.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2:26" x14ac:dyDescent="0.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2:26" x14ac:dyDescent="0.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2:26" x14ac:dyDescent="0.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2:26" x14ac:dyDescent="0.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2:26" x14ac:dyDescent="0.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2:26" x14ac:dyDescent="0.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2:26" x14ac:dyDescent="0.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2:26" x14ac:dyDescent="0.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2:26" x14ac:dyDescent="0.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2:26" x14ac:dyDescent="0.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2:26" x14ac:dyDescent="0.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2:26" x14ac:dyDescent="0.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2:26" x14ac:dyDescent="0.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2:26" x14ac:dyDescent="0.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2:26" x14ac:dyDescent="0.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2:26" x14ac:dyDescent="0.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2:26" x14ac:dyDescent="0.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2:26" x14ac:dyDescent="0.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2:26" x14ac:dyDescent="0.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2:26" x14ac:dyDescent="0.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2:26" x14ac:dyDescent="0.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2:26" x14ac:dyDescent="0.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2:26" x14ac:dyDescent="0.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2:26" x14ac:dyDescent="0.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2:26" x14ac:dyDescent="0.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2:26" x14ac:dyDescent="0.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2:26" x14ac:dyDescent="0.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2:26" x14ac:dyDescent="0.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2:26" x14ac:dyDescent="0.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2:26" x14ac:dyDescent="0.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2:26" x14ac:dyDescent="0.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2:26" x14ac:dyDescent="0.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2:26" x14ac:dyDescent="0.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2:26" x14ac:dyDescent="0.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2:26" x14ac:dyDescent="0.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2:26" x14ac:dyDescent="0.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2:26" x14ac:dyDescent="0.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2:26" x14ac:dyDescent="0.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2:26" x14ac:dyDescent="0.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2:26" x14ac:dyDescent="0.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2:26" x14ac:dyDescent="0.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2:26" x14ac:dyDescent="0.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2:26" x14ac:dyDescent="0.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2:26" x14ac:dyDescent="0.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2:26" x14ac:dyDescent="0.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2:26" x14ac:dyDescent="0.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2:26" x14ac:dyDescent="0.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2:26" x14ac:dyDescent="0.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2:26" x14ac:dyDescent="0.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2:26" x14ac:dyDescent="0.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2:26" x14ac:dyDescent="0.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2:26" x14ac:dyDescent="0.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2:26" x14ac:dyDescent="0.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2:26" x14ac:dyDescent="0.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2:26" x14ac:dyDescent="0.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2:26" x14ac:dyDescent="0.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2:26" x14ac:dyDescent="0.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2:26" x14ac:dyDescent="0.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2:26" x14ac:dyDescent="0.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2:26" x14ac:dyDescent="0.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2:26" x14ac:dyDescent="0.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2:26" x14ac:dyDescent="0.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2:26" x14ac:dyDescent="0.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2:26" x14ac:dyDescent="0.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2:26" x14ac:dyDescent="0.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2:26" x14ac:dyDescent="0.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2:26" x14ac:dyDescent="0.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2:26" x14ac:dyDescent="0.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2:26" x14ac:dyDescent="0.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2:26" x14ac:dyDescent="0.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2:26" x14ac:dyDescent="0.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2:26" x14ac:dyDescent="0.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2:26" x14ac:dyDescent="0.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2:26" x14ac:dyDescent="0.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2:26" x14ac:dyDescent="0.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2:26" x14ac:dyDescent="0.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2:26" x14ac:dyDescent="0.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2:26" x14ac:dyDescent="0.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2:26" x14ac:dyDescent="0.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2:26" x14ac:dyDescent="0.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2:26" x14ac:dyDescent="0.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2:26" x14ac:dyDescent="0.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2:26" x14ac:dyDescent="0.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2:26" x14ac:dyDescent="0.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2:26" x14ac:dyDescent="0.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2:26" x14ac:dyDescent="0.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2:26" x14ac:dyDescent="0.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2:26" x14ac:dyDescent="0.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2:26" x14ac:dyDescent="0.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2:26" x14ac:dyDescent="0.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2:26" x14ac:dyDescent="0.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2:26" x14ac:dyDescent="0.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2:26" x14ac:dyDescent="0.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2:26" x14ac:dyDescent="0.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2:26" x14ac:dyDescent="0.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2:26" x14ac:dyDescent="0.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2:26" x14ac:dyDescent="0.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2:26" x14ac:dyDescent="0.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2:26" x14ac:dyDescent="0.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2:26" x14ac:dyDescent="0.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2:26" x14ac:dyDescent="0.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2:26" x14ac:dyDescent="0.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2:26" x14ac:dyDescent="0.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2:26" x14ac:dyDescent="0.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2:26" x14ac:dyDescent="0.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2:26" x14ac:dyDescent="0.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2:26" x14ac:dyDescent="0.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2:26" x14ac:dyDescent="0.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2:26" x14ac:dyDescent="0.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2:26" x14ac:dyDescent="0.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2:26" x14ac:dyDescent="0.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2:26" x14ac:dyDescent="0.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2:26" x14ac:dyDescent="0.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2:26" x14ac:dyDescent="0.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2:26" x14ac:dyDescent="0.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2:26" x14ac:dyDescent="0.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2:26" x14ac:dyDescent="0.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2:26" x14ac:dyDescent="0.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2:26" x14ac:dyDescent="0.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2:26" x14ac:dyDescent="0.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2:26" x14ac:dyDescent="0.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2:26" x14ac:dyDescent="0.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2:26" x14ac:dyDescent="0.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2:26" x14ac:dyDescent="0.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2:26" x14ac:dyDescent="0.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2:26" x14ac:dyDescent="0.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2:26" x14ac:dyDescent="0.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2:26" x14ac:dyDescent="0.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2:26" x14ac:dyDescent="0.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2:26" x14ac:dyDescent="0.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2:26" x14ac:dyDescent="0.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2:26" x14ac:dyDescent="0.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2:26" x14ac:dyDescent="0.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2:26" x14ac:dyDescent="0.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2:26" x14ac:dyDescent="0.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2:26" x14ac:dyDescent="0.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2:26" x14ac:dyDescent="0.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2:26" x14ac:dyDescent="0.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2:26" x14ac:dyDescent="0.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2:26" x14ac:dyDescent="0.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2:26" x14ac:dyDescent="0.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2:26" x14ac:dyDescent="0.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2:26" x14ac:dyDescent="0.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2:26" x14ac:dyDescent="0.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2:26" x14ac:dyDescent="0.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2:26" x14ac:dyDescent="0.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2:26" x14ac:dyDescent="0.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2:26" x14ac:dyDescent="0.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2:26" x14ac:dyDescent="0.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2:26" x14ac:dyDescent="0.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2:26" x14ac:dyDescent="0.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2:26" x14ac:dyDescent="0.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2:26" x14ac:dyDescent="0.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2:26" x14ac:dyDescent="0.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2:26" x14ac:dyDescent="0.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2:26" x14ac:dyDescent="0.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2:26" x14ac:dyDescent="0.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2:26" x14ac:dyDescent="0.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2:26" x14ac:dyDescent="0.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2:26" x14ac:dyDescent="0.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2:26" x14ac:dyDescent="0.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2:26" x14ac:dyDescent="0.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2:26" x14ac:dyDescent="0.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2:26" x14ac:dyDescent="0.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2:26" x14ac:dyDescent="0.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2:26" x14ac:dyDescent="0.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2:26" x14ac:dyDescent="0.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2:26" x14ac:dyDescent="0.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2:26" x14ac:dyDescent="0.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2:26" x14ac:dyDescent="0.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2:26" x14ac:dyDescent="0.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2:26" x14ac:dyDescent="0.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2:26" x14ac:dyDescent="0.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2:26" x14ac:dyDescent="0.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2:26" x14ac:dyDescent="0.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2:26" x14ac:dyDescent="0.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2:26" x14ac:dyDescent="0.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2:26" x14ac:dyDescent="0.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2:26" x14ac:dyDescent="0.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2:26" x14ac:dyDescent="0.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2:26" x14ac:dyDescent="0.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2:26" x14ac:dyDescent="0.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2:26" x14ac:dyDescent="0.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2:26" x14ac:dyDescent="0.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2:26" x14ac:dyDescent="0.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2:26" x14ac:dyDescent="0.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2:26" x14ac:dyDescent="0.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2:26" x14ac:dyDescent="0.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2:26" x14ac:dyDescent="0.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2:26" x14ac:dyDescent="0.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2:26" x14ac:dyDescent="0.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2:26" x14ac:dyDescent="0.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2:26" x14ac:dyDescent="0.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2:26" x14ac:dyDescent="0.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2:26" x14ac:dyDescent="0.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2:26" x14ac:dyDescent="0.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2:26" x14ac:dyDescent="0.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2:26" x14ac:dyDescent="0.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2:26" x14ac:dyDescent="0.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2:26" x14ac:dyDescent="0.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2:26" x14ac:dyDescent="0.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2:26" x14ac:dyDescent="0.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2:26" x14ac:dyDescent="0.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2:26" x14ac:dyDescent="0.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2:26" x14ac:dyDescent="0.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2:26" x14ac:dyDescent="0.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2:26" x14ac:dyDescent="0.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2:26" x14ac:dyDescent="0.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2:26" x14ac:dyDescent="0.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2:26" x14ac:dyDescent="0.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2:26" x14ac:dyDescent="0.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2:26" x14ac:dyDescent="0.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2:26" x14ac:dyDescent="0.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2:26" x14ac:dyDescent="0.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2:26" x14ac:dyDescent="0.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2:26" x14ac:dyDescent="0.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2:26" x14ac:dyDescent="0.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2:26" x14ac:dyDescent="0.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2:26" x14ac:dyDescent="0.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2:26" x14ac:dyDescent="0.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2:26" x14ac:dyDescent="0.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2:26" x14ac:dyDescent="0.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2:26" x14ac:dyDescent="0.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2:26" x14ac:dyDescent="0.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2:26" x14ac:dyDescent="0.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2:26" x14ac:dyDescent="0.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2:26" x14ac:dyDescent="0.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2:26" x14ac:dyDescent="0.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2:26" x14ac:dyDescent="0.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2:26" x14ac:dyDescent="0.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2:26" x14ac:dyDescent="0.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2:26" x14ac:dyDescent="0.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2:26" x14ac:dyDescent="0.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2:26" x14ac:dyDescent="0.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2:26" x14ac:dyDescent="0.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2:26" x14ac:dyDescent="0.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2:26" x14ac:dyDescent="0.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2:26" x14ac:dyDescent="0.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2:26" x14ac:dyDescent="0.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2:26" x14ac:dyDescent="0.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2:26" x14ac:dyDescent="0.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2:26" x14ac:dyDescent="0.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2:26" x14ac:dyDescent="0.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2:26" x14ac:dyDescent="0.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2:26" x14ac:dyDescent="0.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2:26" x14ac:dyDescent="0.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2:26" x14ac:dyDescent="0.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2:26" x14ac:dyDescent="0.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2:26" x14ac:dyDescent="0.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2:26" x14ac:dyDescent="0.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2:26" x14ac:dyDescent="0.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2:26" x14ac:dyDescent="0.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2:26" x14ac:dyDescent="0.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2:26" x14ac:dyDescent="0.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2:26" x14ac:dyDescent="0.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2:26" x14ac:dyDescent="0.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2:26" x14ac:dyDescent="0.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2:26" x14ac:dyDescent="0.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2:26" x14ac:dyDescent="0.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2:26" x14ac:dyDescent="0.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2:26" x14ac:dyDescent="0.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2:26" x14ac:dyDescent="0.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2:26" x14ac:dyDescent="0.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2:26" x14ac:dyDescent="0.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2:26" x14ac:dyDescent="0.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2:26" x14ac:dyDescent="0.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2:26" x14ac:dyDescent="0.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2:26" x14ac:dyDescent="0.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2:26" x14ac:dyDescent="0.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2:26" x14ac:dyDescent="0.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2:26" x14ac:dyDescent="0.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2:26" x14ac:dyDescent="0.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2:26" x14ac:dyDescent="0.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2:26" x14ac:dyDescent="0.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2:26" x14ac:dyDescent="0.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2:26" x14ac:dyDescent="0.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2:26" x14ac:dyDescent="0.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2:26" x14ac:dyDescent="0.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2:26" x14ac:dyDescent="0.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2:26" x14ac:dyDescent="0.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2:26" x14ac:dyDescent="0.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2:26" x14ac:dyDescent="0.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2:26" x14ac:dyDescent="0.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2:26" x14ac:dyDescent="0.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2:26" x14ac:dyDescent="0.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2:26" x14ac:dyDescent="0.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2:26" x14ac:dyDescent="0.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2:26" x14ac:dyDescent="0.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2:26" x14ac:dyDescent="0.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2:26" x14ac:dyDescent="0.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2:26" x14ac:dyDescent="0.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2:26" x14ac:dyDescent="0.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2:26" x14ac:dyDescent="0.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2:26" x14ac:dyDescent="0.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2:26" x14ac:dyDescent="0.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2:26" x14ac:dyDescent="0.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2:26" x14ac:dyDescent="0.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2:26" x14ac:dyDescent="0.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2:26" x14ac:dyDescent="0.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2:26" x14ac:dyDescent="0.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2:26" x14ac:dyDescent="0.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2:26" x14ac:dyDescent="0.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2:26" x14ac:dyDescent="0.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2:26" x14ac:dyDescent="0.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2:26" x14ac:dyDescent="0.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2:26" x14ac:dyDescent="0.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2:26" x14ac:dyDescent="0.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2:26" x14ac:dyDescent="0.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2:26" x14ac:dyDescent="0.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2:26" x14ac:dyDescent="0.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2:26" x14ac:dyDescent="0.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2:26" x14ac:dyDescent="0.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2:26" x14ac:dyDescent="0.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2:26" x14ac:dyDescent="0.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2:26" x14ac:dyDescent="0.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2:26" x14ac:dyDescent="0.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2:26" x14ac:dyDescent="0.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2:26" x14ac:dyDescent="0.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2:26" x14ac:dyDescent="0.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2:26" x14ac:dyDescent="0.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2:26" x14ac:dyDescent="0.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2:26" x14ac:dyDescent="0.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2:26" x14ac:dyDescent="0.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2:26" x14ac:dyDescent="0.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2:26" x14ac:dyDescent="0.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2:26" x14ac:dyDescent="0.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2:26" x14ac:dyDescent="0.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2:26" x14ac:dyDescent="0.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2:26" x14ac:dyDescent="0.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2:26" x14ac:dyDescent="0.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2:26" x14ac:dyDescent="0.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2:26" x14ac:dyDescent="0.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2:26" x14ac:dyDescent="0.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2:26" x14ac:dyDescent="0.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2:26" x14ac:dyDescent="0.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2:26" x14ac:dyDescent="0.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2:26" x14ac:dyDescent="0.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2:26" x14ac:dyDescent="0.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2:26" x14ac:dyDescent="0.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2:26" x14ac:dyDescent="0.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2:26" x14ac:dyDescent="0.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2:26" x14ac:dyDescent="0.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2:26" x14ac:dyDescent="0.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2:26" x14ac:dyDescent="0.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2:26" x14ac:dyDescent="0.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2:26" x14ac:dyDescent="0.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2:26" x14ac:dyDescent="0.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2:26" x14ac:dyDescent="0.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2:26" x14ac:dyDescent="0.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2:26" x14ac:dyDescent="0.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2:26" x14ac:dyDescent="0.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2:26" x14ac:dyDescent="0.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2:26" x14ac:dyDescent="0.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2:26" x14ac:dyDescent="0.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2:26" x14ac:dyDescent="0.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2:26" x14ac:dyDescent="0.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2:26" x14ac:dyDescent="0.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2:26" x14ac:dyDescent="0.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2:26" x14ac:dyDescent="0.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2:26" x14ac:dyDescent="0.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2:26" x14ac:dyDescent="0.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2:26" x14ac:dyDescent="0.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2:26" x14ac:dyDescent="0.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2:26" x14ac:dyDescent="0.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2:26" x14ac:dyDescent="0.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2:26" x14ac:dyDescent="0.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2:26" x14ac:dyDescent="0.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2:26" x14ac:dyDescent="0.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2:26" x14ac:dyDescent="0.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2:26" x14ac:dyDescent="0.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2:26" x14ac:dyDescent="0.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2:26" x14ac:dyDescent="0.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2:26" x14ac:dyDescent="0.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2:26" x14ac:dyDescent="0.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2:26" x14ac:dyDescent="0.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2:26" x14ac:dyDescent="0.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2:26" x14ac:dyDescent="0.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2:26" x14ac:dyDescent="0.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2:26" x14ac:dyDescent="0.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2:26" x14ac:dyDescent="0.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2:26" x14ac:dyDescent="0.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2:26" x14ac:dyDescent="0.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2:26" x14ac:dyDescent="0.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2:26" x14ac:dyDescent="0.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2:26" x14ac:dyDescent="0.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2:26" x14ac:dyDescent="0.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2:26" x14ac:dyDescent="0.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2:26" x14ac:dyDescent="0.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2:26" x14ac:dyDescent="0.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2:26" x14ac:dyDescent="0.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2:26" x14ac:dyDescent="0.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2:26" x14ac:dyDescent="0.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2:26" x14ac:dyDescent="0.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2:26" x14ac:dyDescent="0.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2:26" x14ac:dyDescent="0.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2:26" x14ac:dyDescent="0.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2:26" x14ac:dyDescent="0.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2:26" x14ac:dyDescent="0.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2:26" x14ac:dyDescent="0.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2:26" x14ac:dyDescent="0.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2:26" x14ac:dyDescent="0.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2:26" x14ac:dyDescent="0.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2:26" x14ac:dyDescent="0.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2:26" x14ac:dyDescent="0.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2:26" x14ac:dyDescent="0.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2:26" x14ac:dyDescent="0.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2:26" x14ac:dyDescent="0.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2:26" x14ac:dyDescent="0.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2:26" x14ac:dyDescent="0.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2:26" x14ac:dyDescent="0.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2:26" x14ac:dyDescent="0.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2:26" x14ac:dyDescent="0.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2:26" x14ac:dyDescent="0.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2:26" x14ac:dyDescent="0.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2:26" x14ac:dyDescent="0.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2:26" x14ac:dyDescent="0.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2:26" x14ac:dyDescent="0.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2:26" x14ac:dyDescent="0.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2:26" x14ac:dyDescent="0.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2:26" x14ac:dyDescent="0.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2:26" x14ac:dyDescent="0.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2:26" x14ac:dyDescent="0.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2:26" x14ac:dyDescent="0.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2:26" x14ac:dyDescent="0.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2:26" x14ac:dyDescent="0.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2:26" x14ac:dyDescent="0.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2:26" x14ac:dyDescent="0.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2:26" x14ac:dyDescent="0.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2:26" x14ac:dyDescent="0.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2:26" x14ac:dyDescent="0.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2:26" x14ac:dyDescent="0.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2:26" x14ac:dyDescent="0.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2:26" x14ac:dyDescent="0.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2:26" x14ac:dyDescent="0.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2:26" x14ac:dyDescent="0.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2:26" x14ac:dyDescent="0.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2:26" x14ac:dyDescent="0.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2:26" x14ac:dyDescent="0.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2:26" x14ac:dyDescent="0.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2:26" x14ac:dyDescent="0.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2:26" x14ac:dyDescent="0.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2:26" x14ac:dyDescent="0.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2:26" x14ac:dyDescent="0.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2:26" x14ac:dyDescent="0.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2:26" x14ac:dyDescent="0.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2:26" x14ac:dyDescent="0.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2:26" x14ac:dyDescent="0.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2:26" x14ac:dyDescent="0.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2:26" x14ac:dyDescent="0.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2:26" x14ac:dyDescent="0.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2:26" x14ac:dyDescent="0.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2:26" x14ac:dyDescent="0.3">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2:26" x14ac:dyDescent="0.3">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2:26" x14ac:dyDescent="0.3">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2:26" x14ac:dyDescent="0.3">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2:26" x14ac:dyDescent="0.3">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mergeCells count="2">
    <mergeCell ref="J73:J74"/>
    <mergeCell ref="I84:J8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E9794-3F81-48A3-966E-3392415E9BD5}">
  <dimension ref="B9:E37"/>
  <sheetViews>
    <sheetView workbookViewId="0">
      <selection activeCell="D22" sqref="D22"/>
    </sheetView>
  </sheetViews>
  <sheetFormatPr defaultRowHeight="14.4" x14ac:dyDescent="0.3"/>
  <cols>
    <col min="2" max="2" width="4" bestFit="1" customWidth="1"/>
    <col min="3" max="3" width="62.6640625" bestFit="1" customWidth="1"/>
    <col min="4" max="4" width="7" bestFit="1" customWidth="1"/>
  </cols>
  <sheetData>
    <row r="9" spans="2:5" x14ac:dyDescent="0.3">
      <c r="B9" s="15"/>
      <c r="C9" s="4" t="s">
        <v>194</v>
      </c>
      <c r="D9" s="1"/>
      <c r="E9" s="1"/>
    </row>
    <row r="10" spans="2:5" x14ac:dyDescent="0.3">
      <c r="B10" s="57"/>
      <c r="C10" s="58" t="s">
        <v>195</v>
      </c>
      <c r="D10" s="59"/>
      <c r="E10" s="1"/>
    </row>
    <row r="11" spans="2:5" x14ac:dyDescent="0.3">
      <c r="B11" s="17">
        <v>1</v>
      </c>
      <c r="C11" s="4" t="s">
        <v>196</v>
      </c>
      <c r="D11" s="1"/>
      <c r="E11" s="1"/>
    </row>
    <row r="12" spans="2:5" x14ac:dyDescent="0.3">
      <c r="B12" s="16"/>
      <c r="C12" s="45" t="s">
        <v>1</v>
      </c>
      <c r="D12" s="45" t="s">
        <v>2</v>
      </c>
      <c r="E12" s="1"/>
    </row>
    <row r="13" spans="2:5" x14ac:dyDescent="0.3">
      <c r="B13" s="17"/>
      <c r="C13" s="2" t="s">
        <v>197</v>
      </c>
      <c r="D13" s="2">
        <v>200</v>
      </c>
      <c r="E13" s="1"/>
    </row>
    <row r="14" spans="2:5" x14ac:dyDescent="0.3">
      <c r="B14" s="17"/>
      <c r="C14" s="2" t="s">
        <v>198</v>
      </c>
      <c r="D14" s="2">
        <v>120</v>
      </c>
      <c r="E14" s="1"/>
    </row>
    <row r="15" spans="2:5" x14ac:dyDescent="0.3">
      <c r="B15" s="17"/>
      <c r="C15" s="2" t="s">
        <v>199</v>
      </c>
      <c r="D15" s="2">
        <v>156</v>
      </c>
      <c r="E15" s="1"/>
    </row>
    <row r="16" spans="2:5" x14ac:dyDescent="0.3">
      <c r="B16" s="17"/>
      <c r="C16" s="2" t="s">
        <v>200</v>
      </c>
      <c r="D16" s="2">
        <v>190</v>
      </c>
      <c r="E16" s="1"/>
    </row>
    <row r="17" spans="2:5" x14ac:dyDescent="0.3">
      <c r="B17" s="17"/>
      <c r="C17" s="2" t="s">
        <v>201</v>
      </c>
      <c r="D17" s="2">
        <v>320</v>
      </c>
      <c r="E17" s="1"/>
    </row>
    <row r="18" spans="2:5" x14ac:dyDescent="0.3">
      <c r="B18" s="17"/>
      <c r="C18" s="2" t="s">
        <v>202</v>
      </c>
      <c r="D18" s="2">
        <v>89</v>
      </c>
      <c r="E18" s="1"/>
    </row>
    <row r="19" spans="2:5" ht="15" thickBot="1" x14ac:dyDescent="0.35">
      <c r="B19" s="15"/>
      <c r="C19" s="1"/>
      <c r="D19" s="1"/>
      <c r="E19" s="1"/>
    </row>
    <row r="20" spans="2:5" ht="15" thickBot="1" x14ac:dyDescent="0.35">
      <c r="B20" s="17">
        <v>1.1000000000000001</v>
      </c>
      <c r="C20" s="4" t="s">
        <v>203</v>
      </c>
      <c r="D20" s="5">
        <f>MAX(D13:D18)</f>
        <v>320</v>
      </c>
      <c r="E20" s="4"/>
    </row>
    <row r="21" spans="2:5" ht="15" thickBot="1" x14ac:dyDescent="0.35">
      <c r="B21" s="17">
        <v>1.2</v>
      </c>
      <c r="C21" s="4" t="s">
        <v>204</v>
      </c>
      <c r="D21" s="5">
        <f>MIN(D13:D18)</f>
        <v>89</v>
      </c>
      <c r="E21" s="4"/>
    </row>
    <row r="22" spans="2:5" ht="15" thickBot="1" x14ac:dyDescent="0.35">
      <c r="B22" s="17">
        <v>1.3</v>
      </c>
      <c r="C22" s="4" t="s">
        <v>205</v>
      </c>
      <c r="D22" s="5">
        <f>(MAX(D13:D18) + MIN(D13:D18))  / 2</f>
        <v>204.5</v>
      </c>
      <c r="E22" s="4"/>
    </row>
    <row r="23" spans="2:5" x14ac:dyDescent="0.3">
      <c r="B23" s="15"/>
      <c r="C23" s="1"/>
      <c r="D23" s="1"/>
      <c r="E23" s="1"/>
    </row>
    <row r="24" spans="2:5" x14ac:dyDescent="0.3">
      <c r="B24" s="15"/>
      <c r="C24" s="4"/>
      <c r="D24" s="1"/>
      <c r="E24" s="1"/>
    </row>
    <row r="25" spans="2:5" x14ac:dyDescent="0.3">
      <c r="B25" s="17"/>
      <c r="C25" s="4"/>
      <c r="D25" s="1"/>
      <c r="E25" s="1"/>
    </row>
    <row r="26" spans="2:5" x14ac:dyDescent="0.3">
      <c r="B26" s="17"/>
      <c r="C26" s="3"/>
      <c r="D26" s="1"/>
      <c r="E26" s="1"/>
    </row>
    <row r="27" spans="2:5" x14ac:dyDescent="0.3">
      <c r="B27" s="17"/>
      <c r="C27" s="4"/>
      <c r="D27" s="1"/>
      <c r="E27" s="1"/>
    </row>
    <row r="28" spans="2:5" x14ac:dyDescent="0.3">
      <c r="B28" s="15"/>
      <c r="C28" s="4"/>
      <c r="D28" s="1"/>
      <c r="E28" s="1"/>
    </row>
    <row r="29" spans="2:5" x14ac:dyDescent="0.3">
      <c r="B29" s="17"/>
      <c r="C29" s="4"/>
      <c r="D29" s="1"/>
      <c r="E29" s="1"/>
    </row>
    <row r="30" spans="2:5" x14ac:dyDescent="0.3">
      <c r="B30" s="17"/>
      <c r="C30" s="4"/>
      <c r="D30" s="1"/>
      <c r="E30" s="1"/>
    </row>
    <row r="31" spans="2:5" x14ac:dyDescent="0.3">
      <c r="B31" s="17"/>
      <c r="C31" s="4"/>
      <c r="D31" s="1"/>
      <c r="E31" s="1"/>
    </row>
    <row r="32" spans="2:5" x14ac:dyDescent="0.3">
      <c r="B32" s="17"/>
      <c r="C32" s="4"/>
      <c r="D32" s="1"/>
      <c r="E32" s="1"/>
    </row>
    <row r="33" spans="2:5" x14ac:dyDescent="0.3">
      <c r="B33" s="17"/>
      <c r="C33" s="4"/>
      <c r="D33" s="1"/>
      <c r="E33" s="1"/>
    </row>
    <row r="34" spans="2:5" x14ac:dyDescent="0.3">
      <c r="B34" s="17"/>
      <c r="C34" s="4"/>
      <c r="D34" s="1"/>
      <c r="E34" s="1"/>
    </row>
    <row r="35" spans="2:5" x14ac:dyDescent="0.3">
      <c r="B35" s="17"/>
      <c r="C35" s="4"/>
      <c r="D35" s="1"/>
      <c r="E35" s="1"/>
    </row>
    <row r="36" spans="2:5" x14ac:dyDescent="0.3">
      <c r="B36" s="17"/>
      <c r="C36" s="4"/>
      <c r="D36" s="1"/>
      <c r="E36" s="1"/>
    </row>
    <row r="37" spans="2:5" x14ac:dyDescent="0.3">
      <c r="B37" s="17"/>
      <c r="C37" s="4"/>
      <c r="D37" s="1"/>
      <c r="E37" s="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3108E-E90D-4837-B38A-09081052F9D3}">
  <dimension ref="B10:J38"/>
  <sheetViews>
    <sheetView workbookViewId="0">
      <selection activeCell="I20" sqref="I20"/>
    </sheetView>
  </sheetViews>
  <sheetFormatPr defaultRowHeight="14.4" x14ac:dyDescent="0.3"/>
  <cols>
    <col min="3" max="3" width="62.5546875" customWidth="1"/>
  </cols>
  <sheetData>
    <row r="10" spans="2:10" x14ac:dyDescent="0.3">
      <c r="B10" s="4"/>
      <c r="C10" s="4" t="s">
        <v>206</v>
      </c>
      <c r="D10" s="1"/>
      <c r="E10" s="1"/>
      <c r="F10" s="1"/>
      <c r="G10" s="1"/>
      <c r="H10" s="1"/>
      <c r="I10" s="1"/>
      <c r="J10" s="1"/>
    </row>
    <row r="11" spans="2:10" x14ac:dyDescent="0.3">
      <c r="B11" s="115"/>
      <c r="C11" s="115"/>
      <c r="D11" s="1"/>
      <c r="E11" s="1"/>
      <c r="F11" s="1"/>
      <c r="G11" s="1"/>
      <c r="H11" s="1"/>
      <c r="I11" s="1"/>
      <c r="J11" s="1"/>
    </row>
    <row r="12" spans="2:10" x14ac:dyDescent="0.3">
      <c r="B12" s="4"/>
      <c r="C12" s="4" t="s">
        <v>207</v>
      </c>
      <c r="D12" s="1"/>
      <c r="E12" s="1"/>
      <c r="F12" s="1"/>
      <c r="G12" s="1"/>
      <c r="H12" s="1"/>
      <c r="I12" s="1"/>
      <c r="J12" s="1"/>
    </row>
    <row r="13" spans="2:10" x14ac:dyDescent="0.3">
      <c r="B13" s="4"/>
      <c r="C13" s="4" t="s">
        <v>208</v>
      </c>
      <c r="D13" s="1"/>
      <c r="E13" s="1"/>
      <c r="F13" s="1"/>
      <c r="G13" s="1"/>
      <c r="H13" s="1"/>
      <c r="I13" s="1"/>
      <c r="J13" s="1"/>
    </row>
    <row r="14" spans="2:10" x14ac:dyDescent="0.3">
      <c r="B14" s="4"/>
      <c r="C14" s="4" t="s">
        <v>209</v>
      </c>
      <c r="D14" s="1"/>
      <c r="E14" s="1"/>
      <c r="F14" s="1"/>
      <c r="G14" s="1"/>
      <c r="H14" s="1"/>
      <c r="I14" s="1"/>
      <c r="J14" s="1"/>
    </row>
    <row r="15" spans="2:10" x14ac:dyDescent="0.3">
      <c r="B15" s="120"/>
      <c r="C15" s="120"/>
      <c r="D15" s="1"/>
      <c r="E15" s="1"/>
      <c r="F15" s="1"/>
      <c r="G15" s="1"/>
      <c r="H15" s="1"/>
      <c r="I15" s="1"/>
      <c r="J15" s="1"/>
    </row>
    <row r="16" spans="2:10" x14ac:dyDescent="0.3">
      <c r="B16" s="115"/>
      <c r="C16" s="115"/>
      <c r="D16" s="4" t="s">
        <v>210</v>
      </c>
      <c r="E16" s="4" t="s">
        <v>211</v>
      </c>
      <c r="F16" s="4" t="s">
        <v>212</v>
      </c>
      <c r="G16" s="4" t="s">
        <v>213</v>
      </c>
      <c r="H16" s="1"/>
      <c r="I16" s="1"/>
      <c r="J16" s="1"/>
    </row>
    <row r="17" spans="2:10" x14ac:dyDescent="0.3">
      <c r="B17" s="4"/>
      <c r="C17" s="4" t="s">
        <v>214</v>
      </c>
      <c r="D17" s="4">
        <v>95</v>
      </c>
      <c r="E17" s="4">
        <v>56</v>
      </c>
      <c r="F17" s="4">
        <v>14</v>
      </c>
      <c r="G17" s="4">
        <v>66</v>
      </c>
      <c r="H17" s="22" t="str">
        <f>IF(MIN(D17:G17)&lt;50,"fail","pass")</f>
        <v>fail</v>
      </c>
      <c r="I17" s="1"/>
      <c r="J17" s="4"/>
    </row>
    <row r="18" spans="2:10" x14ac:dyDescent="0.3">
      <c r="B18" s="4"/>
      <c r="C18" s="4" t="s">
        <v>215</v>
      </c>
      <c r="D18" s="4">
        <v>54</v>
      </c>
      <c r="E18" s="4">
        <v>89</v>
      </c>
      <c r="F18" s="4">
        <v>53</v>
      </c>
      <c r="G18" s="4">
        <v>66</v>
      </c>
      <c r="H18" s="22" t="str">
        <f t="shared" ref="H18:H20" si="0">IF(MIN(D18:G18)&lt;50,"fail","pass")</f>
        <v>pass</v>
      </c>
      <c r="I18" s="1"/>
      <c r="J18" s="4"/>
    </row>
    <row r="19" spans="2:10" x14ac:dyDescent="0.3">
      <c r="B19" s="4"/>
      <c r="C19" s="4" t="s">
        <v>216</v>
      </c>
      <c r="D19" s="4">
        <v>100</v>
      </c>
      <c r="E19" s="4">
        <v>69</v>
      </c>
      <c r="F19" s="4">
        <v>78</v>
      </c>
      <c r="G19" s="4">
        <v>53</v>
      </c>
      <c r="H19" s="22" t="str">
        <f t="shared" si="0"/>
        <v>pass</v>
      </c>
      <c r="I19" s="1"/>
      <c r="J19" s="4"/>
    </row>
    <row r="20" spans="2:10" x14ac:dyDescent="0.3">
      <c r="B20" s="4"/>
      <c r="C20" s="4" t="s">
        <v>116</v>
      </c>
      <c r="D20" s="4">
        <v>49</v>
      </c>
      <c r="E20" s="4">
        <v>70</v>
      </c>
      <c r="F20" s="4">
        <v>87</v>
      </c>
      <c r="G20" s="4">
        <v>100</v>
      </c>
      <c r="H20" s="22" t="str">
        <f t="shared" si="0"/>
        <v>fail</v>
      </c>
      <c r="I20" s="1"/>
      <c r="J20" s="4"/>
    </row>
    <row r="21" spans="2:10" x14ac:dyDescent="0.3">
      <c r="B21" s="115"/>
      <c r="C21" s="115"/>
      <c r="D21" s="1"/>
      <c r="E21" s="1"/>
      <c r="F21" s="1"/>
      <c r="G21" s="1"/>
      <c r="H21" s="1"/>
      <c r="I21" s="1"/>
      <c r="J21" s="1"/>
    </row>
    <row r="22" spans="2:10" x14ac:dyDescent="0.3">
      <c r="B22" s="120"/>
      <c r="C22" s="120"/>
      <c r="D22" s="1"/>
      <c r="E22" s="1"/>
      <c r="F22" s="1"/>
      <c r="G22" s="1"/>
      <c r="H22" s="1"/>
      <c r="I22" s="1"/>
      <c r="J22" s="1"/>
    </row>
    <row r="23" spans="2:10" x14ac:dyDescent="0.3">
      <c r="B23" s="120"/>
      <c r="C23" s="120"/>
      <c r="D23" s="1"/>
      <c r="E23" s="1"/>
      <c r="F23" s="1"/>
      <c r="G23" s="1"/>
      <c r="H23" s="1"/>
      <c r="I23" s="1"/>
      <c r="J23" s="1"/>
    </row>
    <row r="24" spans="2:10" x14ac:dyDescent="0.3">
      <c r="B24" s="120"/>
      <c r="C24" s="120"/>
      <c r="D24" s="1"/>
      <c r="E24" s="1"/>
      <c r="F24" s="1"/>
      <c r="G24" s="1"/>
      <c r="H24" s="1"/>
      <c r="I24" s="1"/>
      <c r="J24" s="1"/>
    </row>
    <row r="25" spans="2:10" x14ac:dyDescent="0.3">
      <c r="B25" s="120"/>
      <c r="C25" s="120"/>
      <c r="D25" s="1"/>
      <c r="E25" s="1"/>
      <c r="F25" s="1"/>
      <c r="G25" s="1"/>
      <c r="H25" s="1"/>
      <c r="I25" s="1"/>
      <c r="J25" s="1"/>
    </row>
    <row r="26" spans="2:10" x14ac:dyDescent="0.3">
      <c r="B26" s="120"/>
      <c r="C26" s="120"/>
      <c r="D26" s="1"/>
      <c r="E26" s="1"/>
      <c r="F26" s="1"/>
      <c r="G26" s="1"/>
      <c r="H26" s="1"/>
      <c r="I26" s="1"/>
      <c r="J26" s="1"/>
    </row>
    <row r="27" spans="2:10" x14ac:dyDescent="0.3">
      <c r="B27" s="120"/>
      <c r="C27" s="120"/>
      <c r="D27" s="1"/>
      <c r="E27" s="1"/>
      <c r="F27" s="1"/>
      <c r="G27" s="1"/>
      <c r="H27" s="1"/>
      <c r="I27" s="1"/>
      <c r="J27" s="1"/>
    </row>
    <row r="28" spans="2:10" x14ac:dyDescent="0.3">
      <c r="B28" s="120"/>
      <c r="C28" s="120"/>
      <c r="D28" s="1"/>
      <c r="E28" s="1"/>
      <c r="F28" s="1"/>
      <c r="G28" s="1"/>
      <c r="H28" s="1"/>
      <c r="I28" s="1"/>
      <c r="J28" s="1"/>
    </row>
    <row r="29" spans="2:10" x14ac:dyDescent="0.3">
      <c r="B29" s="120"/>
      <c r="C29" s="120"/>
      <c r="D29" s="1"/>
      <c r="E29" s="1"/>
      <c r="F29" s="1"/>
      <c r="G29" s="1"/>
      <c r="H29" s="1"/>
      <c r="I29" s="1"/>
      <c r="J29" s="1"/>
    </row>
    <row r="30" spans="2:10" x14ac:dyDescent="0.3">
      <c r="B30" s="120"/>
      <c r="C30" s="120"/>
      <c r="D30" s="1"/>
      <c r="E30" s="1"/>
      <c r="F30" s="1"/>
      <c r="G30" s="1"/>
      <c r="H30" s="1"/>
      <c r="I30" s="1"/>
      <c r="J30" s="1"/>
    </row>
    <row r="31" spans="2:10" x14ac:dyDescent="0.3">
      <c r="B31" s="120"/>
      <c r="C31" s="120"/>
      <c r="D31" s="1"/>
      <c r="E31" s="1"/>
      <c r="F31" s="1"/>
      <c r="G31" s="1"/>
      <c r="H31" s="1"/>
      <c r="I31" s="1"/>
      <c r="J31" s="1"/>
    </row>
    <row r="32" spans="2:10" x14ac:dyDescent="0.3">
      <c r="B32" s="115"/>
      <c r="C32" s="115"/>
      <c r="D32" s="1"/>
      <c r="E32" s="1"/>
      <c r="F32" s="1"/>
      <c r="G32" s="1"/>
      <c r="H32" s="1"/>
      <c r="I32" s="1"/>
      <c r="J32" s="1"/>
    </row>
    <row r="33" spans="2:10" x14ac:dyDescent="0.3">
      <c r="B33" s="115"/>
      <c r="C33" s="115"/>
      <c r="D33" s="1"/>
      <c r="E33" s="1"/>
      <c r="F33" s="1"/>
      <c r="G33" s="1"/>
      <c r="H33" s="1"/>
      <c r="I33" s="1"/>
      <c r="J33" s="1"/>
    </row>
    <row r="34" spans="2:10" x14ac:dyDescent="0.3">
      <c r="B34" s="120"/>
      <c r="C34" s="120"/>
      <c r="D34" s="1"/>
      <c r="E34" s="1"/>
      <c r="F34" s="1"/>
      <c r="G34" s="1"/>
      <c r="H34" s="1"/>
      <c r="I34" s="1"/>
      <c r="J34" s="1"/>
    </row>
    <row r="35" spans="2:10" x14ac:dyDescent="0.3">
      <c r="B35" s="115"/>
      <c r="C35" s="115"/>
      <c r="D35" s="1"/>
      <c r="E35" s="1"/>
      <c r="F35" s="1"/>
      <c r="G35" s="1"/>
      <c r="H35" s="1"/>
      <c r="I35" s="1"/>
      <c r="J35" s="1"/>
    </row>
    <row r="36" spans="2:10" x14ac:dyDescent="0.3">
      <c r="B36" s="120"/>
      <c r="C36" s="120"/>
      <c r="D36" s="1"/>
      <c r="E36" s="1"/>
      <c r="F36" s="1"/>
      <c r="G36" s="44"/>
      <c r="H36" s="1"/>
      <c r="I36" s="1"/>
      <c r="J36" s="1"/>
    </row>
    <row r="37" spans="2:10" x14ac:dyDescent="0.3">
      <c r="B37" s="120"/>
      <c r="C37" s="120"/>
      <c r="D37" s="1"/>
      <c r="E37" s="1"/>
      <c r="F37" s="1"/>
      <c r="G37" s="44"/>
      <c r="H37" s="1"/>
      <c r="I37" s="1"/>
      <c r="J37" s="1"/>
    </row>
    <row r="38" spans="2:10" x14ac:dyDescent="0.3">
      <c r="B38" s="120"/>
      <c r="C38" s="120"/>
      <c r="D38" s="1"/>
      <c r="E38" s="1"/>
      <c r="F38" s="1"/>
      <c r="G38" s="44"/>
      <c r="H38" s="1"/>
      <c r="I38" s="1"/>
      <c r="J38" s="1"/>
    </row>
  </sheetData>
  <mergeCells count="21">
    <mergeCell ref="B36:C36"/>
    <mergeCell ref="B37:C37"/>
    <mergeCell ref="B38:C38"/>
    <mergeCell ref="B30:C30"/>
    <mergeCell ref="B31:C31"/>
    <mergeCell ref="B32:C32"/>
    <mergeCell ref="B33:C33"/>
    <mergeCell ref="B34:C34"/>
    <mergeCell ref="B35:C35"/>
    <mergeCell ref="B29:C29"/>
    <mergeCell ref="B11:C11"/>
    <mergeCell ref="B15:C15"/>
    <mergeCell ref="B16:C16"/>
    <mergeCell ref="B21:C21"/>
    <mergeCell ref="B22:C22"/>
    <mergeCell ref="B23:C23"/>
    <mergeCell ref="B24:C24"/>
    <mergeCell ref="B25:C25"/>
    <mergeCell ref="B26:C26"/>
    <mergeCell ref="B27:C27"/>
    <mergeCell ref="B28:C28"/>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AB99A-447A-4E64-B529-8DC168ABF916}">
  <dimension ref="B9:F28"/>
  <sheetViews>
    <sheetView workbookViewId="0">
      <selection activeCell="D20" sqref="D20"/>
    </sheetView>
  </sheetViews>
  <sheetFormatPr defaultRowHeight="14.4" x14ac:dyDescent="0.3"/>
  <cols>
    <col min="3" max="3" width="67.5546875" bestFit="1" customWidth="1"/>
  </cols>
  <sheetData>
    <row r="9" spans="2:6" x14ac:dyDescent="0.3">
      <c r="B9" s="4"/>
      <c r="C9" s="4" t="s">
        <v>217</v>
      </c>
      <c r="D9" s="1"/>
      <c r="E9" s="1"/>
      <c r="F9" s="1"/>
    </row>
    <row r="10" spans="2:6" x14ac:dyDescent="0.3">
      <c r="B10" s="4"/>
      <c r="C10" s="44" t="s">
        <v>218</v>
      </c>
      <c r="D10" s="1"/>
      <c r="E10" s="1"/>
      <c r="F10" s="1"/>
    </row>
    <row r="11" spans="2:6" x14ac:dyDescent="0.3">
      <c r="B11" s="115"/>
      <c r="C11" s="115"/>
      <c r="D11" s="1"/>
      <c r="E11" s="1"/>
      <c r="F11" s="1"/>
    </row>
    <row r="12" spans="2:6" x14ac:dyDescent="0.3">
      <c r="B12" s="115"/>
      <c r="C12" s="115"/>
      <c r="D12" s="4" t="s">
        <v>210</v>
      </c>
      <c r="E12" s="1"/>
      <c r="F12" s="1"/>
    </row>
    <row r="13" spans="2:6" x14ac:dyDescent="0.3">
      <c r="B13" s="4"/>
      <c r="C13" s="4" t="s">
        <v>219</v>
      </c>
      <c r="D13" s="4">
        <v>95</v>
      </c>
      <c r="E13" s="1"/>
      <c r="F13" s="1"/>
    </row>
    <row r="14" spans="2:6" x14ac:dyDescent="0.3">
      <c r="B14" s="4"/>
      <c r="C14" s="4" t="s">
        <v>215</v>
      </c>
      <c r="D14" s="4">
        <v>54</v>
      </c>
      <c r="E14" s="1"/>
      <c r="F14" s="1"/>
    </row>
    <row r="15" spans="2:6" x14ac:dyDescent="0.3">
      <c r="B15" s="4"/>
      <c r="C15" s="4" t="s">
        <v>216</v>
      </c>
      <c r="D15" s="4">
        <v>100</v>
      </c>
      <c r="E15" s="1"/>
      <c r="F15" s="1"/>
    </row>
    <row r="16" spans="2:6" x14ac:dyDescent="0.3">
      <c r="B16" s="4"/>
      <c r="C16" s="4" t="s">
        <v>116</v>
      </c>
      <c r="D16" s="4">
        <v>49</v>
      </c>
      <c r="E16" s="1"/>
      <c r="F16" s="1"/>
    </row>
    <row r="17" spans="2:6" x14ac:dyDescent="0.3">
      <c r="B17" s="4"/>
      <c r="C17" s="4" t="s">
        <v>220</v>
      </c>
      <c r="D17" s="4">
        <v>67</v>
      </c>
      <c r="E17" s="1"/>
      <c r="F17" s="1"/>
    </row>
    <row r="18" spans="2:6" x14ac:dyDescent="0.3">
      <c r="B18" s="4"/>
      <c r="C18" s="4" t="s">
        <v>221</v>
      </c>
      <c r="D18" s="4">
        <v>45</v>
      </c>
      <c r="E18" s="1"/>
      <c r="F18" s="1"/>
    </row>
    <row r="19" spans="2:6" x14ac:dyDescent="0.3">
      <c r="B19" s="4"/>
      <c r="C19" s="4" t="s">
        <v>222</v>
      </c>
      <c r="D19" s="4">
        <v>77</v>
      </c>
      <c r="E19" s="1"/>
      <c r="F19" s="1"/>
    </row>
    <row r="20" spans="2:6" x14ac:dyDescent="0.3">
      <c r="B20" s="115"/>
      <c r="C20" s="115"/>
      <c r="D20" s="22" t="str">
        <f>IF(MAX(D13:D19)&gt;=99,"easy","hard")</f>
        <v>easy</v>
      </c>
      <c r="E20" s="1"/>
      <c r="F20" s="4"/>
    </row>
    <row r="21" spans="2:6" x14ac:dyDescent="0.3">
      <c r="B21" s="115"/>
      <c r="C21" s="115"/>
      <c r="D21" s="1"/>
      <c r="E21" s="1"/>
      <c r="F21" s="1"/>
    </row>
    <row r="22" spans="2:6" x14ac:dyDescent="0.3">
      <c r="B22" s="115"/>
      <c r="C22" s="115"/>
      <c r="D22" s="1"/>
      <c r="E22" s="1"/>
      <c r="F22" s="1"/>
    </row>
    <row r="23" spans="2:6" x14ac:dyDescent="0.3">
      <c r="B23" s="115"/>
      <c r="C23" s="115"/>
      <c r="D23" s="1"/>
      <c r="E23" s="1"/>
      <c r="F23" s="1"/>
    </row>
    <row r="24" spans="2:6" x14ac:dyDescent="0.3">
      <c r="B24" s="120"/>
      <c r="C24" s="120"/>
      <c r="D24" s="1"/>
      <c r="E24" s="4"/>
      <c r="F24" s="1"/>
    </row>
    <row r="25" spans="2:6" x14ac:dyDescent="0.3">
      <c r="B25" s="115"/>
      <c r="C25" s="115"/>
      <c r="D25" s="1"/>
      <c r="E25" s="1"/>
      <c r="F25" s="1"/>
    </row>
    <row r="26" spans="2:6" x14ac:dyDescent="0.3">
      <c r="B26" s="120"/>
      <c r="C26" s="120"/>
      <c r="D26" s="1"/>
      <c r="E26" s="1"/>
      <c r="F26" s="1"/>
    </row>
    <row r="27" spans="2:6" x14ac:dyDescent="0.3">
      <c r="B27" s="120"/>
      <c r="C27" s="120"/>
      <c r="D27" s="1"/>
      <c r="E27" s="1"/>
      <c r="F27" s="1"/>
    </row>
    <row r="28" spans="2:6" x14ac:dyDescent="0.3">
      <c r="B28" s="120"/>
      <c r="C28" s="120"/>
      <c r="D28" s="1"/>
      <c r="E28" s="1"/>
      <c r="F28" s="1"/>
    </row>
  </sheetData>
  <mergeCells count="11">
    <mergeCell ref="B24:C24"/>
    <mergeCell ref="B25:C25"/>
    <mergeCell ref="B26:C26"/>
    <mergeCell ref="B27:C27"/>
    <mergeCell ref="B28:C28"/>
    <mergeCell ref="B23:C23"/>
    <mergeCell ref="B11:C11"/>
    <mergeCell ref="B12:C12"/>
    <mergeCell ref="B20:C20"/>
    <mergeCell ref="B21:C21"/>
    <mergeCell ref="B22:C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9EEA-F2AF-4357-A84A-FEED9B4E1D21}">
  <dimension ref="B11:D22"/>
  <sheetViews>
    <sheetView workbookViewId="0">
      <selection activeCell="D24" sqref="D24"/>
    </sheetView>
  </sheetViews>
  <sheetFormatPr defaultRowHeight="14.4" x14ac:dyDescent="0.3"/>
  <cols>
    <col min="2" max="2" width="45.6640625" bestFit="1" customWidth="1"/>
    <col min="3" max="3" width="6" bestFit="1" customWidth="1"/>
    <col min="4" max="4" width="19.88671875" bestFit="1" customWidth="1"/>
  </cols>
  <sheetData>
    <row r="11" spans="2:4" x14ac:dyDescent="0.3">
      <c r="B11" s="1" t="s">
        <v>223</v>
      </c>
      <c r="C11" s="1"/>
      <c r="D11" s="1"/>
    </row>
    <row r="12" spans="2:4" x14ac:dyDescent="0.3">
      <c r="B12" s="1" t="s">
        <v>224</v>
      </c>
      <c r="C12" s="1"/>
      <c r="D12" s="1"/>
    </row>
    <row r="13" spans="2:4" x14ac:dyDescent="0.3">
      <c r="B13" s="1" t="s">
        <v>225</v>
      </c>
      <c r="C13" s="1"/>
      <c r="D13" s="1"/>
    </row>
    <row r="14" spans="2:4" x14ac:dyDescent="0.3">
      <c r="B14" s="1" t="s">
        <v>226</v>
      </c>
      <c r="C14" s="1"/>
      <c r="D14" s="1"/>
    </row>
    <row r="15" spans="2:4" x14ac:dyDescent="0.3">
      <c r="B15" s="1"/>
      <c r="C15" s="1"/>
      <c r="D15" s="1"/>
    </row>
    <row r="16" spans="2:4" x14ac:dyDescent="0.3">
      <c r="B16" s="1" t="s">
        <v>227</v>
      </c>
      <c r="C16" s="1"/>
      <c r="D16" s="1"/>
    </row>
    <row r="17" spans="2:4" x14ac:dyDescent="0.3">
      <c r="B17" s="1"/>
      <c r="C17" s="1"/>
      <c r="D17" s="1"/>
    </row>
    <row r="18" spans="2:4" x14ac:dyDescent="0.3">
      <c r="B18" s="60" t="s">
        <v>228</v>
      </c>
      <c r="C18" s="60" t="s">
        <v>111</v>
      </c>
      <c r="D18" s="60" t="s">
        <v>229</v>
      </c>
    </row>
    <row r="19" spans="2:4" x14ac:dyDescent="0.3">
      <c r="B19" s="61" t="s">
        <v>230</v>
      </c>
      <c r="C19" s="61">
        <v>78</v>
      </c>
      <c r="D19" s="62" t="str">
        <f>IF(C19&gt;=80, "Excellent", IF(C19&gt;=60, "Good", "Failed"))</f>
        <v>Good</v>
      </c>
    </row>
    <row r="20" spans="2:4" x14ac:dyDescent="0.3">
      <c r="B20" s="61" t="s">
        <v>231</v>
      </c>
      <c r="C20" s="61">
        <v>85</v>
      </c>
      <c r="D20" s="62" t="str">
        <f t="shared" ref="D20:D22" si="0">IF(C20&gt;=80, "Excellent", IF(C20&gt;=60, "Good", "Failed"))</f>
        <v>Excellent</v>
      </c>
    </row>
    <row r="21" spans="2:4" x14ac:dyDescent="0.3">
      <c r="B21" s="61" t="s">
        <v>232</v>
      </c>
      <c r="C21" s="61">
        <v>44</v>
      </c>
      <c r="D21" s="62" t="str">
        <f t="shared" si="0"/>
        <v>Failed</v>
      </c>
    </row>
    <row r="22" spans="2:4" x14ac:dyDescent="0.3">
      <c r="B22" s="61" t="s">
        <v>233</v>
      </c>
      <c r="C22" s="61">
        <v>61</v>
      </c>
      <c r="D22" s="62" t="str">
        <f t="shared" si="0"/>
        <v>Good</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D81-9D9C-4E9B-AB2C-B9FD0FB8CF84}">
  <dimension ref="B9:E26"/>
  <sheetViews>
    <sheetView topLeftCell="A2" workbookViewId="0">
      <selection activeCell="C27" sqref="C27"/>
    </sheetView>
  </sheetViews>
  <sheetFormatPr defaultRowHeight="14.4" x14ac:dyDescent="0.3"/>
  <cols>
    <col min="3" max="3" width="15.44140625" bestFit="1" customWidth="1"/>
    <col min="4" max="4" width="16.77734375" bestFit="1" customWidth="1"/>
  </cols>
  <sheetData>
    <row r="9" spans="2:5" x14ac:dyDescent="0.3">
      <c r="B9" s="4"/>
      <c r="C9" s="1"/>
      <c r="D9" s="1"/>
      <c r="E9" s="1"/>
    </row>
    <row r="10" spans="2:5" x14ac:dyDescent="0.3">
      <c r="B10" s="4"/>
      <c r="C10" s="1"/>
      <c r="D10" s="1"/>
      <c r="E10" s="1"/>
    </row>
    <row r="11" spans="2:5" x14ac:dyDescent="0.3">
      <c r="B11" s="1"/>
      <c r="C11" s="1"/>
      <c r="D11" s="1"/>
      <c r="E11" s="1"/>
    </row>
    <row r="12" spans="2:5" x14ac:dyDescent="0.3">
      <c r="B12" s="48"/>
      <c r="C12" s="1"/>
      <c r="D12" s="1"/>
      <c r="E12" s="1"/>
    </row>
    <row r="13" spans="2:5" x14ac:dyDescent="0.3">
      <c r="B13" s="48" t="s">
        <v>22</v>
      </c>
      <c r="C13" s="48" t="s">
        <v>234</v>
      </c>
      <c r="D13" s="1"/>
      <c r="E13" s="1"/>
    </row>
    <row r="14" spans="2:5" x14ac:dyDescent="0.3">
      <c r="B14" s="4" t="s">
        <v>235</v>
      </c>
      <c r="C14" s="17">
        <v>759</v>
      </c>
      <c r="D14" s="1"/>
      <c r="E14" s="1"/>
    </row>
    <row r="15" spans="2:5" x14ac:dyDescent="0.3">
      <c r="B15" s="4" t="s">
        <v>236</v>
      </c>
      <c r="C15" s="17">
        <v>200</v>
      </c>
      <c r="D15" s="1"/>
      <c r="E15" s="1"/>
    </row>
    <row r="16" spans="2:5" x14ac:dyDescent="0.3">
      <c r="B16" s="4" t="s">
        <v>237</v>
      </c>
      <c r="C16" s="17">
        <v>42</v>
      </c>
      <c r="D16" s="1"/>
      <c r="E16" s="1"/>
    </row>
    <row r="17" spans="2:5" x14ac:dyDescent="0.3">
      <c r="B17" s="4" t="s">
        <v>238</v>
      </c>
      <c r="C17" s="17">
        <v>423</v>
      </c>
      <c r="D17" s="1"/>
      <c r="E17" s="1"/>
    </row>
    <row r="18" spans="2:5" x14ac:dyDescent="0.3">
      <c r="B18" s="4" t="s">
        <v>239</v>
      </c>
      <c r="C18" s="17">
        <v>200</v>
      </c>
      <c r="D18" s="1"/>
      <c r="E18" s="1"/>
    </row>
    <row r="19" spans="2:5" x14ac:dyDescent="0.3">
      <c r="B19" s="4" t="s">
        <v>240</v>
      </c>
      <c r="C19" s="17">
        <v>50</v>
      </c>
      <c r="D19" s="1"/>
      <c r="E19" s="1"/>
    </row>
    <row r="20" spans="2:5" x14ac:dyDescent="0.3">
      <c r="B20" s="4" t="s">
        <v>241</v>
      </c>
      <c r="C20" s="17">
        <v>700</v>
      </c>
      <c r="D20" s="1"/>
      <c r="E20" s="1"/>
    </row>
    <row r="21" spans="2:5" x14ac:dyDescent="0.3">
      <c r="B21" s="4" t="s">
        <v>242</v>
      </c>
      <c r="C21" s="17">
        <v>450</v>
      </c>
      <c r="D21" s="1"/>
      <c r="E21" s="1"/>
    </row>
    <row r="22" spans="2:5" x14ac:dyDescent="0.3">
      <c r="B22" s="4" t="s">
        <v>243</v>
      </c>
      <c r="C22" s="17">
        <v>605</v>
      </c>
      <c r="D22" s="1"/>
      <c r="E22" s="1"/>
    </row>
    <row r="23" spans="2:5" x14ac:dyDescent="0.3">
      <c r="B23" s="4" t="s">
        <v>244</v>
      </c>
      <c r="C23" s="17">
        <v>240</v>
      </c>
      <c r="D23" s="1"/>
      <c r="E23" s="1"/>
    </row>
    <row r="24" spans="2:5" x14ac:dyDescent="0.3">
      <c r="B24" s="4" t="s">
        <v>245</v>
      </c>
      <c r="C24" s="17">
        <v>685</v>
      </c>
      <c r="D24" s="1"/>
      <c r="E24" s="1"/>
    </row>
    <row r="25" spans="2:5" ht="15" thickBot="1" x14ac:dyDescent="0.35">
      <c r="B25" s="4" t="s">
        <v>246</v>
      </c>
      <c r="C25" s="17">
        <v>295</v>
      </c>
      <c r="D25" s="1"/>
      <c r="E25" s="1"/>
    </row>
    <row r="26" spans="2:5" ht="15" thickBot="1" x14ac:dyDescent="0.35">
      <c r="B26" s="4" t="s">
        <v>247</v>
      </c>
      <c r="C26" s="5">
        <f>SUM(C14:C25)</f>
        <v>4649</v>
      </c>
      <c r="D26" s="3" t="s">
        <v>248</v>
      </c>
      <c r="E26" s="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E053-7D55-4998-BE3A-62674F773BBA}">
  <dimension ref="B8:D102"/>
  <sheetViews>
    <sheetView workbookViewId="0">
      <selection activeCell="C103" sqref="C103"/>
    </sheetView>
  </sheetViews>
  <sheetFormatPr defaultRowHeight="14.4" x14ac:dyDescent="0.3"/>
  <cols>
    <col min="2" max="2" width="17.88671875" customWidth="1"/>
    <col min="3" max="3" width="11.109375" bestFit="1" customWidth="1"/>
  </cols>
  <sheetData>
    <row r="8" spans="2:3" x14ac:dyDescent="0.3">
      <c r="B8" s="64" t="s">
        <v>249</v>
      </c>
      <c r="C8" s="63"/>
    </row>
    <row r="9" spans="2:3" x14ac:dyDescent="0.3">
      <c r="B9" s="64" t="s">
        <v>250</v>
      </c>
      <c r="C9" s="63"/>
    </row>
    <row r="11" spans="2:3" x14ac:dyDescent="0.3">
      <c r="B11" s="66" t="s">
        <v>251</v>
      </c>
      <c r="C11" s="67" t="s">
        <v>252</v>
      </c>
    </row>
    <row r="12" spans="2:3" x14ac:dyDescent="0.3">
      <c r="B12" s="68">
        <v>42005</v>
      </c>
      <c r="C12" s="69">
        <v>432.17</v>
      </c>
    </row>
    <row r="13" spans="2:3" x14ac:dyDescent="0.3">
      <c r="B13" s="68">
        <v>42351</v>
      </c>
      <c r="C13" s="69">
        <v>528.5</v>
      </c>
    </row>
    <row r="14" spans="2:3" x14ac:dyDescent="0.3">
      <c r="B14" s="68">
        <v>42007</v>
      </c>
      <c r="C14" s="69">
        <v>810.71</v>
      </c>
    </row>
    <row r="15" spans="2:3" x14ac:dyDescent="0.3">
      <c r="B15" s="68">
        <v>42008</v>
      </c>
      <c r="C15" s="69">
        <v>418.54</v>
      </c>
    </row>
    <row r="16" spans="2:3" x14ac:dyDescent="0.3">
      <c r="B16" s="68">
        <v>42009</v>
      </c>
      <c r="C16" s="69">
        <v>722.22</v>
      </c>
    </row>
    <row r="17" spans="2:3" x14ac:dyDescent="0.3">
      <c r="B17" s="68">
        <v>42010</v>
      </c>
      <c r="C17" s="69">
        <v>460.28</v>
      </c>
    </row>
    <row r="18" spans="2:3" x14ac:dyDescent="0.3">
      <c r="B18" s="68">
        <v>42349</v>
      </c>
      <c r="C18" s="69">
        <v>483.58</v>
      </c>
    </row>
    <row r="19" spans="2:3" x14ac:dyDescent="0.3">
      <c r="B19" s="68">
        <v>42012</v>
      </c>
      <c r="C19" s="69">
        <v>114.53</v>
      </c>
    </row>
    <row r="20" spans="2:3" x14ac:dyDescent="0.3">
      <c r="B20" s="68">
        <v>42013</v>
      </c>
      <c r="C20" s="69">
        <v>609.12</v>
      </c>
    </row>
    <row r="21" spans="2:3" x14ac:dyDescent="0.3">
      <c r="B21" s="68">
        <v>42014</v>
      </c>
      <c r="C21" s="69">
        <v>1197.9000000000001</v>
      </c>
    </row>
    <row r="22" spans="2:3" x14ac:dyDescent="0.3">
      <c r="B22" s="68">
        <v>42015</v>
      </c>
      <c r="C22" s="69">
        <v>228.89</v>
      </c>
    </row>
    <row r="23" spans="2:3" x14ac:dyDescent="0.3">
      <c r="B23" s="68">
        <v>42016</v>
      </c>
      <c r="C23" s="69">
        <v>1380.07</v>
      </c>
    </row>
    <row r="24" spans="2:3" x14ac:dyDescent="0.3">
      <c r="B24" s="68">
        <v>42017</v>
      </c>
      <c r="C24" s="69">
        <v>1026.96</v>
      </c>
    </row>
    <row r="25" spans="2:3" x14ac:dyDescent="0.3">
      <c r="B25" s="68">
        <v>42018</v>
      </c>
      <c r="C25" s="69">
        <v>760.24</v>
      </c>
    </row>
    <row r="26" spans="2:3" x14ac:dyDescent="0.3">
      <c r="B26" s="68">
        <v>42019</v>
      </c>
      <c r="C26" s="69">
        <v>414.11</v>
      </c>
    </row>
    <row r="27" spans="2:3" x14ac:dyDescent="0.3">
      <c r="B27" s="68">
        <v>42020</v>
      </c>
      <c r="C27" s="69">
        <v>1728.81</v>
      </c>
    </row>
    <row r="28" spans="2:3" x14ac:dyDescent="0.3">
      <c r="B28" s="68">
        <v>42021</v>
      </c>
      <c r="C28" s="69">
        <v>276.06</v>
      </c>
    </row>
    <row r="29" spans="2:3" x14ac:dyDescent="0.3">
      <c r="B29" s="68">
        <v>42022</v>
      </c>
      <c r="C29" s="69">
        <v>462.22</v>
      </c>
    </row>
    <row r="30" spans="2:3" x14ac:dyDescent="0.3">
      <c r="B30" s="68">
        <v>42023</v>
      </c>
      <c r="C30" s="69">
        <v>1281.0999999999999</v>
      </c>
    </row>
    <row r="31" spans="2:3" x14ac:dyDescent="0.3">
      <c r="B31" s="68">
        <v>42024</v>
      </c>
      <c r="C31" s="69">
        <v>1113.7</v>
      </c>
    </row>
    <row r="32" spans="2:3" x14ac:dyDescent="0.3">
      <c r="B32" s="68">
        <v>42025</v>
      </c>
      <c r="C32" s="69">
        <v>594.09</v>
      </c>
    </row>
    <row r="33" spans="2:3" x14ac:dyDescent="0.3">
      <c r="B33" s="68">
        <v>42026</v>
      </c>
      <c r="C33" s="69">
        <v>432.67</v>
      </c>
    </row>
    <row r="34" spans="2:3" x14ac:dyDescent="0.3">
      <c r="B34" s="68">
        <v>42027</v>
      </c>
      <c r="C34" s="69">
        <v>874.45</v>
      </c>
    </row>
    <row r="35" spans="2:3" x14ac:dyDescent="0.3">
      <c r="B35" s="68">
        <v>42028</v>
      </c>
      <c r="C35" s="69">
        <v>880.38</v>
      </c>
    </row>
    <row r="36" spans="2:3" x14ac:dyDescent="0.3">
      <c r="B36" s="68">
        <v>42029</v>
      </c>
      <c r="C36" s="69">
        <v>798.53</v>
      </c>
    </row>
    <row r="37" spans="2:3" x14ac:dyDescent="0.3">
      <c r="B37" s="68">
        <v>42318</v>
      </c>
      <c r="C37" s="69">
        <v>572.41999999999996</v>
      </c>
    </row>
    <row r="38" spans="2:3" x14ac:dyDescent="0.3">
      <c r="B38" s="68">
        <v>42031</v>
      </c>
      <c r="C38" s="69">
        <v>330.61</v>
      </c>
    </row>
    <row r="39" spans="2:3" x14ac:dyDescent="0.3">
      <c r="B39" s="68">
        <v>42032</v>
      </c>
      <c r="C39" s="69">
        <v>567.17999999999995</v>
      </c>
    </row>
    <row r="40" spans="2:3" x14ac:dyDescent="0.3">
      <c r="B40" s="68">
        <v>42033</v>
      </c>
      <c r="C40" s="69">
        <v>1449.21</v>
      </c>
    </row>
    <row r="41" spans="2:3" x14ac:dyDescent="0.3">
      <c r="B41" s="68">
        <v>42034</v>
      </c>
      <c r="C41" s="69">
        <v>459.29</v>
      </c>
    </row>
    <row r="42" spans="2:3" x14ac:dyDescent="0.3">
      <c r="B42" s="68">
        <v>42035</v>
      </c>
      <c r="C42" s="69">
        <v>357.55</v>
      </c>
    </row>
    <row r="43" spans="2:3" x14ac:dyDescent="0.3">
      <c r="B43" s="68">
        <v>42036</v>
      </c>
      <c r="C43" s="69">
        <v>154.34</v>
      </c>
    </row>
    <row r="44" spans="2:3" x14ac:dyDescent="0.3">
      <c r="B44" s="68">
        <v>42037</v>
      </c>
      <c r="C44" s="69">
        <v>152.76</v>
      </c>
    </row>
    <row r="45" spans="2:3" x14ac:dyDescent="0.3">
      <c r="B45" s="68">
        <v>42038</v>
      </c>
      <c r="C45" s="69">
        <v>570.22</v>
      </c>
    </row>
    <row r="46" spans="2:3" x14ac:dyDescent="0.3">
      <c r="B46" s="68">
        <v>42039</v>
      </c>
      <c r="C46" s="69">
        <v>987.62</v>
      </c>
    </row>
    <row r="47" spans="2:3" x14ac:dyDescent="0.3">
      <c r="B47" s="68">
        <v>42040</v>
      </c>
      <c r="C47" s="69">
        <v>1755.71</v>
      </c>
    </row>
    <row r="48" spans="2:3" x14ac:dyDescent="0.3">
      <c r="B48" s="68">
        <v>42041</v>
      </c>
      <c r="C48" s="69">
        <v>378.27</v>
      </c>
    </row>
    <row r="49" spans="2:3" x14ac:dyDescent="0.3">
      <c r="B49" s="68">
        <v>42042</v>
      </c>
      <c r="C49" s="69">
        <v>1323.81</v>
      </c>
    </row>
    <row r="50" spans="2:3" x14ac:dyDescent="0.3">
      <c r="B50" s="68">
        <v>42043</v>
      </c>
      <c r="C50" s="69">
        <v>399.02</v>
      </c>
    </row>
    <row r="51" spans="2:3" x14ac:dyDescent="0.3">
      <c r="B51" s="68">
        <v>42044</v>
      </c>
      <c r="C51" s="69">
        <v>154.94999999999999</v>
      </c>
    </row>
    <row r="52" spans="2:3" x14ac:dyDescent="0.3">
      <c r="B52" s="68">
        <v>42045</v>
      </c>
      <c r="C52" s="69">
        <v>1254.57</v>
      </c>
    </row>
    <row r="53" spans="2:3" x14ac:dyDescent="0.3">
      <c r="B53" s="68">
        <v>42046</v>
      </c>
      <c r="C53" s="69">
        <v>627.32000000000005</v>
      </c>
    </row>
    <row r="54" spans="2:3" x14ac:dyDescent="0.3">
      <c r="B54" s="68">
        <v>42230</v>
      </c>
      <c r="C54" s="69">
        <v>880.6</v>
      </c>
    </row>
    <row r="55" spans="2:3" x14ac:dyDescent="0.3">
      <c r="B55" s="68">
        <v>42048</v>
      </c>
      <c r="C55" s="69">
        <v>1196.03</v>
      </c>
    </row>
    <row r="56" spans="2:3" x14ac:dyDescent="0.3">
      <c r="B56" s="68">
        <v>42049</v>
      </c>
      <c r="C56" s="69">
        <v>782.32</v>
      </c>
    </row>
    <row r="57" spans="2:3" x14ac:dyDescent="0.3">
      <c r="B57" s="68">
        <v>42050</v>
      </c>
      <c r="C57" s="69">
        <v>1323.35</v>
      </c>
    </row>
    <row r="58" spans="2:3" x14ac:dyDescent="0.3">
      <c r="B58" s="68">
        <v>42051</v>
      </c>
      <c r="C58" s="69">
        <v>209.92</v>
      </c>
    </row>
    <row r="59" spans="2:3" x14ac:dyDescent="0.3">
      <c r="B59" s="68">
        <v>42052</v>
      </c>
      <c r="C59" s="69">
        <v>1232.05</v>
      </c>
    </row>
    <row r="60" spans="2:3" x14ac:dyDescent="0.3">
      <c r="B60" s="68">
        <v>42053</v>
      </c>
      <c r="C60" s="69">
        <v>713.28</v>
      </c>
    </row>
    <row r="61" spans="2:3" x14ac:dyDescent="0.3">
      <c r="B61" s="68">
        <v>42054</v>
      </c>
      <c r="C61" s="69">
        <v>1674.82</v>
      </c>
    </row>
    <row r="62" spans="2:3" x14ac:dyDescent="0.3">
      <c r="B62" s="68">
        <v>42055</v>
      </c>
      <c r="C62" s="69">
        <v>1161.25</v>
      </c>
    </row>
    <row r="63" spans="2:3" x14ac:dyDescent="0.3">
      <c r="B63" s="68">
        <v>42056</v>
      </c>
      <c r="C63" s="69">
        <v>897.63</v>
      </c>
    </row>
    <row r="64" spans="2:3" x14ac:dyDescent="0.3">
      <c r="B64" s="68">
        <v>42057</v>
      </c>
      <c r="C64" s="69">
        <v>1647.26</v>
      </c>
    </row>
    <row r="65" spans="2:3" x14ac:dyDescent="0.3">
      <c r="B65" s="68">
        <v>42058</v>
      </c>
      <c r="C65" s="69">
        <v>1121.96</v>
      </c>
    </row>
    <row r="66" spans="2:3" x14ac:dyDescent="0.3">
      <c r="B66" s="68">
        <v>42059</v>
      </c>
      <c r="C66" s="69">
        <v>352.2</v>
      </c>
    </row>
    <row r="67" spans="2:3" x14ac:dyDescent="0.3">
      <c r="B67" s="68">
        <v>42060</v>
      </c>
      <c r="C67" s="69">
        <v>270.77999999999997</v>
      </c>
    </row>
    <row r="68" spans="2:3" x14ac:dyDescent="0.3">
      <c r="B68" s="68">
        <v>42061</v>
      </c>
      <c r="C68" s="69">
        <v>456.41</v>
      </c>
    </row>
    <row r="69" spans="2:3" x14ac:dyDescent="0.3">
      <c r="B69" s="68">
        <v>42062</v>
      </c>
      <c r="C69" s="69">
        <v>441</v>
      </c>
    </row>
    <row r="70" spans="2:3" x14ac:dyDescent="0.3">
      <c r="B70" s="68">
        <v>42063</v>
      </c>
      <c r="C70" s="69">
        <v>252.44</v>
      </c>
    </row>
    <row r="71" spans="2:3" x14ac:dyDescent="0.3">
      <c r="B71" s="68">
        <v>42064</v>
      </c>
      <c r="C71" s="69">
        <v>1298.92</v>
      </c>
    </row>
    <row r="72" spans="2:3" x14ac:dyDescent="0.3">
      <c r="B72" s="68">
        <v>42065</v>
      </c>
      <c r="C72" s="69">
        <v>1178.07</v>
      </c>
    </row>
    <row r="73" spans="2:3" x14ac:dyDescent="0.3">
      <c r="B73" s="68">
        <v>42066</v>
      </c>
      <c r="C73" s="69">
        <v>459.95</v>
      </c>
    </row>
    <row r="74" spans="2:3" x14ac:dyDescent="0.3">
      <c r="B74" s="68">
        <v>42067</v>
      </c>
      <c r="C74" s="69">
        <v>1219.7</v>
      </c>
    </row>
    <row r="75" spans="2:3" x14ac:dyDescent="0.3">
      <c r="B75" s="68">
        <v>42068</v>
      </c>
      <c r="C75" s="69">
        <v>152.24</v>
      </c>
    </row>
    <row r="76" spans="2:3" x14ac:dyDescent="0.3">
      <c r="B76" s="68">
        <v>42069</v>
      </c>
      <c r="C76" s="69">
        <v>770.8</v>
      </c>
    </row>
    <row r="77" spans="2:3" x14ac:dyDescent="0.3">
      <c r="B77" s="68">
        <v>42070</v>
      </c>
      <c r="C77" s="69">
        <v>1357.25</v>
      </c>
    </row>
    <row r="78" spans="2:3" x14ac:dyDescent="0.3">
      <c r="B78" s="68">
        <v>42187</v>
      </c>
      <c r="C78" s="69">
        <v>220.18</v>
      </c>
    </row>
    <row r="79" spans="2:3" x14ac:dyDescent="0.3">
      <c r="B79" s="68">
        <v>42072</v>
      </c>
      <c r="C79" s="69">
        <v>1102.81</v>
      </c>
    </row>
    <row r="80" spans="2:3" x14ac:dyDescent="0.3">
      <c r="B80" s="68">
        <v>42073</v>
      </c>
      <c r="C80" s="69">
        <v>1566.83</v>
      </c>
    </row>
    <row r="81" spans="2:4" x14ac:dyDescent="0.3">
      <c r="B81" s="68">
        <v>42074</v>
      </c>
      <c r="C81" s="69">
        <v>437.92</v>
      </c>
    </row>
    <row r="82" spans="2:4" x14ac:dyDescent="0.3">
      <c r="B82" s="68">
        <v>42075</v>
      </c>
      <c r="C82" s="69">
        <v>1216.1199999999999</v>
      </c>
    </row>
    <row r="83" spans="2:4" x14ac:dyDescent="0.3">
      <c r="B83" s="68">
        <v>42076</v>
      </c>
      <c r="C83" s="69">
        <v>273.10000000000002</v>
      </c>
    </row>
    <row r="84" spans="2:4" x14ac:dyDescent="0.3">
      <c r="B84" s="68">
        <v>42077</v>
      </c>
      <c r="C84" s="69">
        <v>242.26</v>
      </c>
    </row>
    <row r="85" spans="2:4" x14ac:dyDescent="0.3">
      <c r="B85" s="68">
        <v>42078</v>
      </c>
      <c r="C85" s="69">
        <v>1512.6</v>
      </c>
    </row>
    <row r="86" spans="2:4" x14ac:dyDescent="0.3">
      <c r="B86" s="68">
        <v>42079</v>
      </c>
      <c r="C86" s="69">
        <v>783.75</v>
      </c>
    </row>
    <row r="87" spans="2:4" x14ac:dyDescent="0.3">
      <c r="B87" s="68">
        <v>42189</v>
      </c>
      <c r="C87" s="69">
        <v>667.99</v>
      </c>
    </row>
    <row r="88" spans="2:4" x14ac:dyDescent="0.3">
      <c r="B88" s="68">
        <v>42081</v>
      </c>
      <c r="C88" s="69">
        <v>1166.31</v>
      </c>
      <c r="D88" s="63"/>
    </row>
    <row r="89" spans="2:4" x14ac:dyDescent="0.3">
      <c r="B89" s="68">
        <v>42082</v>
      </c>
      <c r="C89" s="69">
        <v>770.18</v>
      </c>
      <c r="D89" s="63"/>
    </row>
    <row r="90" spans="2:4" x14ac:dyDescent="0.3">
      <c r="B90" s="68">
        <v>42083</v>
      </c>
      <c r="C90" s="69">
        <v>132.34</v>
      </c>
      <c r="D90" s="63"/>
    </row>
    <row r="91" spans="2:4" x14ac:dyDescent="0.3">
      <c r="B91" s="68">
        <v>42084</v>
      </c>
      <c r="C91" s="69">
        <v>1188.81</v>
      </c>
      <c r="D91" s="63"/>
    </row>
    <row r="92" spans="2:4" x14ac:dyDescent="0.3">
      <c r="B92" s="68">
        <v>42085</v>
      </c>
      <c r="C92" s="69">
        <v>198.06</v>
      </c>
      <c r="D92" s="63"/>
    </row>
    <row r="93" spans="2:4" x14ac:dyDescent="0.3">
      <c r="B93" s="68">
        <v>42086</v>
      </c>
      <c r="C93" s="69">
        <v>594.16999999999996</v>
      </c>
      <c r="D93" s="63"/>
    </row>
    <row r="94" spans="2:4" x14ac:dyDescent="0.3">
      <c r="B94" s="68">
        <v>42087</v>
      </c>
      <c r="C94" s="69">
        <v>931.09</v>
      </c>
      <c r="D94" s="63"/>
    </row>
    <row r="95" spans="2:4" x14ac:dyDescent="0.3">
      <c r="B95" s="68">
        <v>42088</v>
      </c>
      <c r="C95" s="69">
        <v>299.64</v>
      </c>
      <c r="D95" s="63"/>
    </row>
    <row r="96" spans="2:4" x14ac:dyDescent="0.3">
      <c r="B96" s="68">
        <v>42223</v>
      </c>
      <c r="C96" s="69">
        <v>1701.68</v>
      </c>
      <c r="D96" s="63"/>
    </row>
    <row r="97" spans="2:4" x14ac:dyDescent="0.3">
      <c r="B97" s="68">
        <v>42090</v>
      </c>
      <c r="C97" s="69">
        <v>399.15</v>
      </c>
      <c r="D97" s="63"/>
    </row>
    <row r="98" spans="2:4" x14ac:dyDescent="0.3">
      <c r="B98" s="68">
        <v>42091</v>
      </c>
      <c r="C98" s="69">
        <v>374.81</v>
      </c>
      <c r="D98" s="63"/>
    </row>
    <row r="99" spans="2:4" x14ac:dyDescent="0.3">
      <c r="B99" s="68">
        <v>42092</v>
      </c>
      <c r="C99" s="69">
        <v>462.17</v>
      </c>
      <c r="D99" s="63"/>
    </row>
    <row r="100" spans="2:4" x14ac:dyDescent="0.3">
      <c r="B100" s="68">
        <v>42093</v>
      </c>
      <c r="C100" s="69">
        <v>924.29</v>
      </c>
      <c r="D100" s="63"/>
    </row>
    <row r="101" spans="2:4" x14ac:dyDescent="0.3">
      <c r="B101" s="68">
        <v>42094</v>
      </c>
      <c r="C101" s="69">
        <v>5000.6000000000004</v>
      </c>
      <c r="D101" s="63"/>
    </row>
    <row r="102" spans="2:4" x14ac:dyDescent="0.3">
      <c r="B102" s="70"/>
      <c r="C102" s="71">
        <f>SUM(C12:C101)</f>
        <v>72741.76999999996</v>
      </c>
      <c r="D102" s="65" t="s">
        <v>248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C395-6199-4899-ACFF-2CCF795CAC21}">
  <dimension ref="B8:G189"/>
  <sheetViews>
    <sheetView topLeftCell="A172" workbookViewId="0">
      <selection activeCell="D28" sqref="D28"/>
    </sheetView>
  </sheetViews>
  <sheetFormatPr defaultRowHeight="14.4" x14ac:dyDescent="0.3"/>
  <cols>
    <col min="2" max="2" width="2" bestFit="1" customWidth="1"/>
    <col min="3" max="3" width="70.21875" bestFit="1" customWidth="1"/>
    <col min="4" max="4" width="10.6640625" bestFit="1" customWidth="1"/>
  </cols>
  <sheetData>
    <row r="8" spans="2:7" x14ac:dyDescent="0.3">
      <c r="B8" s="3">
        <v>1</v>
      </c>
      <c r="C8" s="4" t="s">
        <v>253</v>
      </c>
      <c r="D8" s="1"/>
      <c r="E8" s="1"/>
      <c r="F8" s="1"/>
      <c r="G8" s="1"/>
    </row>
    <row r="9" spans="2:7" x14ac:dyDescent="0.3">
      <c r="B9" s="115"/>
      <c r="C9" s="115"/>
      <c r="D9" s="1"/>
      <c r="E9" s="1"/>
      <c r="F9" s="1"/>
      <c r="G9" s="1"/>
    </row>
    <row r="10" spans="2:7" x14ac:dyDescent="0.3">
      <c r="B10" s="1"/>
      <c r="C10" s="3" t="s">
        <v>254</v>
      </c>
      <c r="D10" s="72" t="s">
        <v>255</v>
      </c>
      <c r="E10" s="1"/>
      <c r="F10" s="48"/>
      <c r="G10" s="1"/>
    </row>
    <row r="11" spans="2:7" x14ac:dyDescent="0.3">
      <c r="B11" s="1"/>
      <c r="C11" s="4" t="s">
        <v>256</v>
      </c>
      <c r="D11" s="80">
        <f>SUM(E32:E189)</f>
        <v>99498</v>
      </c>
      <c r="E11" s="4"/>
      <c r="F11" s="4"/>
      <c r="G11" s="1"/>
    </row>
    <row r="12" spans="2:7" x14ac:dyDescent="0.3">
      <c r="B12" s="115"/>
      <c r="C12" s="115"/>
      <c r="D12" s="1"/>
      <c r="E12" s="1"/>
      <c r="F12" s="1"/>
      <c r="G12" s="1"/>
    </row>
    <row r="13" spans="2:7" x14ac:dyDescent="0.3">
      <c r="B13" s="1"/>
      <c r="C13" s="3" t="s">
        <v>254</v>
      </c>
      <c r="D13" s="72" t="s">
        <v>257</v>
      </c>
      <c r="E13" s="1"/>
      <c r="F13" s="1"/>
      <c r="G13" s="1"/>
    </row>
    <row r="14" spans="2:7" x14ac:dyDescent="0.3">
      <c r="B14" s="1"/>
      <c r="C14" s="4" t="s">
        <v>256</v>
      </c>
      <c r="D14" s="80">
        <f>SUM(F32:F189)</f>
        <v>211409</v>
      </c>
      <c r="E14" s="4"/>
      <c r="F14" s="1"/>
      <c r="G14" s="1"/>
    </row>
    <row r="15" spans="2:7" x14ac:dyDescent="0.3">
      <c r="B15" s="115"/>
      <c r="C15" s="115"/>
      <c r="D15" s="1"/>
      <c r="E15" s="1"/>
      <c r="F15" s="1"/>
      <c r="G15" s="1"/>
    </row>
    <row r="16" spans="2:7" x14ac:dyDescent="0.3">
      <c r="B16" s="1"/>
      <c r="C16" s="3" t="s">
        <v>254</v>
      </c>
      <c r="D16" s="72" t="s">
        <v>258</v>
      </c>
      <c r="E16" s="1"/>
      <c r="F16" s="1"/>
      <c r="G16" s="1"/>
    </row>
    <row r="17" spans="2:7" x14ac:dyDescent="0.3">
      <c r="B17" s="1"/>
      <c r="C17" s="4" t="s">
        <v>256</v>
      </c>
      <c r="D17" s="80">
        <f>SUM(G32:G189)</f>
        <v>127820</v>
      </c>
      <c r="E17" s="4"/>
      <c r="F17" s="1"/>
      <c r="G17" s="1"/>
    </row>
    <row r="18" spans="2:7" x14ac:dyDescent="0.3">
      <c r="B18" s="115"/>
      <c r="C18" s="115"/>
      <c r="D18" s="1"/>
      <c r="E18" s="1"/>
      <c r="F18" s="1"/>
      <c r="G18" s="1"/>
    </row>
    <row r="19" spans="2:7" x14ac:dyDescent="0.3">
      <c r="B19" s="3">
        <v>2</v>
      </c>
      <c r="C19" s="44" t="s">
        <v>259</v>
      </c>
      <c r="D19" s="73"/>
      <c r="E19" s="73"/>
      <c r="F19" s="73"/>
      <c r="G19" s="1"/>
    </row>
    <row r="20" spans="2:7" x14ac:dyDescent="0.3">
      <c r="B20" s="115"/>
      <c r="C20" s="126"/>
      <c r="D20" s="81">
        <f>SUM(E34:G34)</f>
        <v>5124</v>
      </c>
      <c r="E20" s="4"/>
      <c r="F20" s="4"/>
      <c r="G20" s="4"/>
    </row>
    <row r="21" spans="2:7" x14ac:dyDescent="0.3">
      <c r="B21" s="115"/>
      <c r="C21" s="115"/>
      <c r="D21" s="1"/>
      <c r="E21" s="1"/>
      <c r="F21" s="1"/>
      <c r="G21" s="1"/>
    </row>
    <row r="22" spans="2:7" x14ac:dyDescent="0.3">
      <c r="B22" s="3">
        <v>3</v>
      </c>
      <c r="C22" s="44" t="s">
        <v>260</v>
      </c>
      <c r="D22" s="73"/>
      <c r="E22" s="73"/>
      <c r="F22" s="73"/>
      <c r="G22" s="73"/>
    </row>
    <row r="23" spans="2:7" x14ac:dyDescent="0.3">
      <c r="B23" s="115"/>
      <c r="C23" s="126"/>
      <c r="D23" s="81">
        <f>SUM(E32:G51)</f>
        <v>89884</v>
      </c>
      <c r="E23" s="4"/>
      <c r="F23" s="74"/>
      <c r="G23" s="4"/>
    </row>
    <row r="24" spans="2:7" x14ac:dyDescent="0.3">
      <c r="B24" s="115"/>
      <c r="C24" s="115"/>
      <c r="D24" s="1"/>
      <c r="E24" s="1"/>
      <c r="F24" s="74"/>
      <c r="G24" s="4"/>
    </row>
    <row r="25" spans="2:7" x14ac:dyDescent="0.3">
      <c r="B25" s="3">
        <v>4</v>
      </c>
      <c r="C25" s="44" t="s">
        <v>261</v>
      </c>
      <c r="D25" s="73"/>
      <c r="E25" s="73"/>
      <c r="F25" s="73"/>
      <c r="G25" s="73"/>
    </row>
    <row r="26" spans="2:7" x14ac:dyDescent="0.3">
      <c r="B26" s="1"/>
      <c r="C26" s="4" t="s">
        <v>262</v>
      </c>
      <c r="D26" s="82">
        <f>SUM(E32:E189)</f>
        <v>99498</v>
      </c>
      <c r="E26" s="4"/>
      <c r="F26" s="1"/>
      <c r="G26" s="3"/>
    </row>
    <row r="27" spans="2:7" x14ac:dyDescent="0.3">
      <c r="B27" s="1"/>
      <c r="C27" s="4" t="s">
        <v>263</v>
      </c>
      <c r="D27" s="83">
        <f>SUM(G32:G189)</f>
        <v>127820</v>
      </c>
      <c r="E27" s="4"/>
      <c r="F27" s="1"/>
      <c r="G27" s="4"/>
    </row>
    <row r="28" spans="2:7" x14ac:dyDescent="0.3">
      <c r="B28" s="115"/>
      <c r="C28" s="115"/>
      <c r="D28" s="1"/>
      <c r="E28" s="1"/>
      <c r="F28" s="1"/>
      <c r="G28" s="4"/>
    </row>
    <row r="29" spans="2:7" x14ac:dyDescent="0.3">
      <c r="B29" s="115"/>
      <c r="C29" s="115"/>
      <c r="D29" s="1"/>
      <c r="E29" s="1"/>
      <c r="F29" s="1"/>
      <c r="G29" s="4"/>
    </row>
    <row r="30" spans="2:7" x14ac:dyDescent="0.3">
      <c r="B30" s="115"/>
      <c r="C30" s="115"/>
      <c r="D30" s="1"/>
      <c r="E30" s="124" t="s">
        <v>254</v>
      </c>
      <c r="F30" s="125"/>
      <c r="G30" s="125"/>
    </row>
    <row r="31" spans="2:7" x14ac:dyDescent="0.3">
      <c r="B31" s="1"/>
      <c r="C31" s="72" t="s">
        <v>264</v>
      </c>
      <c r="D31" s="72" t="s">
        <v>265</v>
      </c>
      <c r="E31" s="72" t="s">
        <v>255</v>
      </c>
      <c r="F31" s="72" t="s">
        <v>257</v>
      </c>
      <c r="G31" s="72" t="s">
        <v>258</v>
      </c>
    </row>
    <row r="32" spans="2:7" x14ac:dyDescent="0.3">
      <c r="B32" s="1"/>
      <c r="C32" s="75" t="s">
        <v>266</v>
      </c>
      <c r="D32" s="75" t="s">
        <v>267</v>
      </c>
      <c r="E32" s="76">
        <v>3419</v>
      </c>
      <c r="F32" s="76">
        <v>4378</v>
      </c>
      <c r="G32" s="77">
        <v>2755</v>
      </c>
    </row>
    <row r="33" spans="2:7" x14ac:dyDescent="0.3">
      <c r="B33" s="1"/>
      <c r="C33" s="75" t="s">
        <v>266</v>
      </c>
      <c r="D33" s="75" t="s">
        <v>268</v>
      </c>
      <c r="E33" s="76">
        <v>1492</v>
      </c>
      <c r="F33" s="76">
        <v>2126</v>
      </c>
      <c r="G33" s="77">
        <v>2103</v>
      </c>
    </row>
    <row r="34" spans="2:7" x14ac:dyDescent="0.3">
      <c r="B34" s="1"/>
      <c r="C34" s="75" t="s">
        <v>266</v>
      </c>
      <c r="D34" s="75" t="s">
        <v>269</v>
      </c>
      <c r="E34" s="76">
        <v>1371</v>
      </c>
      <c r="F34" s="76">
        <v>1930</v>
      </c>
      <c r="G34" s="77">
        <v>1823</v>
      </c>
    </row>
    <row r="35" spans="2:7" x14ac:dyDescent="0.3">
      <c r="B35" s="1"/>
      <c r="C35" s="75" t="s">
        <v>266</v>
      </c>
      <c r="D35" s="75" t="s">
        <v>270</v>
      </c>
      <c r="E35" s="76">
        <v>1607</v>
      </c>
      <c r="F35" s="76">
        <v>2133</v>
      </c>
      <c r="G35" s="77">
        <v>2102</v>
      </c>
    </row>
    <row r="36" spans="2:7" x14ac:dyDescent="0.3">
      <c r="B36" s="1"/>
      <c r="C36" s="75" t="s">
        <v>266</v>
      </c>
      <c r="D36" s="75" t="s">
        <v>271</v>
      </c>
      <c r="E36" s="78">
        <v>951</v>
      </c>
      <c r="F36" s="76">
        <v>1445</v>
      </c>
      <c r="G36" s="77">
        <v>1416</v>
      </c>
    </row>
    <row r="37" spans="2:7" x14ac:dyDescent="0.3">
      <c r="B37" s="1"/>
      <c r="C37" s="75" t="s">
        <v>266</v>
      </c>
      <c r="D37" s="75" t="s">
        <v>272</v>
      </c>
      <c r="E37" s="78">
        <v>889</v>
      </c>
      <c r="F37" s="76">
        <v>1293</v>
      </c>
      <c r="G37" s="77">
        <v>1526</v>
      </c>
    </row>
    <row r="38" spans="2:7" x14ac:dyDescent="0.3">
      <c r="B38" s="1"/>
      <c r="C38" s="75" t="s">
        <v>266</v>
      </c>
      <c r="D38" s="75" t="s">
        <v>273</v>
      </c>
      <c r="E38" s="76">
        <v>1254</v>
      </c>
      <c r="F38" s="76">
        <v>1989</v>
      </c>
      <c r="G38" s="77">
        <v>1685</v>
      </c>
    </row>
    <row r="39" spans="2:7" x14ac:dyDescent="0.3">
      <c r="B39" s="1"/>
      <c r="C39" s="75" t="s">
        <v>266</v>
      </c>
      <c r="D39" s="75" t="s">
        <v>274</v>
      </c>
      <c r="E39" s="76">
        <v>1025</v>
      </c>
      <c r="F39" s="76">
        <v>1362</v>
      </c>
      <c r="G39" s="77">
        <v>2077</v>
      </c>
    </row>
    <row r="40" spans="2:7" x14ac:dyDescent="0.3">
      <c r="B40" s="1"/>
      <c r="C40" s="75" t="s">
        <v>266</v>
      </c>
      <c r="D40" s="75" t="s">
        <v>275</v>
      </c>
      <c r="E40" s="76">
        <v>1194</v>
      </c>
      <c r="F40" s="76">
        <v>2016</v>
      </c>
      <c r="G40" s="77">
        <v>1452</v>
      </c>
    </row>
    <row r="41" spans="2:7" x14ac:dyDescent="0.3">
      <c r="B41" s="1"/>
      <c r="C41" s="75" t="s">
        <v>266</v>
      </c>
      <c r="D41" s="75" t="s">
        <v>276</v>
      </c>
      <c r="E41" s="78">
        <v>607</v>
      </c>
      <c r="F41" s="78">
        <v>853</v>
      </c>
      <c r="G41" s="77">
        <v>1022</v>
      </c>
    </row>
    <row r="42" spans="2:7" x14ac:dyDescent="0.3">
      <c r="B42" s="1"/>
      <c r="C42" s="75" t="s">
        <v>266</v>
      </c>
      <c r="D42" s="75" t="s">
        <v>277</v>
      </c>
      <c r="E42" s="78">
        <v>626</v>
      </c>
      <c r="F42" s="76">
        <v>1569</v>
      </c>
      <c r="G42" s="77">
        <v>1033</v>
      </c>
    </row>
    <row r="43" spans="2:7" x14ac:dyDescent="0.3">
      <c r="B43" s="1"/>
      <c r="C43" s="75" t="s">
        <v>266</v>
      </c>
      <c r="D43" s="75" t="s">
        <v>278</v>
      </c>
      <c r="E43" s="76">
        <v>1037</v>
      </c>
      <c r="F43" s="76">
        <v>2300</v>
      </c>
      <c r="G43" s="77">
        <v>1598</v>
      </c>
    </row>
    <row r="44" spans="2:7" x14ac:dyDescent="0.3">
      <c r="B44" s="1"/>
      <c r="C44" s="75" t="s">
        <v>266</v>
      </c>
      <c r="D44" s="75" t="s">
        <v>279</v>
      </c>
      <c r="E44" s="78">
        <v>972</v>
      </c>
      <c r="F44" s="76">
        <v>2128</v>
      </c>
      <c r="G44" s="79">
        <v>912</v>
      </c>
    </row>
    <row r="45" spans="2:7" x14ac:dyDescent="0.3">
      <c r="B45" s="1"/>
      <c r="C45" s="75" t="s">
        <v>266</v>
      </c>
      <c r="D45" s="75" t="s">
        <v>280</v>
      </c>
      <c r="E45" s="78">
        <v>88</v>
      </c>
      <c r="F45" s="76">
        <v>1159</v>
      </c>
      <c r="G45" s="79">
        <v>0</v>
      </c>
    </row>
    <row r="46" spans="2:7" x14ac:dyDescent="0.3">
      <c r="B46" s="1"/>
      <c r="C46" s="75" t="s">
        <v>266</v>
      </c>
      <c r="D46" s="75" t="s">
        <v>281</v>
      </c>
      <c r="E46" s="76">
        <v>2052</v>
      </c>
      <c r="F46" s="76">
        <v>2159</v>
      </c>
      <c r="G46" s="77">
        <v>1582</v>
      </c>
    </row>
    <row r="47" spans="2:7" x14ac:dyDescent="0.3">
      <c r="B47" s="1"/>
      <c r="C47" s="75" t="s">
        <v>266</v>
      </c>
      <c r="D47" s="75" t="s">
        <v>282</v>
      </c>
      <c r="E47" s="76">
        <v>1582</v>
      </c>
      <c r="F47" s="76">
        <v>2308</v>
      </c>
      <c r="G47" s="77">
        <v>1699</v>
      </c>
    </row>
    <row r="48" spans="2:7" x14ac:dyDescent="0.3">
      <c r="B48" s="1"/>
      <c r="C48" s="75" t="s">
        <v>266</v>
      </c>
      <c r="D48" s="75" t="s">
        <v>283</v>
      </c>
      <c r="E48" s="76">
        <v>1088</v>
      </c>
      <c r="F48" s="76">
        <v>1218</v>
      </c>
      <c r="G48" s="79">
        <v>981</v>
      </c>
    </row>
    <row r="49" spans="2:7" x14ac:dyDescent="0.3">
      <c r="B49" s="1"/>
      <c r="C49" s="75" t="s">
        <v>266</v>
      </c>
      <c r="D49" s="75" t="s">
        <v>284</v>
      </c>
      <c r="E49" s="78">
        <v>706</v>
      </c>
      <c r="F49" s="76">
        <v>1151</v>
      </c>
      <c r="G49" s="77">
        <v>1145</v>
      </c>
    </row>
    <row r="50" spans="2:7" x14ac:dyDescent="0.3">
      <c r="B50" s="1"/>
      <c r="C50" s="75" t="s">
        <v>266</v>
      </c>
      <c r="D50" s="75" t="s">
        <v>285</v>
      </c>
      <c r="E50" s="76">
        <v>1335</v>
      </c>
      <c r="F50" s="76">
        <v>2098</v>
      </c>
      <c r="G50" s="77">
        <v>1322</v>
      </c>
    </row>
    <row r="51" spans="2:7" x14ac:dyDescent="0.3">
      <c r="B51" s="1"/>
      <c r="C51" s="75" t="s">
        <v>266</v>
      </c>
      <c r="D51" s="75" t="s">
        <v>286</v>
      </c>
      <c r="E51" s="78">
        <v>702</v>
      </c>
      <c r="F51" s="76">
        <v>1162</v>
      </c>
      <c r="G51" s="79">
        <v>877</v>
      </c>
    </row>
    <row r="52" spans="2:7" x14ac:dyDescent="0.3">
      <c r="B52" s="1"/>
      <c r="C52" s="75" t="s">
        <v>266</v>
      </c>
      <c r="D52" s="75" t="s">
        <v>287</v>
      </c>
      <c r="E52" s="78">
        <v>968</v>
      </c>
      <c r="F52" s="76">
        <v>1101</v>
      </c>
      <c r="G52" s="79">
        <v>797</v>
      </c>
    </row>
    <row r="53" spans="2:7" x14ac:dyDescent="0.3">
      <c r="B53" s="1"/>
      <c r="C53" s="75" t="s">
        <v>266</v>
      </c>
      <c r="D53" s="75" t="s">
        <v>288</v>
      </c>
      <c r="E53" s="76">
        <v>1664</v>
      </c>
      <c r="F53" s="76">
        <v>2069</v>
      </c>
      <c r="G53" s="77">
        <v>1710</v>
      </c>
    </row>
    <row r="54" spans="2:7" x14ac:dyDescent="0.3">
      <c r="B54" s="1"/>
      <c r="C54" s="75" t="s">
        <v>266</v>
      </c>
      <c r="D54" s="75" t="s">
        <v>289</v>
      </c>
      <c r="E54" s="78">
        <v>624</v>
      </c>
      <c r="F54" s="78">
        <v>770</v>
      </c>
      <c r="G54" s="79">
        <v>746</v>
      </c>
    </row>
    <row r="55" spans="2:7" x14ac:dyDescent="0.3">
      <c r="B55" s="1"/>
      <c r="C55" s="75" t="s">
        <v>266</v>
      </c>
      <c r="D55" s="75" t="s">
        <v>290</v>
      </c>
      <c r="E55" s="78">
        <v>685</v>
      </c>
      <c r="F55" s="76">
        <v>1501</v>
      </c>
      <c r="G55" s="77">
        <v>1126</v>
      </c>
    </row>
    <row r="56" spans="2:7" x14ac:dyDescent="0.3">
      <c r="B56" s="1"/>
      <c r="C56" s="75" t="s">
        <v>266</v>
      </c>
      <c r="D56" s="75" t="s">
        <v>291</v>
      </c>
      <c r="E56" s="76">
        <v>1248</v>
      </c>
      <c r="F56" s="76">
        <v>1763</v>
      </c>
      <c r="G56" s="77">
        <v>1146</v>
      </c>
    </row>
    <row r="57" spans="2:7" x14ac:dyDescent="0.3">
      <c r="B57" s="1"/>
      <c r="C57" s="75" t="s">
        <v>266</v>
      </c>
      <c r="D57" s="75" t="s">
        <v>292</v>
      </c>
      <c r="E57" s="76">
        <v>1342</v>
      </c>
      <c r="F57" s="76">
        <v>1559</v>
      </c>
      <c r="G57" s="77">
        <v>1307</v>
      </c>
    </row>
    <row r="58" spans="2:7" x14ac:dyDescent="0.3">
      <c r="B58" s="1"/>
      <c r="C58" s="75" t="s">
        <v>266</v>
      </c>
      <c r="D58" s="75" t="s">
        <v>293</v>
      </c>
      <c r="E58" s="78">
        <v>760</v>
      </c>
      <c r="F58" s="78">
        <v>965</v>
      </c>
      <c r="G58" s="79">
        <v>921</v>
      </c>
    </row>
    <row r="59" spans="2:7" x14ac:dyDescent="0.3">
      <c r="B59" s="1"/>
      <c r="C59" s="75" t="s">
        <v>266</v>
      </c>
      <c r="D59" s="75" t="s">
        <v>294</v>
      </c>
      <c r="E59" s="76">
        <v>1187</v>
      </c>
      <c r="F59" s="76">
        <v>1568</v>
      </c>
      <c r="G59" s="77">
        <v>1190</v>
      </c>
    </row>
    <row r="60" spans="2:7" x14ac:dyDescent="0.3">
      <c r="B60" s="1"/>
      <c r="C60" s="75" t="s">
        <v>266</v>
      </c>
      <c r="D60" s="75" t="s">
        <v>295</v>
      </c>
      <c r="E60" s="78">
        <v>0</v>
      </c>
      <c r="F60" s="78">
        <v>0</v>
      </c>
      <c r="G60" s="79">
        <v>277</v>
      </c>
    </row>
    <row r="61" spans="2:7" x14ac:dyDescent="0.3">
      <c r="B61" s="1"/>
      <c r="C61" s="75" t="s">
        <v>266</v>
      </c>
      <c r="D61" s="75" t="s">
        <v>296</v>
      </c>
      <c r="E61" s="78">
        <v>368</v>
      </c>
      <c r="F61" s="76">
        <v>1386</v>
      </c>
      <c r="G61" s="79">
        <v>637</v>
      </c>
    </row>
    <row r="62" spans="2:7" x14ac:dyDescent="0.3">
      <c r="B62" s="1"/>
      <c r="C62" s="75" t="s">
        <v>266</v>
      </c>
      <c r="D62" s="75" t="s">
        <v>297</v>
      </c>
      <c r="E62" s="78">
        <v>317</v>
      </c>
      <c r="F62" s="76">
        <v>1215</v>
      </c>
      <c r="G62" s="79">
        <v>478</v>
      </c>
    </row>
    <row r="63" spans="2:7" x14ac:dyDescent="0.3">
      <c r="B63" s="1"/>
      <c r="C63" s="75" t="s">
        <v>266</v>
      </c>
      <c r="D63" s="75" t="s">
        <v>298</v>
      </c>
      <c r="E63" s="78">
        <v>689</v>
      </c>
      <c r="F63" s="76">
        <v>2544</v>
      </c>
      <c r="G63" s="77">
        <v>1009</v>
      </c>
    </row>
    <row r="64" spans="2:7" x14ac:dyDescent="0.3">
      <c r="B64" s="1"/>
      <c r="C64" s="75" t="s">
        <v>266</v>
      </c>
      <c r="D64" s="75" t="s">
        <v>299</v>
      </c>
      <c r="E64" s="78">
        <v>510</v>
      </c>
      <c r="F64" s="76">
        <v>2583</v>
      </c>
      <c r="G64" s="79">
        <v>861</v>
      </c>
    </row>
    <row r="65" spans="2:7" x14ac:dyDescent="0.3">
      <c r="B65" s="1"/>
      <c r="C65" s="75" t="s">
        <v>266</v>
      </c>
      <c r="D65" s="75" t="s">
        <v>300</v>
      </c>
      <c r="E65" s="78">
        <v>257</v>
      </c>
      <c r="F65" s="76">
        <v>1023</v>
      </c>
      <c r="G65" s="79">
        <v>446</v>
      </c>
    </row>
    <row r="66" spans="2:7" x14ac:dyDescent="0.3">
      <c r="B66" s="1"/>
      <c r="C66" s="75" t="s">
        <v>266</v>
      </c>
      <c r="D66" s="75" t="s">
        <v>301</v>
      </c>
      <c r="E66" s="78">
        <v>335</v>
      </c>
      <c r="F66" s="76">
        <v>1225</v>
      </c>
      <c r="G66" s="79">
        <v>520</v>
      </c>
    </row>
    <row r="67" spans="2:7" x14ac:dyDescent="0.3">
      <c r="B67" s="1"/>
      <c r="C67" s="75" t="s">
        <v>266</v>
      </c>
      <c r="D67" s="75" t="s">
        <v>302</v>
      </c>
      <c r="E67" s="78">
        <v>264</v>
      </c>
      <c r="F67" s="78">
        <v>957</v>
      </c>
      <c r="G67" s="79">
        <v>405</v>
      </c>
    </row>
    <row r="68" spans="2:7" x14ac:dyDescent="0.3">
      <c r="B68" s="1"/>
      <c r="C68" s="75" t="s">
        <v>266</v>
      </c>
      <c r="D68" s="75" t="s">
        <v>303</v>
      </c>
      <c r="E68" s="78">
        <v>285</v>
      </c>
      <c r="F68" s="78">
        <v>869</v>
      </c>
      <c r="G68" s="79">
        <v>434</v>
      </c>
    </row>
    <row r="69" spans="2:7" x14ac:dyDescent="0.3">
      <c r="B69" s="1"/>
      <c r="C69" s="75" t="s">
        <v>266</v>
      </c>
      <c r="D69" s="75" t="s">
        <v>304</v>
      </c>
      <c r="E69" s="78">
        <v>550</v>
      </c>
      <c r="F69" s="76">
        <v>2502</v>
      </c>
      <c r="G69" s="79">
        <v>822</v>
      </c>
    </row>
    <row r="70" spans="2:7" x14ac:dyDescent="0.3">
      <c r="B70" s="1"/>
      <c r="C70" s="75" t="s">
        <v>266</v>
      </c>
      <c r="D70" s="75" t="s">
        <v>305</v>
      </c>
      <c r="E70" s="78">
        <v>266</v>
      </c>
      <c r="F70" s="76">
        <v>1382</v>
      </c>
      <c r="G70" s="79">
        <v>501</v>
      </c>
    </row>
    <row r="71" spans="2:7" x14ac:dyDescent="0.3">
      <c r="B71" s="1"/>
      <c r="C71" s="75" t="s">
        <v>266</v>
      </c>
      <c r="D71" s="75" t="s">
        <v>306</v>
      </c>
      <c r="E71" s="78">
        <v>598</v>
      </c>
      <c r="F71" s="76">
        <v>2107</v>
      </c>
      <c r="G71" s="77">
        <v>1002</v>
      </c>
    </row>
    <row r="72" spans="2:7" x14ac:dyDescent="0.3">
      <c r="B72" s="1"/>
      <c r="C72" s="75" t="s">
        <v>266</v>
      </c>
      <c r="D72" s="75" t="s">
        <v>307</v>
      </c>
      <c r="E72" s="78">
        <v>344</v>
      </c>
      <c r="F72" s="76">
        <v>1641</v>
      </c>
      <c r="G72" s="79">
        <v>765</v>
      </c>
    </row>
    <row r="73" spans="2:7" x14ac:dyDescent="0.3">
      <c r="B73" s="1"/>
      <c r="C73" s="75" t="s">
        <v>266</v>
      </c>
      <c r="D73" s="75" t="s">
        <v>308</v>
      </c>
      <c r="E73" s="78">
        <v>183</v>
      </c>
      <c r="F73" s="78">
        <v>867</v>
      </c>
      <c r="G73" s="79">
        <v>384</v>
      </c>
    </row>
    <row r="74" spans="2:7" x14ac:dyDescent="0.3">
      <c r="B74" s="1"/>
      <c r="C74" s="75" t="s">
        <v>266</v>
      </c>
      <c r="D74" s="75" t="s">
        <v>309</v>
      </c>
      <c r="E74" s="78">
        <v>302</v>
      </c>
      <c r="F74" s="76">
        <v>1326</v>
      </c>
      <c r="G74" s="79">
        <v>586</v>
      </c>
    </row>
    <row r="75" spans="2:7" x14ac:dyDescent="0.3">
      <c r="B75" s="1"/>
      <c r="C75" s="75" t="s">
        <v>266</v>
      </c>
      <c r="D75" s="75" t="s">
        <v>310</v>
      </c>
      <c r="E75" s="78">
        <v>177</v>
      </c>
      <c r="F75" s="78">
        <v>823</v>
      </c>
      <c r="G75" s="79">
        <v>548</v>
      </c>
    </row>
    <row r="76" spans="2:7" x14ac:dyDescent="0.3">
      <c r="B76" s="1"/>
      <c r="C76" s="75" t="s">
        <v>266</v>
      </c>
      <c r="D76" s="75" t="s">
        <v>311</v>
      </c>
      <c r="E76" s="78">
        <v>285</v>
      </c>
      <c r="F76" s="76">
        <v>1249</v>
      </c>
      <c r="G76" s="79">
        <v>533</v>
      </c>
    </row>
    <row r="77" spans="2:7" x14ac:dyDescent="0.3">
      <c r="B77" s="1"/>
      <c r="C77" s="75" t="s">
        <v>266</v>
      </c>
      <c r="D77" s="75" t="s">
        <v>312</v>
      </c>
      <c r="E77" s="78">
        <v>236</v>
      </c>
      <c r="F77" s="76">
        <v>1162</v>
      </c>
      <c r="G77" s="79">
        <v>402</v>
      </c>
    </row>
    <row r="78" spans="2:7" x14ac:dyDescent="0.3">
      <c r="B78" s="1"/>
      <c r="C78" s="75" t="s">
        <v>266</v>
      </c>
      <c r="D78" s="75" t="s">
        <v>313</v>
      </c>
      <c r="E78" s="78">
        <v>293</v>
      </c>
      <c r="F78" s="76">
        <v>1016</v>
      </c>
      <c r="G78" s="79">
        <v>585</v>
      </c>
    </row>
    <row r="79" spans="2:7" x14ac:dyDescent="0.3">
      <c r="B79" s="1"/>
      <c r="C79" s="75" t="s">
        <v>266</v>
      </c>
      <c r="D79" s="75" t="s">
        <v>314</v>
      </c>
      <c r="E79" s="78">
        <v>242</v>
      </c>
      <c r="F79" s="76">
        <v>1363</v>
      </c>
      <c r="G79" s="79">
        <v>428</v>
      </c>
    </row>
    <row r="80" spans="2:7" x14ac:dyDescent="0.3">
      <c r="B80" s="1"/>
      <c r="C80" s="75" t="s">
        <v>266</v>
      </c>
      <c r="D80" s="75" t="s">
        <v>315</v>
      </c>
      <c r="E80" s="78">
        <v>248</v>
      </c>
      <c r="F80" s="76">
        <v>1398</v>
      </c>
      <c r="G80" s="79">
        <v>476</v>
      </c>
    </row>
    <row r="81" spans="2:7" x14ac:dyDescent="0.3">
      <c r="B81" s="1"/>
      <c r="C81" s="75" t="s">
        <v>266</v>
      </c>
      <c r="D81" s="75" t="s">
        <v>316</v>
      </c>
      <c r="E81" s="78">
        <v>292</v>
      </c>
      <c r="F81" s="76">
        <v>1380</v>
      </c>
      <c r="G81" s="79">
        <v>456</v>
      </c>
    </row>
    <row r="82" spans="2:7" x14ac:dyDescent="0.3">
      <c r="B82" s="1"/>
      <c r="C82" s="75" t="s">
        <v>266</v>
      </c>
      <c r="D82" s="75" t="s">
        <v>317</v>
      </c>
      <c r="E82" s="78">
        <v>196</v>
      </c>
      <c r="F82" s="76">
        <v>1238</v>
      </c>
      <c r="G82" s="79">
        <v>493</v>
      </c>
    </row>
    <row r="83" spans="2:7" x14ac:dyDescent="0.3">
      <c r="B83" s="1"/>
      <c r="C83" s="75" t="s">
        <v>266</v>
      </c>
      <c r="D83" s="75" t="s">
        <v>318</v>
      </c>
      <c r="E83" s="78">
        <v>432</v>
      </c>
      <c r="F83" s="76">
        <v>1216</v>
      </c>
      <c r="G83" s="79">
        <v>552</v>
      </c>
    </row>
    <row r="84" spans="2:7" x14ac:dyDescent="0.3">
      <c r="B84" s="1"/>
      <c r="C84" s="75" t="s">
        <v>266</v>
      </c>
      <c r="D84" s="75" t="s">
        <v>319</v>
      </c>
      <c r="E84" s="78">
        <v>420</v>
      </c>
      <c r="F84" s="76">
        <v>1581</v>
      </c>
      <c r="G84" s="79">
        <v>525</v>
      </c>
    </row>
    <row r="85" spans="2:7" x14ac:dyDescent="0.3">
      <c r="B85" s="1"/>
      <c r="C85" s="75" t="s">
        <v>266</v>
      </c>
      <c r="D85" s="75" t="s">
        <v>320</v>
      </c>
      <c r="E85" s="78">
        <v>398</v>
      </c>
      <c r="F85" s="76">
        <v>1759</v>
      </c>
      <c r="G85" s="79">
        <v>682</v>
      </c>
    </row>
    <row r="86" spans="2:7" x14ac:dyDescent="0.3">
      <c r="B86" s="1"/>
      <c r="C86" s="75" t="s">
        <v>266</v>
      </c>
      <c r="D86" s="75" t="s">
        <v>321</v>
      </c>
      <c r="E86" s="78">
        <v>128</v>
      </c>
      <c r="F86" s="78">
        <v>791</v>
      </c>
      <c r="G86" s="79">
        <v>242</v>
      </c>
    </row>
    <row r="87" spans="2:7" x14ac:dyDescent="0.3">
      <c r="B87" s="1"/>
      <c r="C87" s="75" t="s">
        <v>266</v>
      </c>
      <c r="D87" s="75" t="s">
        <v>322</v>
      </c>
      <c r="E87" s="78">
        <v>225</v>
      </c>
      <c r="F87" s="78">
        <v>935</v>
      </c>
      <c r="G87" s="79">
        <v>432</v>
      </c>
    </row>
    <row r="88" spans="2:7" x14ac:dyDescent="0.3">
      <c r="B88" s="1"/>
      <c r="C88" s="75" t="s">
        <v>266</v>
      </c>
      <c r="D88" s="75" t="s">
        <v>323</v>
      </c>
      <c r="E88" s="76">
        <v>1358</v>
      </c>
      <c r="F88" s="76">
        <v>2231</v>
      </c>
      <c r="G88" s="77">
        <v>1391</v>
      </c>
    </row>
    <row r="89" spans="2:7" x14ac:dyDescent="0.3">
      <c r="B89" s="1"/>
      <c r="C89" s="75" t="s">
        <v>266</v>
      </c>
      <c r="D89" s="75" t="s">
        <v>324</v>
      </c>
      <c r="E89" s="76">
        <v>1345</v>
      </c>
      <c r="F89" s="76">
        <v>1791</v>
      </c>
      <c r="G89" s="77">
        <v>1460</v>
      </c>
    </row>
    <row r="90" spans="2:7" x14ac:dyDescent="0.3">
      <c r="B90" s="1"/>
      <c r="C90" s="75" t="s">
        <v>266</v>
      </c>
      <c r="D90" s="75" t="s">
        <v>325</v>
      </c>
      <c r="E90" s="78">
        <v>769</v>
      </c>
      <c r="F90" s="76">
        <v>1948</v>
      </c>
      <c r="G90" s="77">
        <v>1011</v>
      </c>
    </row>
    <row r="91" spans="2:7" x14ac:dyDescent="0.3">
      <c r="B91" s="1"/>
      <c r="C91" s="75" t="s">
        <v>266</v>
      </c>
      <c r="D91" s="75" t="s">
        <v>326</v>
      </c>
      <c r="E91" s="78">
        <v>560</v>
      </c>
      <c r="F91" s="76">
        <v>1835</v>
      </c>
      <c r="G91" s="79">
        <v>642</v>
      </c>
    </row>
    <row r="92" spans="2:7" x14ac:dyDescent="0.3">
      <c r="B92" s="1"/>
      <c r="C92" s="75" t="s">
        <v>266</v>
      </c>
      <c r="D92" s="75" t="s">
        <v>327</v>
      </c>
      <c r="E92" s="78">
        <v>836</v>
      </c>
      <c r="F92" s="76">
        <v>2245</v>
      </c>
      <c r="G92" s="79">
        <v>861</v>
      </c>
    </row>
    <row r="93" spans="2:7" x14ac:dyDescent="0.3">
      <c r="B93" s="1"/>
      <c r="C93" s="75" t="s">
        <v>266</v>
      </c>
      <c r="D93" s="75" t="s">
        <v>328</v>
      </c>
      <c r="E93" s="78">
        <v>587</v>
      </c>
      <c r="F93" s="76">
        <v>1471</v>
      </c>
      <c r="G93" s="79">
        <v>623</v>
      </c>
    </row>
    <row r="94" spans="2:7" x14ac:dyDescent="0.3">
      <c r="B94" s="1"/>
      <c r="C94" s="75" t="s">
        <v>266</v>
      </c>
      <c r="D94" s="75" t="s">
        <v>329</v>
      </c>
      <c r="E94" s="78">
        <v>774</v>
      </c>
      <c r="F94" s="76">
        <v>1403</v>
      </c>
      <c r="G94" s="77">
        <v>1085</v>
      </c>
    </row>
    <row r="95" spans="2:7" x14ac:dyDescent="0.3">
      <c r="B95" s="1"/>
      <c r="C95" s="75" t="s">
        <v>266</v>
      </c>
      <c r="D95" s="75" t="s">
        <v>330</v>
      </c>
      <c r="E95" s="78">
        <v>757</v>
      </c>
      <c r="F95" s="76">
        <v>1203</v>
      </c>
      <c r="G95" s="77">
        <v>1175</v>
      </c>
    </row>
    <row r="96" spans="2:7" x14ac:dyDescent="0.3">
      <c r="B96" s="1"/>
      <c r="C96" s="75" t="s">
        <v>266</v>
      </c>
      <c r="D96" s="75" t="s">
        <v>331</v>
      </c>
      <c r="E96" s="78">
        <v>591</v>
      </c>
      <c r="F96" s="76">
        <v>1439</v>
      </c>
      <c r="G96" s="79">
        <v>858</v>
      </c>
    </row>
    <row r="97" spans="2:7" x14ac:dyDescent="0.3">
      <c r="B97" s="1"/>
      <c r="C97" s="75" t="s">
        <v>266</v>
      </c>
      <c r="D97" s="75" t="s">
        <v>332</v>
      </c>
      <c r="E97" s="78">
        <v>457</v>
      </c>
      <c r="F97" s="76">
        <v>1161</v>
      </c>
      <c r="G97" s="79">
        <v>594</v>
      </c>
    </row>
    <row r="98" spans="2:7" x14ac:dyDescent="0.3">
      <c r="B98" s="1"/>
      <c r="C98" s="75" t="s">
        <v>266</v>
      </c>
      <c r="D98" s="75" t="s">
        <v>333</v>
      </c>
      <c r="E98" s="78">
        <v>494</v>
      </c>
      <c r="F98" s="76">
        <v>1585</v>
      </c>
      <c r="G98" s="79">
        <v>705</v>
      </c>
    </row>
    <row r="99" spans="2:7" x14ac:dyDescent="0.3">
      <c r="B99" s="1"/>
      <c r="C99" s="75" t="s">
        <v>266</v>
      </c>
      <c r="D99" s="75" t="s">
        <v>334</v>
      </c>
      <c r="E99" s="78">
        <v>914</v>
      </c>
      <c r="F99" s="76">
        <v>1727</v>
      </c>
      <c r="G99" s="77">
        <v>1308</v>
      </c>
    </row>
    <row r="100" spans="2:7" x14ac:dyDescent="0.3">
      <c r="B100" s="1"/>
      <c r="C100" s="75" t="s">
        <v>266</v>
      </c>
      <c r="D100" s="75" t="s">
        <v>335</v>
      </c>
      <c r="E100" s="78">
        <v>581</v>
      </c>
      <c r="F100" s="76">
        <v>1448</v>
      </c>
      <c r="G100" s="79">
        <v>885</v>
      </c>
    </row>
    <row r="101" spans="2:7" x14ac:dyDescent="0.3">
      <c r="B101" s="1"/>
      <c r="C101" s="75" t="s">
        <v>266</v>
      </c>
      <c r="D101" s="75" t="s">
        <v>336</v>
      </c>
      <c r="E101" s="78">
        <v>31</v>
      </c>
      <c r="F101" s="78">
        <v>0</v>
      </c>
      <c r="G101" s="79">
        <v>78</v>
      </c>
    </row>
    <row r="102" spans="2:7" x14ac:dyDescent="0.3">
      <c r="B102" s="1"/>
      <c r="C102" s="75" t="s">
        <v>266</v>
      </c>
      <c r="D102" s="75" t="s">
        <v>337</v>
      </c>
      <c r="E102" s="78">
        <v>92</v>
      </c>
      <c r="F102" s="78">
        <v>233</v>
      </c>
      <c r="G102" s="79">
        <v>494</v>
      </c>
    </row>
    <row r="103" spans="2:7" x14ac:dyDescent="0.3">
      <c r="B103" s="1"/>
      <c r="C103" s="75" t="s">
        <v>266</v>
      </c>
      <c r="D103" s="75" t="s">
        <v>338</v>
      </c>
      <c r="E103" s="78">
        <v>486</v>
      </c>
      <c r="F103" s="76">
        <v>1176</v>
      </c>
      <c r="G103" s="79">
        <v>400</v>
      </c>
    </row>
    <row r="104" spans="2:7" x14ac:dyDescent="0.3">
      <c r="B104" s="1"/>
      <c r="C104" s="75" t="s">
        <v>266</v>
      </c>
      <c r="D104" s="75" t="s">
        <v>339</v>
      </c>
      <c r="E104" s="78">
        <v>440</v>
      </c>
      <c r="F104" s="78">
        <v>874</v>
      </c>
      <c r="G104" s="79">
        <v>803</v>
      </c>
    </row>
    <row r="105" spans="2:7" x14ac:dyDescent="0.3">
      <c r="B105" s="1"/>
      <c r="C105" s="75" t="s">
        <v>266</v>
      </c>
      <c r="D105" s="75" t="s">
        <v>340</v>
      </c>
      <c r="E105" s="78">
        <v>127</v>
      </c>
      <c r="F105" s="78">
        <v>695</v>
      </c>
      <c r="G105" s="79">
        <v>440</v>
      </c>
    </row>
    <row r="106" spans="2:7" x14ac:dyDescent="0.3">
      <c r="B106" s="1"/>
      <c r="C106" s="75" t="s">
        <v>266</v>
      </c>
      <c r="D106" s="75" t="s">
        <v>341</v>
      </c>
      <c r="E106" s="78">
        <v>257</v>
      </c>
      <c r="F106" s="76">
        <v>1367</v>
      </c>
      <c r="G106" s="79">
        <v>544</v>
      </c>
    </row>
    <row r="107" spans="2:7" x14ac:dyDescent="0.3">
      <c r="B107" s="1"/>
      <c r="C107" s="75" t="s">
        <v>266</v>
      </c>
      <c r="D107" s="75" t="s">
        <v>342</v>
      </c>
      <c r="E107" s="78">
        <v>399</v>
      </c>
      <c r="F107" s="76">
        <v>1238</v>
      </c>
      <c r="G107" s="79">
        <v>622</v>
      </c>
    </row>
    <row r="108" spans="2:7" x14ac:dyDescent="0.3">
      <c r="B108" s="1"/>
      <c r="C108" s="75" t="s">
        <v>266</v>
      </c>
      <c r="D108" s="75" t="s">
        <v>343</v>
      </c>
      <c r="E108" s="78">
        <v>470</v>
      </c>
      <c r="F108" s="76">
        <v>1609</v>
      </c>
      <c r="G108" s="79">
        <v>662</v>
      </c>
    </row>
    <row r="109" spans="2:7" x14ac:dyDescent="0.3">
      <c r="B109" s="1"/>
      <c r="C109" s="75" t="s">
        <v>266</v>
      </c>
      <c r="D109" s="75" t="s">
        <v>344</v>
      </c>
      <c r="E109" s="78">
        <v>651</v>
      </c>
      <c r="F109" s="76">
        <v>2120</v>
      </c>
      <c r="G109" s="79">
        <v>824</v>
      </c>
    </row>
    <row r="110" spans="2:7" x14ac:dyDescent="0.3">
      <c r="B110" s="1"/>
      <c r="C110" s="75" t="s">
        <v>266</v>
      </c>
      <c r="D110" s="75" t="s">
        <v>345</v>
      </c>
      <c r="E110" s="78">
        <v>757</v>
      </c>
      <c r="F110" s="76">
        <v>2498</v>
      </c>
      <c r="G110" s="79">
        <v>846</v>
      </c>
    </row>
    <row r="111" spans="2:7" x14ac:dyDescent="0.3">
      <c r="B111" s="1"/>
      <c r="C111" s="75" t="s">
        <v>266</v>
      </c>
      <c r="D111" s="75" t="s">
        <v>346</v>
      </c>
      <c r="E111" s="78">
        <v>526</v>
      </c>
      <c r="F111" s="76">
        <v>1902</v>
      </c>
      <c r="G111" s="79">
        <v>743</v>
      </c>
    </row>
    <row r="112" spans="2:7" x14ac:dyDescent="0.3">
      <c r="B112" s="1"/>
      <c r="C112" s="75" t="s">
        <v>266</v>
      </c>
      <c r="D112" s="75" t="s">
        <v>347</v>
      </c>
      <c r="E112" s="78">
        <v>196</v>
      </c>
      <c r="F112" s="78">
        <v>994</v>
      </c>
      <c r="G112" s="79">
        <v>477</v>
      </c>
    </row>
    <row r="113" spans="2:7" x14ac:dyDescent="0.3">
      <c r="B113" s="1"/>
      <c r="C113" s="75" t="s">
        <v>266</v>
      </c>
      <c r="D113" s="75" t="s">
        <v>348</v>
      </c>
      <c r="E113" s="78">
        <v>260</v>
      </c>
      <c r="F113" s="76">
        <v>1010</v>
      </c>
      <c r="G113" s="79">
        <v>575</v>
      </c>
    </row>
    <row r="114" spans="2:7" x14ac:dyDescent="0.3">
      <c r="B114" s="1"/>
      <c r="C114" s="75" t="s">
        <v>266</v>
      </c>
      <c r="D114" s="75" t="s">
        <v>349</v>
      </c>
      <c r="E114" s="78">
        <v>192</v>
      </c>
      <c r="F114" s="78">
        <v>899</v>
      </c>
      <c r="G114" s="79">
        <v>369</v>
      </c>
    </row>
    <row r="115" spans="2:7" x14ac:dyDescent="0.3">
      <c r="B115" s="1"/>
      <c r="C115" s="75" t="s">
        <v>266</v>
      </c>
      <c r="D115" s="75" t="s">
        <v>350</v>
      </c>
      <c r="E115" s="78">
        <v>177</v>
      </c>
      <c r="F115" s="78">
        <v>284</v>
      </c>
      <c r="G115" s="79">
        <v>174</v>
      </c>
    </row>
    <row r="116" spans="2:7" x14ac:dyDescent="0.3">
      <c r="B116" s="1"/>
      <c r="C116" s="75" t="s">
        <v>266</v>
      </c>
      <c r="D116" s="75" t="s">
        <v>351</v>
      </c>
      <c r="E116" s="78">
        <v>741</v>
      </c>
      <c r="F116" s="76">
        <v>1781</v>
      </c>
      <c r="G116" s="77">
        <v>1028</v>
      </c>
    </row>
    <row r="117" spans="2:7" x14ac:dyDescent="0.3">
      <c r="B117" s="1"/>
      <c r="C117" s="75" t="s">
        <v>266</v>
      </c>
      <c r="D117" s="75" t="s">
        <v>352</v>
      </c>
      <c r="E117" s="78">
        <v>174</v>
      </c>
      <c r="F117" s="78">
        <v>773</v>
      </c>
      <c r="G117" s="79">
        <v>237</v>
      </c>
    </row>
    <row r="118" spans="2:7" x14ac:dyDescent="0.3">
      <c r="B118" s="1"/>
      <c r="C118" s="75" t="s">
        <v>266</v>
      </c>
      <c r="D118" s="75" t="s">
        <v>353</v>
      </c>
      <c r="E118" s="78">
        <v>94</v>
      </c>
      <c r="F118" s="78">
        <v>769</v>
      </c>
      <c r="G118" s="79">
        <v>228</v>
      </c>
    </row>
    <row r="119" spans="2:7" x14ac:dyDescent="0.3">
      <c r="B119" s="1"/>
      <c r="C119" s="75" t="s">
        <v>266</v>
      </c>
      <c r="D119" s="75" t="s">
        <v>354</v>
      </c>
      <c r="E119" s="78">
        <v>197</v>
      </c>
      <c r="F119" s="78">
        <v>837</v>
      </c>
      <c r="G119" s="79">
        <v>434</v>
      </c>
    </row>
    <row r="120" spans="2:7" x14ac:dyDescent="0.3">
      <c r="B120" s="1"/>
      <c r="C120" s="75" t="s">
        <v>266</v>
      </c>
      <c r="D120" s="75" t="s">
        <v>355</v>
      </c>
      <c r="E120" s="78">
        <v>318</v>
      </c>
      <c r="F120" s="76">
        <v>1120</v>
      </c>
      <c r="G120" s="79">
        <v>444</v>
      </c>
    </row>
    <row r="121" spans="2:7" x14ac:dyDescent="0.3">
      <c r="B121" s="1"/>
      <c r="C121" s="75" t="s">
        <v>266</v>
      </c>
      <c r="D121" s="75" t="s">
        <v>356</v>
      </c>
      <c r="E121" s="78">
        <v>82</v>
      </c>
      <c r="F121" s="78">
        <v>723</v>
      </c>
      <c r="G121" s="79">
        <v>204</v>
      </c>
    </row>
    <row r="122" spans="2:7" x14ac:dyDescent="0.3">
      <c r="B122" s="1"/>
      <c r="C122" s="75" t="s">
        <v>266</v>
      </c>
      <c r="D122" s="75" t="s">
        <v>357</v>
      </c>
      <c r="E122" s="78">
        <v>206</v>
      </c>
      <c r="F122" s="78">
        <v>550</v>
      </c>
      <c r="G122" s="79">
        <v>229</v>
      </c>
    </row>
    <row r="123" spans="2:7" x14ac:dyDescent="0.3">
      <c r="B123" s="1"/>
      <c r="C123" s="75" t="s">
        <v>266</v>
      </c>
      <c r="D123" s="75" t="s">
        <v>358</v>
      </c>
      <c r="E123" s="78">
        <v>390</v>
      </c>
      <c r="F123" s="76">
        <v>1297</v>
      </c>
      <c r="G123" s="79">
        <v>456</v>
      </c>
    </row>
    <row r="124" spans="2:7" x14ac:dyDescent="0.3">
      <c r="B124" s="1"/>
      <c r="C124" s="75" t="s">
        <v>266</v>
      </c>
      <c r="D124" s="75" t="s">
        <v>359</v>
      </c>
      <c r="E124" s="78">
        <v>111</v>
      </c>
      <c r="F124" s="76">
        <v>1160</v>
      </c>
      <c r="G124" s="79">
        <v>282</v>
      </c>
    </row>
    <row r="125" spans="2:7" x14ac:dyDescent="0.3">
      <c r="B125" s="1"/>
      <c r="C125" s="75" t="s">
        <v>266</v>
      </c>
      <c r="D125" s="75" t="s">
        <v>360</v>
      </c>
      <c r="E125" s="78">
        <v>522</v>
      </c>
      <c r="F125" s="76">
        <v>1667</v>
      </c>
      <c r="G125" s="79">
        <v>556</v>
      </c>
    </row>
    <row r="126" spans="2:7" x14ac:dyDescent="0.3">
      <c r="B126" s="1"/>
      <c r="C126" s="75" t="s">
        <v>266</v>
      </c>
      <c r="D126" s="75" t="s">
        <v>361</v>
      </c>
      <c r="E126" s="78">
        <v>278</v>
      </c>
      <c r="F126" s="76">
        <v>1091</v>
      </c>
      <c r="G126" s="79">
        <v>505</v>
      </c>
    </row>
    <row r="127" spans="2:7" x14ac:dyDescent="0.3">
      <c r="B127" s="1"/>
      <c r="C127" s="75" t="s">
        <v>266</v>
      </c>
      <c r="D127" s="75" t="s">
        <v>362</v>
      </c>
      <c r="E127" s="78">
        <v>0</v>
      </c>
      <c r="F127" s="78">
        <v>0</v>
      </c>
      <c r="G127" s="79">
        <v>0</v>
      </c>
    </row>
    <row r="128" spans="2:7" x14ac:dyDescent="0.3">
      <c r="B128" s="1"/>
      <c r="C128" s="75" t="s">
        <v>266</v>
      </c>
      <c r="D128" s="75" t="s">
        <v>363</v>
      </c>
      <c r="E128" s="78">
        <v>120</v>
      </c>
      <c r="F128" s="76">
        <v>1335</v>
      </c>
      <c r="G128" s="79">
        <v>289</v>
      </c>
    </row>
    <row r="129" spans="2:7" x14ac:dyDescent="0.3">
      <c r="B129" s="1"/>
      <c r="C129" s="75" t="s">
        <v>266</v>
      </c>
      <c r="D129" s="75" t="s">
        <v>364</v>
      </c>
      <c r="E129" s="78">
        <v>316</v>
      </c>
      <c r="F129" s="76">
        <v>1028</v>
      </c>
      <c r="G129" s="79">
        <v>505</v>
      </c>
    </row>
    <row r="130" spans="2:7" x14ac:dyDescent="0.3">
      <c r="B130" s="1"/>
      <c r="C130" s="75" t="s">
        <v>266</v>
      </c>
      <c r="D130" s="75" t="s">
        <v>365</v>
      </c>
      <c r="E130" s="78">
        <v>446</v>
      </c>
      <c r="F130" s="76">
        <v>1763</v>
      </c>
      <c r="G130" s="79">
        <v>527</v>
      </c>
    </row>
    <row r="131" spans="2:7" x14ac:dyDescent="0.3">
      <c r="B131" s="1"/>
      <c r="C131" s="75" t="s">
        <v>266</v>
      </c>
      <c r="D131" s="75" t="s">
        <v>366</v>
      </c>
      <c r="E131" s="78">
        <v>0</v>
      </c>
      <c r="F131" s="78">
        <v>0</v>
      </c>
      <c r="G131" s="79">
        <v>0</v>
      </c>
    </row>
    <row r="132" spans="2:7" x14ac:dyDescent="0.3">
      <c r="B132" s="1"/>
      <c r="C132" s="75" t="s">
        <v>266</v>
      </c>
      <c r="D132" s="75" t="s">
        <v>367</v>
      </c>
      <c r="E132" s="78">
        <v>254</v>
      </c>
      <c r="F132" s="78">
        <v>642</v>
      </c>
      <c r="G132" s="79">
        <v>308</v>
      </c>
    </row>
    <row r="133" spans="2:7" x14ac:dyDescent="0.3">
      <c r="B133" s="1"/>
      <c r="C133" s="75" t="s">
        <v>266</v>
      </c>
      <c r="D133" s="75" t="s">
        <v>368</v>
      </c>
      <c r="E133" s="78">
        <v>157</v>
      </c>
      <c r="F133" s="78">
        <v>440</v>
      </c>
      <c r="G133" s="79">
        <v>436</v>
      </c>
    </row>
    <row r="134" spans="2:7" x14ac:dyDescent="0.3">
      <c r="B134" s="1"/>
      <c r="C134" s="75" t="s">
        <v>266</v>
      </c>
      <c r="D134" s="75" t="s">
        <v>369</v>
      </c>
      <c r="E134" s="78">
        <v>788</v>
      </c>
      <c r="F134" s="78">
        <v>988</v>
      </c>
      <c r="G134" s="79">
        <v>673</v>
      </c>
    </row>
    <row r="135" spans="2:7" x14ac:dyDescent="0.3">
      <c r="B135" s="1"/>
      <c r="C135" s="75" t="s">
        <v>266</v>
      </c>
      <c r="D135" s="75" t="s">
        <v>370</v>
      </c>
      <c r="E135" s="78">
        <v>398</v>
      </c>
      <c r="F135" s="78">
        <v>454</v>
      </c>
      <c r="G135" s="79">
        <v>333</v>
      </c>
    </row>
    <row r="136" spans="2:7" x14ac:dyDescent="0.3">
      <c r="B136" s="1"/>
      <c r="C136" s="75" t="s">
        <v>266</v>
      </c>
      <c r="D136" s="75" t="s">
        <v>371</v>
      </c>
      <c r="E136" s="78">
        <v>796</v>
      </c>
      <c r="F136" s="78">
        <v>912</v>
      </c>
      <c r="G136" s="79">
        <v>687</v>
      </c>
    </row>
    <row r="137" spans="2:7" x14ac:dyDescent="0.3">
      <c r="B137" s="1"/>
      <c r="C137" s="75" t="s">
        <v>266</v>
      </c>
      <c r="D137" s="75" t="s">
        <v>372</v>
      </c>
      <c r="E137" s="78">
        <v>633</v>
      </c>
      <c r="F137" s="76">
        <v>1349</v>
      </c>
      <c r="G137" s="79">
        <v>564</v>
      </c>
    </row>
    <row r="138" spans="2:7" x14ac:dyDescent="0.3">
      <c r="B138" s="1"/>
      <c r="C138" s="75" t="s">
        <v>266</v>
      </c>
      <c r="D138" s="75" t="s">
        <v>373</v>
      </c>
      <c r="E138" s="76">
        <v>1018</v>
      </c>
      <c r="F138" s="76">
        <v>1622</v>
      </c>
      <c r="G138" s="79">
        <v>826</v>
      </c>
    </row>
    <row r="139" spans="2:7" x14ac:dyDescent="0.3">
      <c r="B139" s="1"/>
      <c r="C139" s="75" t="s">
        <v>266</v>
      </c>
      <c r="D139" s="75" t="s">
        <v>374</v>
      </c>
      <c r="E139" s="78">
        <v>356</v>
      </c>
      <c r="F139" s="78">
        <v>429</v>
      </c>
      <c r="G139" s="79">
        <v>621</v>
      </c>
    </row>
    <row r="140" spans="2:7" x14ac:dyDescent="0.3">
      <c r="B140" s="1"/>
      <c r="C140" s="75" t="s">
        <v>266</v>
      </c>
      <c r="D140" s="75" t="s">
        <v>375</v>
      </c>
      <c r="E140" s="76">
        <v>1173</v>
      </c>
      <c r="F140" s="76">
        <v>1342</v>
      </c>
      <c r="G140" s="79">
        <v>605</v>
      </c>
    </row>
    <row r="141" spans="2:7" x14ac:dyDescent="0.3">
      <c r="B141" s="1"/>
      <c r="C141" s="75" t="s">
        <v>266</v>
      </c>
      <c r="D141" s="75" t="s">
        <v>376</v>
      </c>
      <c r="E141" s="78">
        <v>729</v>
      </c>
      <c r="F141" s="76">
        <v>1085</v>
      </c>
      <c r="G141" s="79">
        <v>838</v>
      </c>
    </row>
    <row r="142" spans="2:7" x14ac:dyDescent="0.3">
      <c r="B142" s="1"/>
      <c r="C142" s="75" t="s">
        <v>266</v>
      </c>
      <c r="D142" s="75" t="s">
        <v>377</v>
      </c>
      <c r="E142" s="78">
        <v>935</v>
      </c>
      <c r="F142" s="76">
        <v>1436</v>
      </c>
      <c r="G142" s="77">
        <v>1237</v>
      </c>
    </row>
    <row r="143" spans="2:7" x14ac:dyDescent="0.3">
      <c r="B143" s="1"/>
      <c r="C143" s="75" t="s">
        <v>266</v>
      </c>
      <c r="D143" s="75" t="s">
        <v>378</v>
      </c>
      <c r="E143" s="78">
        <v>930</v>
      </c>
      <c r="F143" s="76">
        <v>1328</v>
      </c>
      <c r="G143" s="77">
        <v>1024</v>
      </c>
    </row>
    <row r="144" spans="2:7" x14ac:dyDescent="0.3">
      <c r="B144" s="1"/>
      <c r="C144" s="75" t="s">
        <v>266</v>
      </c>
      <c r="D144" s="75" t="s">
        <v>379</v>
      </c>
      <c r="E144" s="76">
        <v>1207</v>
      </c>
      <c r="F144" s="76">
        <v>1863</v>
      </c>
      <c r="G144" s="77">
        <v>1375</v>
      </c>
    </row>
    <row r="145" spans="2:7" x14ac:dyDescent="0.3">
      <c r="B145" s="1"/>
      <c r="C145" s="75" t="s">
        <v>266</v>
      </c>
      <c r="D145" s="75" t="s">
        <v>380</v>
      </c>
      <c r="E145" s="76">
        <v>1089</v>
      </c>
      <c r="F145" s="76">
        <v>1554</v>
      </c>
      <c r="G145" s="79">
        <v>945</v>
      </c>
    </row>
    <row r="146" spans="2:7" x14ac:dyDescent="0.3">
      <c r="B146" s="1"/>
      <c r="C146" s="75" t="s">
        <v>266</v>
      </c>
      <c r="D146" s="75" t="s">
        <v>381</v>
      </c>
      <c r="E146" s="76">
        <v>1179</v>
      </c>
      <c r="F146" s="76">
        <v>1541</v>
      </c>
      <c r="G146" s="77">
        <v>1136</v>
      </c>
    </row>
    <row r="147" spans="2:7" x14ac:dyDescent="0.3">
      <c r="B147" s="1"/>
      <c r="C147" s="75" t="s">
        <v>266</v>
      </c>
      <c r="D147" s="75" t="s">
        <v>382</v>
      </c>
      <c r="E147" s="78">
        <v>646</v>
      </c>
      <c r="F147" s="76">
        <v>1144</v>
      </c>
      <c r="G147" s="77">
        <v>1027</v>
      </c>
    </row>
    <row r="148" spans="2:7" x14ac:dyDescent="0.3">
      <c r="B148" s="1"/>
      <c r="C148" s="75" t="s">
        <v>266</v>
      </c>
      <c r="D148" s="75" t="s">
        <v>383</v>
      </c>
      <c r="E148" s="78">
        <v>689</v>
      </c>
      <c r="F148" s="76">
        <v>1352</v>
      </c>
      <c r="G148" s="79">
        <v>777</v>
      </c>
    </row>
    <row r="149" spans="2:7" x14ac:dyDescent="0.3">
      <c r="B149" s="1"/>
      <c r="C149" s="75" t="s">
        <v>266</v>
      </c>
      <c r="D149" s="75" t="s">
        <v>384</v>
      </c>
      <c r="E149" s="78">
        <v>92</v>
      </c>
      <c r="F149" s="76">
        <v>1393</v>
      </c>
      <c r="G149" s="79">
        <v>295</v>
      </c>
    </row>
    <row r="150" spans="2:7" x14ac:dyDescent="0.3">
      <c r="B150" s="1"/>
      <c r="C150" s="75" t="s">
        <v>266</v>
      </c>
      <c r="D150" s="75" t="s">
        <v>385</v>
      </c>
      <c r="E150" s="78">
        <v>361</v>
      </c>
      <c r="F150" s="76">
        <v>4109</v>
      </c>
      <c r="G150" s="79">
        <v>761</v>
      </c>
    </row>
    <row r="151" spans="2:7" x14ac:dyDescent="0.3">
      <c r="B151" s="1"/>
      <c r="C151" s="75" t="s">
        <v>266</v>
      </c>
      <c r="D151" s="75" t="s">
        <v>386</v>
      </c>
      <c r="E151" s="78">
        <v>148</v>
      </c>
      <c r="F151" s="76">
        <v>1510</v>
      </c>
      <c r="G151" s="79">
        <v>300</v>
      </c>
    </row>
    <row r="152" spans="2:7" x14ac:dyDescent="0.3">
      <c r="B152" s="1"/>
      <c r="C152" s="75" t="s">
        <v>266</v>
      </c>
      <c r="D152" s="75" t="s">
        <v>387</v>
      </c>
      <c r="E152" s="78">
        <v>367</v>
      </c>
      <c r="F152" s="76">
        <v>1942</v>
      </c>
      <c r="G152" s="79">
        <v>817</v>
      </c>
    </row>
    <row r="153" spans="2:7" x14ac:dyDescent="0.3">
      <c r="B153" s="1"/>
      <c r="C153" s="75" t="s">
        <v>266</v>
      </c>
      <c r="D153" s="75" t="s">
        <v>388</v>
      </c>
      <c r="E153" s="78">
        <v>96</v>
      </c>
      <c r="F153" s="78">
        <v>249</v>
      </c>
      <c r="G153" s="79">
        <v>191</v>
      </c>
    </row>
    <row r="154" spans="2:7" x14ac:dyDescent="0.3">
      <c r="B154" s="1"/>
      <c r="C154" s="75" t="s">
        <v>266</v>
      </c>
      <c r="D154" s="75" t="s">
        <v>389</v>
      </c>
      <c r="E154" s="78">
        <v>104</v>
      </c>
      <c r="F154" s="78">
        <v>281</v>
      </c>
      <c r="G154" s="79">
        <v>241</v>
      </c>
    </row>
    <row r="155" spans="2:7" x14ac:dyDescent="0.3">
      <c r="B155" s="1"/>
      <c r="C155" s="75" t="s">
        <v>266</v>
      </c>
      <c r="D155" s="75" t="s">
        <v>390</v>
      </c>
      <c r="E155" s="78">
        <v>152</v>
      </c>
      <c r="F155" s="78">
        <v>225</v>
      </c>
      <c r="G155" s="79">
        <v>215</v>
      </c>
    </row>
    <row r="156" spans="2:7" x14ac:dyDescent="0.3">
      <c r="B156" s="1"/>
      <c r="C156" s="75" t="s">
        <v>266</v>
      </c>
      <c r="D156" s="75" t="s">
        <v>391</v>
      </c>
      <c r="E156" s="78">
        <v>661</v>
      </c>
      <c r="F156" s="76">
        <v>1509</v>
      </c>
      <c r="G156" s="79">
        <v>818</v>
      </c>
    </row>
    <row r="157" spans="2:7" x14ac:dyDescent="0.3">
      <c r="B157" s="1"/>
      <c r="C157" s="75" t="s">
        <v>266</v>
      </c>
      <c r="D157" s="75" t="s">
        <v>392</v>
      </c>
      <c r="E157" s="78">
        <v>417</v>
      </c>
      <c r="F157" s="78">
        <v>591</v>
      </c>
      <c r="G157" s="79">
        <v>414</v>
      </c>
    </row>
    <row r="158" spans="2:7" x14ac:dyDescent="0.3">
      <c r="B158" s="1"/>
      <c r="C158" s="75" t="s">
        <v>266</v>
      </c>
      <c r="D158" s="75" t="s">
        <v>393</v>
      </c>
      <c r="E158" s="78">
        <v>588</v>
      </c>
      <c r="F158" s="76">
        <v>1036</v>
      </c>
      <c r="G158" s="79">
        <v>725</v>
      </c>
    </row>
    <row r="159" spans="2:7" x14ac:dyDescent="0.3">
      <c r="B159" s="1"/>
      <c r="C159" s="75" t="s">
        <v>266</v>
      </c>
      <c r="D159" s="75" t="s">
        <v>394</v>
      </c>
      <c r="E159" s="78">
        <v>99</v>
      </c>
      <c r="F159" s="78">
        <v>566</v>
      </c>
      <c r="G159" s="79">
        <v>200</v>
      </c>
    </row>
    <row r="160" spans="2:7" x14ac:dyDescent="0.3">
      <c r="B160" s="1"/>
      <c r="C160" s="75" t="s">
        <v>266</v>
      </c>
      <c r="D160" s="75" t="s">
        <v>395</v>
      </c>
      <c r="E160" s="76">
        <v>1113</v>
      </c>
      <c r="F160" s="76">
        <v>1539</v>
      </c>
      <c r="G160" s="77">
        <v>1209</v>
      </c>
    </row>
    <row r="161" spans="2:7" x14ac:dyDescent="0.3">
      <c r="B161" s="1"/>
      <c r="C161" s="75" t="s">
        <v>266</v>
      </c>
      <c r="D161" s="75" t="s">
        <v>396</v>
      </c>
      <c r="E161" s="76">
        <v>1462</v>
      </c>
      <c r="F161" s="76">
        <v>1993</v>
      </c>
      <c r="G161" s="77">
        <v>1444</v>
      </c>
    </row>
    <row r="162" spans="2:7" x14ac:dyDescent="0.3">
      <c r="B162" s="1"/>
      <c r="C162" s="75" t="s">
        <v>266</v>
      </c>
      <c r="D162" s="75" t="s">
        <v>397</v>
      </c>
      <c r="E162" s="76">
        <v>1094</v>
      </c>
      <c r="F162" s="76">
        <v>1924</v>
      </c>
      <c r="G162" s="77">
        <v>1466</v>
      </c>
    </row>
    <row r="163" spans="2:7" x14ac:dyDescent="0.3">
      <c r="B163" s="1"/>
      <c r="C163" s="75" t="s">
        <v>266</v>
      </c>
      <c r="D163" s="75" t="s">
        <v>398</v>
      </c>
      <c r="E163" s="78">
        <v>924</v>
      </c>
      <c r="F163" s="76">
        <v>1799</v>
      </c>
      <c r="G163" s="77">
        <v>1269</v>
      </c>
    </row>
    <row r="164" spans="2:7" x14ac:dyDescent="0.3">
      <c r="B164" s="1"/>
      <c r="C164" s="75" t="s">
        <v>266</v>
      </c>
      <c r="D164" s="75" t="s">
        <v>399</v>
      </c>
      <c r="E164" s="78">
        <v>0</v>
      </c>
      <c r="F164" s="78">
        <v>0</v>
      </c>
      <c r="G164" s="79">
        <v>0</v>
      </c>
    </row>
    <row r="165" spans="2:7" x14ac:dyDescent="0.3">
      <c r="B165" s="1"/>
      <c r="C165" s="75" t="s">
        <v>266</v>
      </c>
      <c r="D165" s="75" t="s">
        <v>400</v>
      </c>
      <c r="E165" s="78">
        <v>296</v>
      </c>
      <c r="F165" s="78">
        <v>443</v>
      </c>
      <c r="G165" s="79">
        <v>157</v>
      </c>
    </row>
    <row r="166" spans="2:7" x14ac:dyDescent="0.3">
      <c r="B166" s="1"/>
      <c r="C166" s="75" t="s">
        <v>266</v>
      </c>
      <c r="D166" s="75" t="s">
        <v>401</v>
      </c>
      <c r="E166" s="78">
        <v>858</v>
      </c>
      <c r="F166" s="76">
        <v>1562</v>
      </c>
      <c r="G166" s="79">
        <v>832</v>
      </c>
    </row>
    <row r="167" spans="2:7" x14ac:dyDescent="0.3">
      <c r="B167" s="1"/>
      <c r="C167" s="75" t="s">
        <v>266</v>
      </c>
      <c r="D167" s="75" t="s">
        <v>402</v>
      </c>
      <c r="E167" s="78">
        <v>487</v>
      </c>
      <c r="F167" s="78">
        <v>821</v>
      </c>
      <c r="G167" s="79">
        <v>556</v>
      </c>
    </row>
    <row r="168" spans="2:7" x14ac:dyDescent="0.3">
      <c r="B168" s="1"/>
      <c r="C168" s="75" t="s">
        <v>266</v>
      </c>
      <c r="D168" s="75" t="s">
        <v>403</v>
      </c>
      <c r="E168" s="78">
        <v>985</v>
      </c>
      <c r="F168" s="76">
        <v>2100</v>
      </c>
      <c r="G168" s="77">
        <v>1402</v>
      </c>
    </row>
    <row r="169" spans="2:7" x14ac:dyDescent="0.3">
      <c r="B169" s="1"/>
      <c r="C169" s="75" t="s">
        <v>266</v>
      </c>
      <c r="D169" s="75" t="s">
        <v>404</v>
      </c>
      <c r="E169" s="78">
        <v>430</v>
      </c>
      <c r="F169" s="78">
        <v>976</v>
      </c>
      <c r="G169" s="79">
        <v>616</v>
      </c>
    </row>
    <row r="170" spans="2:7" x14ac:dyDescent="0.3">
      <c r="B170" s="1"/>
      <c r="C170" s="75" t="s">
        <v>266</v>
      </c>
      <c r="D170" s="75" t="s">
        <v>405</v>
      </c>
      <c r="E170" s="78">
        <v>11</v>
      </c>
      <c r="F170" s="78">
        <v>4</v>
      </c>
      <c r="G170" s="79">
        <v>351</v>
      </c>
    </row>
    <row r="171" spans="2:7" x14ac:dyDescent="0.3">
      <c r="B171" s="1"/>
      <c r="C171" s="75" t="s">
        <v>266</v>
      </c>
      <c r="D171" s="75" t="s">
        <v>406</v>
      </c>
      <c r="E171" s="78">
        <v>370</v>
      </c>
      <c r="F171" s="78">
        <v>480</v>
      </c>
      <c r="G171" s="79">
        <v>398</v>
      </c>
    </row>
    <row r="172" spans="2:7" x14ac:dyDescent="0.3">
      <c r="B172" s="1"/>
      <c r="C172" s="75" t="s">
        <v>266</v>
      </c>
      <c r="D172" s="75" t="s">
        <v>407</v>
      </c>
      <c r="E172" s="78">
        <v>778</v>
      </c>
      <c r="F172" s="76">
        <v>1343</v>
      </c>
      <c r="G172" s="77">
        <v>1071</v>
      </c>
    </row>
    <row r="173" spans="2:7" x14ac:dyDescent="0.3">
      <c r="B173" s="1"/>
      <c r="C173" s="75" t="s">
        <v>266</v>
      </c>
      <c r="D173" s="75" t="s">
        <v>408</v>
      </c>
      <c r="E173" s="78">
        <v>783</v>
      </c>
      <c r="F173" s="76">
        <v>1429</v>
      </c>
      <c r="G173" s="77">
        <v>1018</v>
      </c>
    </row>
    <row r="174" spans="2:7" x14ac:dyDescent="0.3">
      <c r="B174" s="1"/>
      <c r="C174" s="75" t="s">
        <v>266</v>
      </c>
      <c r="D174" s="75" t="s">
        <v>409</v>
      </c>
      <c r="E174" s="76">
        <v>1376</v>
      </c>
      <c r="F174" s="76">
        <v>2314</v>
      </c>
      <c r="G174" s="77">
        <v>1440</v>
      </c>
    </row>
    <row r="175" spans="2:7" x14ac:dyDescent="0.3">
      <c r="B175" s="1"/>
      <c r="C175" s="75" t="s">
        <v>266</v>
      </c>
      <c r="D175" s="75" t="s">
        <v>410</v>
      </c>
      <c r="E175" s="78">
        <v>717</v>
      </c>
      <c r="F175" s="76">
        <v>1732</v>
      </c>
      <c r="G175" s="77">
        <v>1623</v>
      </c>
    </row>
    <row r="176" spans="2:7" x14ac:dyDescent="0.3">
      <c r="B176" s="1"/>
      <c r="C176" s="75" t="s">
        <v>266</v>
      </c>
      <c r="D176" s="75" t="s">
        <v>411</v>
      </c>
      <c r="E176" s="78">
        <v>301</v>
      </c>
      <c r="F176" s="78">
        <v>720</v>
      </c>
      <c r="G176" s="79">
        <v>629</v>
      </c>
    </row>
    <row r="177" spans="2:7" x14ac:dyDescent="0.3">
      <c r="B177" s="1"/>
      <c r="C177" s="75" t="s">
        <v>266</v>
      </c>
      <c r="D177" s="75" t="s">
        <v>412</v>
      </c>
      <c r="E177" s="78">
        <v>179</v>
      </c>
      <c r="F177" s="78">
        <v>303</v>
      </c>
      <c r="G177" s="79">
        <v>258</v>
      </c>
    </row>
    <row r="178" spans="2:7" x14ac:dyDescent="0.3">
      <c r="B178" s="1"/>
      <c r="C178" s="75" t="s">
        <v>266</v>
      </c>
      <c r="D178" s="75" t="s">
        <v>413</v>
      </c>
      <c r="E178" s="78">
        <v>919</v>
      </c>
      <c r="F178" s="76">
        <v>1445</v>
      </c>
      <c r="G178" s="77">
        <v>1250</v>
      </c>
    </row>
    <row r="179" spans="2:7" x14ac:dyDescent="0.3">
      <c r="B179" s="1"/>
      <c r="C179" s="75" t="s">
        <v>266</v>
      </c>
      <c r="D179" s="75" t="s">
        <v>414</v>
      </c>
      <c r="E179" s="78">
        <v>396</v>
      </c>
      <c r="F179" s="78">
        <v>704</v>
      </c>
      <c r="G179" s="79">
        <v>712</v>
      </c>
    </row>
    <row r="180" spans="2:7" x14ac:dyDescent="0.3">
      <c r="B180" s="1"/>
      <c r="C180" s="75" t="s">
        <v>266</v>
      </c>
      <c r="D180" s="75" t="s">
        <v>415</v>
      </c>
      <c r="E180" s="78">
        <v>387</v>
      </c>
      <c r="F180" s="78">
        <v>735</v>
      </c>
      <c r="G180" s="79">
        <v>677</v>
      </c>
    </row>
    <row r="181" spans="2:7" x14ac:dyDescent="0.3">
      <c r="B181" s="1"/>
      <c r="C181" s="75" t="s">
        <v>266</v>
      </c>
      <c r="D181" s="75" t="s">
        <v>416</v>
      </c>
      <c r="E181" s="78">
        <v>869</v>
      </c>
      <c r="F181" s="76">
        <v>1267</v>
      </c>
      <c r="G181" s="79">
        <v>801</v>
      </c>
    </row>
    <row r="182" spans="2:7" x14ac:dyDescent="0.3">
      <c r="B182" s="1"/>
      <c r="C182" s="75" t="s">
        <v>266</v>
      </c>
      <c r="D182" s="75" t="s">
        <v>417</v>
      </c>
      <c r="E182" s="76">
        <v>1500</v>
      </c>
      <c r="F182" s="76">
        <v>2104</v>
      </c>
      <c r="G182" s="77">
        <v>1570</v>
      </c>
    </row>
    <row r="183" spans="2:7" x14ac:dyDescent="0.3">
      <c r="B183" s="1"/>
      <c r="C183" s="75" t="s">
        <v>266</v>
      </c>
      <c r="D183" s="75" t="s">
        <v>418</v>
      </c>
      <c r="E183" s="76">
        <v>1064</v>
      </c>
      <c r="F183" s="76">
        <v>1509</v>
      </c>
      <c r="G183" s="77">
        <v>1126</v>
      </c>
    </row>
    <row r="184" spans="2:7" x14ac:dyDescent="0.3">
      <c r="B184" s="1"/>
      <c r="C184" s="75" t="s">
        <v>266</v>
      </c>
      <c r="D184" s="75" t="s">
        <v>419</v>
      </c>
      <c r="E184" s="76">
        <v>1272</v>
      </c>
      <c r="F184" s="76">
        <v>2058</v>
      </c>
      <c r="G184" s="77">
        <v>1702</v>
      </c>
    </row>
    <row r="185" spans="2:7" x14ac:dyDescent="0.3">
      <c r="B185" s="1"/>
      <c r="C185" s="75" t="s">
        <v>266</v>
      </c>
      <c r="D185" s="75" t="s">
        <v>420</v>
      </c>
      <c r="E185" s="78">
        <v>916</v>
      </c>
      <c r="F185" s="76">
        <v>1326</v>
      </c>
      <c r="G185" s="79">
        <v>840</v>
      </c>
    </row>
    <row r="186" spans="2:7" x14ac:dyDescent="0.3">
      <c r="B186" s="1"/>
      <c r="C186" s="75" t="s">
        <v>266</v>
      </c>
      <c r="D186" s="75" t="s">
        <v>421</v>
      </c>
      <c r="E186" s="78">
        <v>877</v>
      </c>
      <c r="F186" s="76">
        <v>1498</v>
      </c>
      <c r="G186" s="77">
        <v>1274</v>
      </c>
    </row>
    <row r="187" spans="2:7" x14ac:dyDescent="0.3">
      <c r="B187" s="1"/>
      <c r="C187" s="75" t="s">
        <v>266</v>
      </c>
      <c r="D187" s="75" t="s">
        <v>422</v>
      </c>
      <c r="E187" s="78">
        <v>716</v>
      </c>
      <c r="F187" s="76">
        <v>1119</v>
      </c>
      <c r="G187" s="79">
        <v>837</v>
      </c>
    </row>
    <row r="188" spans="2:7" x14ac:dyDescent="0.3">
      <c r="B188" s="1"/>
      <c r="C188" s="75" t="s">
        <v>266</v>
      </c>
      <c r="D188" s="75" t="s">
        <v>423</v>
      </c>
      <c r="E188" s="78">
        <v>772</v>
      </c>
      <c r="F188" s="76">
        <v>1410</v>
      </c>
      <c r="G188" s="77">
        <v>1199</v>
      </c>
    </row>
    <row r="189" spans="2:7" x14ac:dyDescent="0.3">
      <c r="B189" s="1"/>
      <c r="C189" s="75" t="s">
        <v>266</v>
      </c>
      <c r="D189" s="75" t="s">
        <v>424</v>
      </c>
      <c r="E189" s="76">
        <v>1190</v>
      </c>
      <c r="F189" s="76">
        <v>1969</v>
      </c>
      <c r="G189" s="77">
        <v>1597</v>
      </c>
    </row>
  </sheetData>
  <mergeCells count="12">
    <mergeCell ref="E30:G30"/>
    <mergeCell ref="B9:C9"/>
    <mergeCell ref="B12:C12"/>
    <mergeCell ref="B15:C15"/>
    <mergeCell ref="B18:C18"/>
    <mergeCell ref="B20:C20"/>
    <mergeCell ref="B21:C21"/>
    <mergeCell ref="B23:C23"/>
    <mergeCell ref="B24:C24"/>
    <mergeCell ref="B28:C28"/>
    <mergeCell ref="B29:C29"/>
    <mergeCell ref="B30:C30"/>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6D049-CDEA-4492-9221-C003737E212A}">
  <dimension ref="B8:I28"/>
  <sheetViews>
    <sheetView workbookViewId="0">
      <selection activeCell="I29" sqref="I29"/>
    </sheetView>
  </sheetViews>
  <sheetFormatPr defaultRowHeight="14.4" x14ac:dyDescent="0.3"/>
  <cols>
    <col min="2" max="2" width="2" bestFit="1" customWidth="1"/>
    <col min="3" max="3" width="11.21875" customWidth="1"/>
    <col min="5" max="5" width="12.21875" bestFit="1" customWidth="1"/>
    <col min="6" max="6" width="15.77734375" bestFit="1" customWidth="1"/>
  </cols>
  <sheetData>
    <row r="8" spans="2:9" x14ac:dyDescent="0.3">
      <c r="B8" s="4"/>
      <c r="C8" s="60" t="s">
        <v>425</v>
      </c>
      <c r="D8" s="60" t="s">
        <v>426</v>
      </c>
      <c r="E8" s="60" t="s">
        <v>427</v>
      </c>
      <c r="F8" s="60" t="s">
        <v>428</v>
      </c>
      <c r="G8" s="4"/>
      <c r="H8" s="4"/>
      <c r="I8" s="4"/>
    </row>
    <row r="9" spans="2:9" x14ac:dyDescent="0.3">
      <c r="B9" s="4"/>
      <c r="C9" s="84">
        <v>1</v>
      </c>
      <c r="D9" s="85">
        <v>8000</v>
      </c>
      <c r="E9" s="84" t="s">
        <v>429</v>
      </c>
      <c r="F9" s="84">
        <v>10</v>
      </c>
      <c r="G9" s="4"/>
      <c r="H9" s="4"/>
      <c r="I9" s="4"/>
    </row>
    <row r="10" spans="2:9" x14ac:dyDescent="0.3">
      <c r="B10" s="4"/>
      <c r="C10" s="84">
        <v>2</v>
      </c>
      <c r="D10" s="85">
        <v>11000</v>
      </c>
      <c r="E10" s="84" t="s">
        <v>429</v>
      </c>
      <c r="F10" s="84">
        <v>9</v>
      </c>
      <c r="G10" s="4"/>
      <c r="H10" s="4"/>
      <c r="I10" s="4"/>
    </row>
    <row r="11" spans="2:9" x14ac:dyDescent="0.3">
      <c r="B11" s="4"/>
      <c r="C11" s="84">
        <v>3</v>
      </c>
      <c r="D11" s="85">
        <v>6000</v>
      </c>
      <c r="E11" s="84" t="s">
        <v>430</v>
      </c>
      <c r="F11" s="84">
        <v>5</v>
      </c>
      <c r="G11" s="4"/>
      <c r="H11" s="4"/>
      <c r="I11" s="4"/>
    </row>
    <row r="12" spans="2:9" x14ac:dyDescent="0.3">
      <c r="B12" s="4"/>
      <c r="C12" s="84">
        <v>4</v>
      </c>
      <c r="D12" s="85">
        <v>15000</v>
      </c>
      <c r="E12" s="84" t="s">
        <v>429</v>
      </c>
      <c r="F12" s="84">
        <v>10</v>
      </c>
      <c r="G12" s="4"/>
      <c r="H12" s="4"/>
      <c r="I12" s="4"/>
    </row>
    <row r="13" spans="2:9" x14ac:dyDescent="0.3">
      <c r="B13" s="4"/>
      <c r="C13" s="84">
        <v>5</v>
      </c>
      <c r="D13" s="85">
        <v>10000</v>
      </c>
      <c r="E13" s="84" t="s">
        <v>430</v>
      </c>
      <c r="F13" s="84">
        <v>2</v>
      </c>
      <c r="G13" s="4"/>
      <c r="H13" s="4"/>
      <c r="I13" s="4"/>
    </row>
    <row r="14" spans="2:9" x14ac:dyDescent="0.3">
      <c r="B14" s="4"/>
      <c r="C14" s="84">
        <v>6</v>
      </c>
      <c r="D14" s="85">
        <v>15000</v>
      </c>
      <c r="E14" s="84" t="s">
        <v>429</v>
      </c>
      <c r="F14" s="84">
        <v>5</v>
      </c>
      <c r="G14" s="4"/>
      <c r="H14" s="4"/>
      <c r="I14" s="4"/>
    </row>
    <row r="15" spans="2:9" x14ac:dyDescent="0.3">
      <c r="B15" s="4"/>
      <c r="C15" s="84">
        <v>7</v>
      </c>
      <c r="D15" s="85">
        <v>13000</v>
      </c>
      <c r="E15" s="84" t="s">
        <v>429</v>
      </c>
      <c r="F15" s="84">
        <v>999</v>
      </c>
      <c r="G15" s="4"/>
      <c r="H15" s="4"/>
      <c r="I15" s="4"/>
    </row>
    <row r="16" spans="2:9" x14ac:dyDescent="0.3">
      <c r="B16" s="4"/>
      <c r="C16" s="84">
        <v>8</v>
      </c>
      <c r="D16" s="85">
        <v>8000</v>
      </c>
      <c r="E16" s="84" t="s">
        <v>429</v>
      </c>
      <c r="F16" s="84">
        <v>2</v>
      </c>
      <c r="G16" s="4"/>
      <c r="H16" s="4"/>
      <c r="I16" s="4"/>
    </row>
    <row r="17" spans="2:9" x14ac:dyDescent="0.3">
      <c r="B17" s="4"/>
      <c r="C17" s="84">
        <v>9</v>
      </c>
      <c r="D17" s="85">
        <v>11000</v>
      </c>
      <c r="E17" s="84" t="s">
        <v>430</v>
      </c>
      <c r="F17" s="84">
        <v>5</v>
      </c>
      <c r="G17" s="4"/>
      <c r="H17" s="4"/>
      <c r="I17" s="4"/>
    </row>
    <row r="18" spans="2:9" x14ac:dyDescent="0.3">
      <c r="B18" s="4"/>
      <c r="C18" s="84">
        <v>10</v>
      </c>
      <c r="D18" s="85">
        <v>9000</v>
      </c>
      <c r="E18" s="84" t="s">
        <v>429</v>
      </c>
      <c r="F18" s="84">
        <v>6</v>
      </c>
      <c r="G18" s="4"/>
      <c r="H18" s="4"/>
      <c r="I18" s="4"/>
    </row>
    <row r="19" spans="2:9" x14ac:dyDescent="0.3">
      <c r="B19" s="120"/>
      <c r="C19" s="120"/>
      <c r="D19" s="4"/>
      <c r="E19" s="4"/>
      <c r="F19" s="4"/>
      <c r="G19" s="4"/>
      <c r="H19" s="4"/>
      <c r="I19" s="4"/>
    </row>
    <row r="20" spans="2:9" x14ac:dyDescent="0.3">
      <c r="B20" s="120"/>
      <c r="C20" s="120"/>
      <c r="D20" s="4"/>
      <c r="E20" s="4"/>
      <c r="F20" s="4"/>
      <c r="G20" s="4"/>
      <c r="H20" s="4"/>
      <c r="I20" s="4"/>
    </row>
    <row r="21" spans="2:9" ht="15" thickBot="1" x14ac:dyDescent="0.35">
      <c r="B21" s="4"/>
      <c r="C21" s="3" t="s">
        <v>431</v>
      </c>
      <c r="D21" s="4"/>
      <c r="E21" s="4"/>
      <c r="F21" s="4"/>
      <c r="G21" s="4"/>
      <c r="H21" s="4"/>
      <c r="I21" s="4"/>
    </row>
    <row r="22" spans="2:9" ht="15" thickBot="1" x14ac:dyDescent="0.35">
      <c r="B22" s="4">
        <v>1</v>
      </c>
      <c r="C22" s="4" t="s">
        <v>432</v>
      </c>
      <c r="D22" s="4"/>
      <c r="E22" s="4"/>
      <c r="F22" s="4"/>
      <c r="G22" s="4"/>
      <c r="H22" s="4"/>
      <c r="I22" s="86">
        <f>SUMIF(E9:E18,"yes",D9:D18)</f>
        <v>79000</v>
      </c>
    </row>
    <row r="23" spans="2:9" ht="15" thickBot="1" x14ac:dyDescent="0.35">
      <c r="B23" s="4">
        <v>2</v>
      </c>
      <c r="C23" s="4" t="s">
        <v>433</v>
      </c>
      <c r="D23" s="4"/>
      <c r="E23" s="4"/>
      <c r="F23" s="4"/>
      <c r="G23" s="4"/>
      <c r="H23" s="4"/>
      <c r="I23" s="86">
        <f>SUMIF(E9:E18,"no",D9:D18)</f>
        <v>27000</v>
      </c>
    </row>
    <row r="24" spans="2:9" ht="15" thickBot="1" x14ac:dyDescent="0.35">
      <c r="B24" s="120"/>
      <c r="C24" s="120"/>
      <c r="D24" s="4"/>
      <c r="E24" s="4"/>
      <c r="F24" s="4"/>
      <c r="G24" s="4"/>
      <c r="H24" s="4"/>
      <c r="I24" s="4"/>
    </row>
    <row r="25" spans="2:9" ht="15" thickBot="1" x14ac:dyDescent="0.35">
      <c r="B25" s="4">
        <v>3</v>
      </c>
      <c r="C25" s="4" t="s">
        <v>434</v>
      </c>
      <c r="D25" s="4"/>
      <c r="E25" s="4"/>
      <c r="F25" s="4"/>
      <c r="G25" s="4"/>
      <c r="H25" s="4"/>
      <c r="I25" s="86">
        <f>SUMIF(D9:D18,"&gt;10,000",F9:F18)</f>
        <v>1028</v>
      </c>
    </row>
    <row r="26" spans="2:9" ht="15" thickBot="1" x14ac:dyDescent="0.35">
      <c r="B26" s="120"/>
      <c r="C26" s="120"/>
      <c r="D26" s="4"/>
      <c r="E26" s="4"/>
      <c r="F26" s="4"/>
      <c r="G26" s="4"/>
      <c r="H26" s="4"/>
      <c r="I26" s="4"/>
    </row>
    <row r="27" spans="2:9" ht="15" thickBot="1" x14ac:dyDescent="0.35">
      <c r="B27" s="4">
        <v>4</v>
      </c>
      <c r="C27" s="4" t="s">
        <v>435</v>
      </c>
      <c r="D27" s="4"/>
      <c r="E27" s="4"/>
      <c r="F27" s="4"/>
      <c r="G27" s="4"/>
      <c r="H27" s="4"/>
      <c r="I27" s="86">
        <f>SUMIF(D9:D18,"&gt;10,000",D9:D18)</f>
        <v>65000</v>
      </c>
    </row>
    <row r="28" spans="2:9" ht="15" thickBot="1" x14ac:dyDescent="0.35">
      <c r="B28" s="4">
        <v>5</v>
      </c>
      <c r="C28" s="4" t="s">
        <v>436</v>
      </c>
      <c r="D28" s="4"/>
      <c r="E28" s="4"/>
      <c r="F28" s="4"/>
      <c r="G28" s="4"/>
      <c r="H28" s="4"/>
      <c r="I28" s="86">
        <f>SUMIF(D9:D18,"&lt;9,500",D9:D18)</f>
        <v>31000</v>
      </c>
    </row>
  </sheetData>
  <mergeCells count="4">
    <mergeCell ref="B19:C19"/>
    <mergeCell ref="B20:C20"/>
    <mergeCell ref="B24:C24"/>
    <mergeCell ref="B26:C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E823-57F5-487F-8BAA-2EC18E1B36B5}">
  <dimension ref="B3:D29"/>
  <sheetViews>
    <sheetView workbookViewId="0">
      <selection activeCell="C30" sqref="C30"/>
    </sheetView>
  </sheetViews>
  <sheetFormatPr defaultRowHeight="14.4" x14ac:dyDescent="0.3"/>
  <cols>
    <col min="2" max="2" width="99" bestFit="1" customWidth="1"/>
  </cols>
  <sheetData>
    <row r="3" spans="2:4" x14ac:dyDescent="0.3">
      <c r="B3" s="20"/>
    </row>
    <row r="8" spans="2:4" x14ac:dyDescent="0.3">
      <c r="B8" s="3" t="s">
        <v>21</v>
      </c>
      <c r="C8" s="3" t="s">
        <v>22</v>
      </c>
      <c r="D8" s="3" t="s">
        <v>23</v>
      </c>
    </row>
    <row r="9" spans="2:4" x14ac:dyDescent="0.3">
      <c r="B9" s="4" t="s">
        <v>24</v>
      </c>
      <c r="C9" s="21">
        <v>43101</v>
      </c>
      <c r="D9" s="4">
        <v>152</v>
      </c>
    </row>
    <row r="10" spans="2:4" x14ac:dyDescent="0.3">
      <c r="B10" s="4" t="s">
        <v>25</v>
      </c>
      <c r="C10" s="21">
        <v>43101</v>
      </c>
      <c r="D10" s="4">
        <v>171</v>
      </c>
    </row>
    <row r="11" spans="2:4" x14ac:dyDescent="0.3">
      <c r="B11" s="4" t="s">
        <v>26</v>
      </c>
      <c r="C11" s="21">
        <v>43101</v>
      </c>
      <c r="D11" s="4">
        <v>110</v>
      </c>
    </row>
    <row r="12" spans="2:4" x14ac:dyDescent="0.3">
      <c r="B12" s="4" t="s">
        <v>27</v>
      </c>
      <c r="C12" s="21">
        <v>43132</v>
      </c>
      <c r="D12" s="4">
        <v>173</v>
      </c>
    </row>
    <row r="13" spans="2:4" x14ac:dyDescent="0.3">
      <c r="B13" s="4" t="s">
        <v>28</v>
      </c>
      <c r="C13" s="21">
        <v>43132</v>
      </c>
      <c r="D13" s="4">
        <v>128</v>
      </c>
    </row>
    <row r="14" spans="2:4" x14ac:dyDescent="0.3">
      <c r="B14" s="4" t="s">
        <v>29</v>
      </c>
      <c r="C14" s="21">
        <v>43132</v>
      </c>
      <c r="D14" s="4">
        <v>107</v>
      </c>
    </row>
    <row r="15" spans="2:4" x14ac:dyDescent="0.3">
      <c r="B15" s="4" t="s">
        <v>30</v>
      </c>
      <c r="C15" s="21">
        <v>43160</v>
      </c>
      <c r="D15" s="4">
        <v>213</v>
      </c>
    </row>
    <row r="16" spans="2:4" x14ac:dyDescent="0.3">
      <c r="B16" s="4" t="s">
        <v>31</v>
      </c>
      <c r="C16" s="21">
        <v>43160</v>
      </c>
      <c r="D16" s="4">
        <v>238</v>
      </c>
    </row>
    <row r="17" spans="2:4" x14ac:dyDescent="0.3">
      <c r="B17" s="4" t="s">
        <v>32</v>
      </c>
      <c r="C17" s="21">
        <v>43160</v>
      </c>
      <c r="D17" s="4">
        <v>131</v>
      </c>
    </row>
    <row r="18" spans="2:4" x14ac:dyDescent="0.3">
      <c r="B18" s="1"/>
      <c r="C18" s="1"/>
      <c r="D18" s="1"/>
    </row>
    <row r="19" spans="2:4" x14ac:dyDescent="0.3">
      <c r="B19" s="4" t="s">
        <v>33</v>
      </c>
      <c r="C19" s="1"/>
      <c r="D19" s="1"/>
    </row>
    <row r="20" spans="2:4" x14ac:dyDescent="0.3">
      <c r="B20" s="1"/>
      <c r="C20" s="1"/>
      <c r="D20" s="1"/>
    </row>
    <row r="21" spans="2:4" x14ac:dyDescent="0.3">
      <c r="B21" s="21">
        <v>43101</v>
      </c>
      <c r="C21" s="22">
        <f>AVERAGE(D9:D11)</f>
        <v>144.33333333333334</v>
      </c>
      <c r="D21" s="4"/>
    </row>
    <row r="22" spans="2:4" x14ac:dyDescent="0.3">
      <c r="B22" s="21">
        <v>43132</v>
      </c>
      <c r="C22" s="22">
        <f>AVERAGE(D12:D14)</f>
        <v>136</v>
      </c>
      <c r="D22" s="4"/>
    </row>
    <row r="23" spans="2:4" x14ac:dyDescent="0.3">
      <c r="B23" s="21">
        <v>43160</v>
      </c>
      <c r="C23" s="22">
        <f>AVERAGE(D15:D17)</f>
        <v>194</v>
      </c>
      <c r="D23" s="4"/>
    </row>
    <row r="24" spans="2:4" x14ac:dyDescent="0.3">
      <c r="B24" s="1"/>
      <c r="C24" s="1"/>
      <c r="D24" s="1"/>
    </row>
    <row r="25" spans="2:4" x14ac:dyDescent="0.3">
      <c r="B25" s="1"/>
      <c r="C25" s="1"/>
      <c r="D25" s="1"/>
    </row>
    <row r="26" spans="2:4" x14ac:dyDescent="0.3">
      <c r="B26" s="4" t="s">
        <v>34</v>
      </c>
      <c r="C26" s="1"/>
      <c r="D26" s="1"/>
    </row>
    <row r="27" spans="2:4" x14ac:dyDescent="0.3">
      <c r="B27" s="1"/>
      <c r="C27" s="1"/>
      <c r="D27" s="1"/>
    </row>
    <row r="28" spans="2:4" x14ac:dyDescent="0.3">
      <c r="B28" s="4" t="s">
        <v>35</v>
      </c>
      <c r="C28" s="22">
        <f>AVERAGE(D9:D17)</f>
        <v>158.11111111111111</v>
      </c>
      <c r="D28" s="4"/>
    </row>
    <row r="29" spans="2:4" x14ac:dyDescent="0.3">
      <c r="B29" s="4" t="s">
        <v>36</v>
      </c>
      <c r="C29" s="22">
        <f>AVERAGE(C21:C23)</f>
        <v>158.11111111111111</v>
      </c>
      <c r="D29" s="4"/>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5215-DD72-435F-A994-7295C231DBAE}">
  <dimension ref="C9:M34"/>
  <sheetViews>
    <sheetView topLeftCell="A10" workbookViewId="0">
      <selection activeCell="E34" sqref="E34"/>
    </sheetView>
  </sheetViews>
  <sheetFormatPr defaultRowHeight="14.4" x14ac:dyDescent="0.3"/>
  <cols>
    <col min="4" max="4" width="59.77734375" bestFit="1" customWidth="1"/>
    <col min="5" max="5" width="11.88671875" bestFit="1" customWidth="1"/>
    <col min="6" max="6" width="8.109375" bestFit="1" customWidth="1"/>
    <col min="7" max="7" width="10.88671875" bestFit="1" customWidth="1"/>
  </cols>
  <sheetData>
    <row r="9" spans="3:13" x14ac:dyDescent="0.3">
      <c r="C9" s="87"/>
      <c r="D9" s="88" t="s">
        <v>437</v>
      </c>
      <c r="E9" s="87"/>
      <c r="F9" s="87"/>
      <c r="G9" s="87"/>
      <c r="H9" s="87"/>
      <c r="I9" s="87"/>
      <c r="J9" s="87"/>
      <c r="K9" s="87"/>
      <c r="L9" s="87"/>
      <c r="M9" s="87"/>
    </row>
    <row r="10" spans="3:13" x14ac:dyDescent="0.3">
      <c r="C10" s="87"/>
      <c r="D10" s="89" t="s">
        <v>1</v>
      </c>
      <c r="E10" s="89" t="s">
        <v>438</v>
      </c>
      <c r="F10" s="89" t="s">
        <v>439</v>
      </c>
      <c r="G10" s="89" t="s">
        <v>440</v>
      </c>
      <c r="H10" s="87"/>
      <c r="I10" s="87"/>
      <c r="J10" s="87"/>
      <c r="K10" s="87"/>
      <c r="L10" s="87"/>
      <c r="M10" s="87"/>
    </row>
    <row r="11" spans="3:13" x14ac:dyDescent="0.3">
      <c r="C11" s="87"/>
      <c r="D11" s="90" t="s">
        <v>441</v>
      </c>
      <c r="E11" s="90" t="s">
        <v>442</v>
      </c>
      <c r="F11" s="90" t="s">
        <v>443</v>
      </c>
      <c r="G11" s="90">
        <v>28</v>
      </c>
      <c r="H11" s="87"/>
      <c r="I11" s="87"/>
      <c r="J11" s="87"/>
      <c r="K11" s="87"/>
      <c r="L11" s="87"/>
      <c r="M11" s="87"/>
    </row>
    <row r="12" spans="3:13" x14ac:dyDescent="0.3">
      <c r="C12" s="87"/>
      <c r="D12" s="90" t="s">
        <v>444</v>
      </c>
      <c r="E12" s="90" t="s">
        <v>445</v>
      </c>
      <c r="F12" s="90" t="s">
        <v>446</v>
      </c>
      <c r="G12" s="90">
        <v>8</v>
      </c>
      <c r="H12" s="87"/>
      <c r="I12" s="87"/>
      <c r="J12" s="87"/>
      <c r="K12" s="87"/>
      <c r="L12" s="87"/>
      <c r="M12" s="87"/>
    </row>
    <row r="13" spans="3:13" x14ac:dyDescent="0.3">
      <c r="C13" s="87"/>
      <c r="D13" s="90" t="s">
        <v>447</v>
      </c>
      <c r="E13" s="90" t="s">
        <v>448</v>
      </c>
      <c r="F13" s="90" t="s">
        <v>443</v>
      </c>
      <c r="G13" s="90">
        <v>19</v>
      </c>
      <c r="H13" s="87"/>
      <c r="I13" s="87"/>
      <c r="J13" s="87"/>
      <c r="K13" s="87"/>
      <c r="L13" s="87"/>
      <c r="M13" s="87"/>
    </row>
    <row r="14" spans="3:13" x14ac:dyDescent="0.3">
      <c r="C14" s="87"/>
      <c r="D14" s="90" t="s">
        <v>449</v>
      </c>
      <c r="E14" s="90" t="s">
        <v>450</v>
      </c>
      <c r="F14" s="90" t="s">
        <v>451</v>
      </c>
      <c r="G14" s="90">
        <v>2</v>
      </c>
      <c r="H14" s="87"/>
      <c r="I14" s="87"/>
      <c r="J14" s="87"/>
      <c r="K14" s="87"/>
      <c r="L14" s="87"/>
      <c r="M14" s="87"/>
    </row>
    <row r="15" spans="3:13" x14ac:dyDescent="0.3">
      <c r="C15" s="87"/>
      <c r="D15" s="90" t="s">
        <v>452</v>
      </c>
      <c r="E15" s="90" t="s">
        <v>448</v>
      </c>
      <c r="F15" s="90" t="s">
        <v>453</v>
      </c>
      <c r="G15" s="90">
        <v>5</v>
      </c>
      <c r="H15" s="87"/>
      <c r="I15" s="87"/>
      <c r="J15" s="87"/>
      <c r="K15" s="87"/>
      <c r="L15" s="87"/>
      <c r="M15" s="87"/>
    </row>
    <row r="16" spans="3:13" x14ac:dyDescent="0.3">
      <c r="C16" s="87"/>
      <c r="D16" s="90" t="s">
        <v>454</v>
      </c>
      <c r="E16" s="90" t="s">
        <v>445</v>
      </c>
      <c r="F16" s="90" t="s">
        <v>443</v>
      </c>
      <c r="G16" s="90">
        <v>9</v>
      </c>
      <c r="H16" s="87"/>
      <c r="I16" s="87"/>
      <c r="J16" s="87"/>
      <c r="K16" s="87"/>
      <c r="L16" s="87"/>
      <c r="M16" s="87"/>
    </row>
    <row r="17" spans="3:13" x14ac:dyDescent="0.3">
      <c r="C17" s="87"/>
      <c r="D17" s="90" t="s">
        <v>455</v>
      </c>
      <c r="E17" s="90" t="s">
        <v>448</v>
      </c>
      <c r="F17" s="90" t="s">
        <v>456</v>
      </c>
      <c r="G17" s="90">
        <v>18</v>
      </c>
      <c r="H17" s="87"/>
      <c r="I17" s="87"/>
      <c r="J17" s="87"/>
      <c r="K17" s="87"/>
      <c r="L17" s="87"/>
      <c r="M17" s="87"/>
    </row>
    <row r="18" spans="3:13" x14ac:dyDescent="0.3">
      <c r="C18" s="87"/>
      <c r="D18" s="90" t="s">
        <v>457</v>
      </c>
      <c r="E18" s="90" t="s">
        <v>442</v>
      </c>
      <c r="F18" s="90" t="s">
        <v>443</v>
      </c>
      <c r="G18" s="90">
        <v>11</v>
      </c>
      <c r="H18" s="87"/>
      <c r="I18" s="87"/>
      <c r="J18" s="87"/>
      <c r="K18" s="87"/>
      <c r="L18" s="87"/>
      <c r="M18" s="87"/>
    </row>
    <row r="19" spans="3:13" x14ac:dyDescent="0.3">
      <c r="C19" s="87"/>
      <c r="D19" s="90" t="s">
        <v>458</v>
      </c>
      <c r="E19" s="90" t="s">
        <v>450</v>
      </c>
      <c r="F19" s="90" t="s">
        <v>459</v>
      </c>
      <c r="G19" s="90">
        <v>3</v>
      </c>
      <c r="H19" s="87"/>
      <c r="I19" s="87"/>
      <c r="J19" s="87"/>
      <c r="K19" s="87"/>
      <c r="L19" s="87"/>
      <c r="M19" s="87"/>
    </row>
    <row r="20" spans="3:13" x14ac:dyDescent="0.3">
      <c r="C20" s="87"/>
      <c r="D20" s="90" t="s">
        <v>460</v>
      </c>
      <c r="E20" s="90" t="s">
        <v>445</v>
      </c>
      <c r="F20" s="90" t="s">
        <v>461</v>
      </c>
      <c r="G20" s="90">
        <v>15</v>
      </c>
      <c r="H20" s="87"/>
      <c r="I20" s="87"/>
      <c r="J20" s="87"/>
      <c r="K20" s="87"/>
      <c r="L20" s="87"/>
      <c r="M20" s="87"/>
    </row>
    <row r="21" spans="3:13" x14ac:dyDescent="0.3">
      <c r="C21" s="127"/>
      <c r="D21" s="127"/>
      <c r="E21" s="87"/>
      <c r="F21" s="87"/>
      <c r="G21" s="87"/>
      <c r="H21" s="87"/>
      <c r="I21" s="87"/>
      <c r="J21" s="87"/>
      <c r="K21" s="87"/>
      <c r="L21" s="87"/>
      <c r="M21" s="87"/>
    </row>
    <row r="22" spans="3:13" x14ac:dyDescent="0.3">
      <c r="C22" s="127"/>
      <c r="D22" s="127"/>
      <c r="E22" s="87"/>
      <c r="F22" s="87"/>
      <c r="G22" s="87"/>
      <c r="H22" s="87"/>
      <c r="I22" s="87"/>
      <c r="J22" s="87"/>
      <c r="K22" s="87"/>
      <c r="L22" s="87"/>
      <c r="M22" s="87"/>
    </row>
    <row r="23" spans="3:13" x14ac:dyDescent="0.3">
      <c r="C23" s="87">
        <v>1</v>
      </c>
      <c r="D23" s="91" t="s">
        <v>463</v>
      </c>
      <c r="E23" s="87"/>
      <c r="F23" s="87"/>
      <c r="G23" s="87"/>
      <c r="H23" s="87"/>
      <c r="I23" s="87"/>
      <c r="J23" s="87"/>
      <c r="K23" s="87"/>
      <c r="L23" s="87"/>
      <c r="M23" s="87"/>
    </row>
    <row r="24" spans="3:13" x14ac:dyDescent="0.3">
      <c r="C24" s="127"/>
      <c r="D24" s="127"/>
      <c r="E24" s="92" t="s">
        <v>464</v>
      </c>
      <c r="F24" s="92"/>
      <c r="G24" s="87"/>
      <c r="H24" s="87"/>
      <c r="I24" s="87"/>
      <c r="J24" s="87"/>
      <c r="K24" s="87"/>
      <c r="L24" s="87"/>
      <c r="M24" s="87"/>
    </row>
    <row r="25" spans="3:13" x14ac:dyDescent="0.3">
      <c r="C25" s="87"/>
      <c r="D25" s="93"/>
      <c r="E25" s="95">
        <f>SUMIF(F11:F20,"usa",G11:G20)</f>
        <v>67</v>
      </c>
      <c r="F25" s="87"/>
      <c r="G25" s="87"/>
      <c r="H25" s="87"/>
      <c r="I25" s="87"/>
      <c r="J25" s="87"/>
      <c r="K25" s="87"/>
      <c r="L25" s="87"/>
      <c r="M25" s="87"/>
    </row>
    <row r="26" spans="3:13" x14ac:dyDescent="0.3">
      <c r="C26" s="127"/>
      <c r="D26" s="127"/>
      <c r="E26" s="87"/>
      <c r="F26" s="87"/>
      <c r="G26" s="87"/>
      <c r="H26" s="87"/>
      <c r="I26" s="87"/>
      <c r="J26" s="87"/>
      <c r="K26" s="87"/>
      <c r="L26" s="87"/>
      <c r="M26" s="87"/>
    </row>
    <row r="27" spans="3:13" x14ac:dyDescent="0.3">
      <c r="C27" s="87">
        <v>2</v>
      </c>
      <c r="D27" s="91" t="s">
        <v>465</v>
      </c>
      <c r="E27" s="87"/>
      <c r="F27" s="87"/>
      <c r="G27" s="87"/>
      <c r="H27" s="87"/>
      <c r="I27" s="87"/>
      <c r="J27" s="87"/>
      <c r="K27" s="87"/>
      <c r="L27" s="87"/>
      <c r="M27" s="87"/>
    </row>
    <row r="28" spans="3:13" x14ac:dyDescent="0.3">
      <c r="C28" s="127"/>
      <c r="D28" s="127"/>
      <c r="E28" s="92" t="s">
        <v>464</v>
      </c>
      <c r="F28" s="92"/>
      <c r="G28" s="87"/>
      <c r="H28" s="87"/>
      <c r="I28" s="87"/>
      <c r="J28" s="87"/>
      <c r="K28" s="87"/>
      <c r="L28" s="87"/>
      <c r="M28" s="87"/>
    </row>
    <row r="29" spans="3:13" x14ac:dyDescent="0.3">
      <c r="C29" s="87"/>
      <c r="D29" s="93" t="s">
        <v>104</v>
      </c>
      <c r="E29" s="95">
        <f>SUMIF(E11:E20,"figure skating",G11:G20)</f>
        <v>5</v>
      </c>
      <c r="F29" s="87"/>
      <c r="G29" s="87"/>
      <c r="H29" s="87"/>
      <c r="I29" s="87"/>
      <c r="J29" s="87"/>
      <c r="K29" s="87"/>
      <c r="L29" s="87"/>
      <c r="M29" s="87"/>
    </row>
    <row r="30" spans="3:13" x14ac:dyDescent="0.3">
      <c r="C30" s="127"/>
      <c r="D30" s="127"/>
      <c r="E30" s="87"/>
      <c r="F30" s="87"/>
      <c r="G30" s="87"/>
      <c r="H30" s="87"/>
      <c r="I30" s="87"/>
      <c r="J30" s="87"/>
      <c r="K30" s="87"/>
      <c r="L30" s="87"/>
      <c r="M30" s="87"/>
    </row>
    <row r="31" spans="3:13" x14ac:dyDescent="0.3">
      <c r="C31" s="87">
        <v>2</v>
      </c>
      <c r="D31" s="91" t="s">
        <v>466</v>
      </c>
      <c r="E31" s="87"/>
      <c r="F31" s="87"/>
      <c r="G31" s="87"/>
      <c r="H31" s="87"/>
      <c r="I31" s="87"/>
      <c r="J31" s="87"/>
      <c r="K31" s="87"/>
      <c r="L31" s="87"/>
      <c r="M31" s="87"/>
    </row>
    <row r="32" spans="3:13" x14ac:dyDescent="0.3">
      <c r="C32" s="127"/>
      <c r="D32" s="127"/>
      <c r="E32" s="92" t="s">
        <v>464</v>
      </c>
      <c r="F32" s="92"/>
      <c r="G32" s="87"/>
      <c r="H32" s="87"/>
      <c r="I32" s="87"/>
      <c r="J32" s="87"/>
      <c r="K32" s="87"/>
      <c r="L32" s="87"/>
      <c r="M32" s="87"/>
    </row>
    <row r="33" spans="3:13" x14ac:dyDescent="0.3">
      <c r="C33" s="87"/>
      <c r="D33" s="93" t="s">
        <v>104</v>
      </c>
      <c r="E33" s="95">
        <f>SUMIF(F11:F20, "usa", G11:G20) + SUMIF(F11:F20, "jamaica", G11:G20)</f>
        <v>75</v>
      </c>
      <c r="F33" s="87"/>
      <c r="G33" s="87"/>
      <c r="H33" s="87"/>
      <c r="I33" s="87"/>
      <c r="J33" s="87"/>
      <c r="K33" s="87"/>
      <c r="L33" s="87"/>
      <c r="M33" s="87"/>
    </row>
    <row r="34" spans="3:13" x14ac:dyDescent="0.3">
      <c r="C34" s="127"/>
      <c r="D34" s="127"/>
      <c r="E34" s="87"/>
      <c r="F34" s="87"/>
      <c r="G34" s="87"/>
      <c r="H34" s="87"/>
      <c r="I34" s="87"/>
      <c r="J34" s="87"/>
      <c r="K34" s="87"/>
      <c r="L34" s="87"/>
      <c r="M34" s="87"/>
    </row>
  </sheetData>
  <mergeCells count="8">
    <mergeCell ref="C32:D32"/>
    <mergeCell ref="C34:D34"/>
    <mergeCell ref="C21:D21"/>
    <mergeCell ref="C22:D22"/>
    <mergeCell ref="C24:D24"/>
    <mergeCell ref="C26:D26"/>
    <mergeCell ref="C28:D28"/>
    <mergeCell ref="C30:D3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62B4-FEB5-41C4-812F-6B1892E0F656}">
  <dimension ref="B9:I34"/>
  <sheetViews>
    <sheetView workbookViewId="0">
      <selection activeCell="C15" sqref="C15"/>
    </sheetView>
  </sheetViews>
  <sheetFormatPr defaultRowHeight="14.4" x14ac:dyDescent="0.3"/>
  <cols>
    <col min="2" max="2" width="22.5546875" customWidth="1"/>
    <col min="3" max="3" width="13.33203125" bestFit="1" customWidth="1"/>
    <col min="8" max="8" width="22.44140625" bestFit="1" customWidth="1"/>
    <col min="9" max="9" width="16.88671875" customWidth="1"/>
  </cols>
  <sheetData>
    <row r="9" spans="2:9" x14ac:dyDescent="0.3">
      <c r="H9" s="100" t="s">
        <v>467</v>
      </c>
    </row>
    <row r="11" spans="2:9" ht="28.8" x14ac:dyDescent="0.3">
      <c r="H11" s="102" t="s">
        <v>251</v>
      </c>
      <c r="I11" s="102" t="s">
        <v>468</v>
      </c>
    </row>
    <row r="12" spans="2:9" x14ac:dyDescent="0.3">
      <c r="B12" s="100" t="s">
        <v>251</v>
      </c>
      <c r="C12" s="100" t="s">
        <v>468</v>
      </c>
      <c r="H12" s="98">
        <v>44197</v>
      </c>
      <c r="I12" s="101">
        <v>1.3671</v>
      </c>
    </row>
    <row r="13" spans="2:9" x14ac:dyDescent="0.3">
      <c r="B13" s="99">
        <v>44201</v>
      </c>
      <c r="C13" s="103">
        <f>VLOOKUP(B13,H12:I32,2,TRUE)</f>
        <v>1.3624000000000001</v>
      </c>
      <c r="H13" s="98">
        <v>44200</v>
      </c>
      <c r="I13" s="101">
        <v>1.3569</v>
      </c>
    </row>
    <row r="14" spans="2:9" x14ac:dyDescent="0.3">
      <c r="B14" s="99">
        <v>44211</v>
      </c>
      <c r="C14" s="103">
        <f>VLOOKUP(B14,H12:I32,2,TRUE)</f>
        <v>1.3586</v>
      </c>
      <c r="H14" s="98">
        <v>44201</v>
      </c>
      <c r="I14" s="101">
        <v>1.3624000000000001</v>
      </c>
    </row>
    <row r="15" spans="2:9" x14ac:dyDescent="0.3">
      <c r="B15" s="99">
        <v>44220</v>
      </c>
      <c r="C15" s="103">
        <f>VLOOKUP(B15,H12:I32,2,TRUE)</f>
        <v>1.3684000000000001</v>
      </c>
      <c r="H15" s="98">
        <v>44202</v>
      </c>
      <c r="I15" s="101">
        <v>1.3607</v>
      </c>
    </row>
    <row r="16" spans="2:9" x14ac:dyDescent="0.3">
      <c r="H16" s="98">
        <v>44203</v>
      </c>
      <c r="I16" s="101">
        <v>1.3563000000000001</v>
      </c>
    </row>
    <row r="17" spans="2:9" x14ac:dyDescent="0.3">
      <c r="H17" s="98">
        <v>44204</v>
      </c>
      <c r="I17" s="101">
        <v>1.3563000000000001</v>
      </c>
    </row>
    <row r="18" spans="2:9" x14ac:dyDescent="0.3">
      <c r="H18" s="98">
        <v>44207</v>
      </c>
      <c r="I18" s="101">
        <v>1.3513999999999999</v>
      </c>
    </row>
    <row r="19" spans="2:9" x14ac:dyDescent="0.3">
      <c r="H19" s="98">
        <v>44208</v>
      </c>
      <c r="I19" s="101">
        <v>1.3663000000000001</v>
      </c>
    </row>
    <row r="20" spans="2:9" x14ac:dyDescent="0.3">
      <c r="H20" s="98">
        <v>44209</v>
      </c>
      <c r="I20" s="101">
        <v>1.3636999999999999</v>
      </c>
    </row>
    <row r="21" spans="2:9" x14ac:dyDescent="0.3">
      <c r="H21" s="98">
        <v>44210</v>
      </c>
      <c r="I21" s="101">
        <v>1.3687</v>
      </c>
    </row>
    <row r="22" spans="2:9" x14ac:dyDescent="0.3">
      <c r="B22" s="4"/>
      <c r="C22" s="4"/>
      <c r="D22" s="4"/>
      <c r="E22" s="4"/>
      <c r="F22" s="4"/>
      <c r="H22" s="98">
        <v>44211</v>
      </c>
      <c r="I22" s="101">
        <v>1.3586</v>
      </c>
    </row>
    <row r="23" spans="2:9" x14ac:dyDescent="0.3">
      <c r="B23" s="4"/>
      <c r="C23" s="4"/>
      <c r="D23" s="4"/>
      <c r="E23" s="4"/>
      <c r="F23" s="4"/>
      <c r="H23" s="98">
        <v>44214</v>
      </c>
      <c r="I23" s="101">
        <v>1.3584000000000001</v>
      </c>
    </row>
    <row r="24" spans="2:9" x14ac:dyDescent="0.3">
      <c r="B24" s="4"/>
      <c r="C24" s="4"/>
      <c r="D24" s="4"/>
      <c r="E24" s="4"/>
      <c r="F24" s="4"/>
      <c r="H24" s="98">
        <v>44215</v>
      </c>
      <c r="I24" s="101">
        <v>1.3628</v>
      </c>
    </row>
    <row r="25" spans="2:9" x14ac:dyDescent="0.3">
      <c r="B25" s="4"/>
      <c r="C25" s="4"/>
      <c r="D25" s="4"/>
      <c r="E25" s="4"/>
      <c r="F25" s="4"/>
      <c r="H25" s="98">
        <v>44216</v>
      </c>
      <c r="I25" s="101">
        <v>1.3653</v>
      </c>
    </row>
    <row r="26" spans="2:9" x14ac:dyDescent="0.3">
      <c r="B26" s="4"/>
      <c r="C26" s="4"/>
      <c r="D26" s="4"/>
      <c r="E26" s="4"/>
      <c r="F26" s="4"/>
      <c r="H26" s="98">
        <v>44217</v>
      </c>
      <c r="I26" s="101">
        <v>1.3732</v>
      </c>
    </row>
    <row r="27" spans="2:9" x14ac:dyDescent="0.3">
      <c r="B27" s="4"/>
      <c r="C27" s="4"/>
      <c r="D27" s="4"/>
      <c r="E27" s="4"/>
      <c r="F27" s="4"/>
      <c r="H27" s="98">
        <v>44218</v>
      </c>
      <c r="I27" s="101">
        <v>1.3684000000000001</v>
      </c>
    </row>
    <row r="28" spans="2:9" x14ac:dyDescent="0.3">
      <c r="B28" s="4"/>
      <c r="C28" s="4"/>
      <c r="D28" s="4"/>
      <c r="E28" s="4"/>
      <c r="F28" s="4"/>
      <c r="H28" s="98">
        <v>44221</v>
      </c>
      <c r="I28" s="101">
        <v>1.3673999999999999</v>
      </c>
    </row>
    <row r="29" spans="2:9" x14ac:dyDescent="0.3">
      <c r="B29" s="4"/>
      <c r="C29" s="4"/>
      <c r="D29" s="4"/>
      <c r="E29" s="4"/>
      <c r="F29" s="4"/>
      <c r="H29" s="98">
        <v>44222</v>
      </c>
      <c r="I29" s="101">
        <v>1.3733</v>
      </c>
    </row>
    <row r="30" spans="2:9" x14ac:dyDescent="0.3">
      <c r="B30" s="4"/>
      <c r="C30" s="4"/>
      <c r="D30" s="4"/>
      <c r="E30" s="4"/>
      <c r="F30" s="4"/>
      <c r="H30" s="98">
        <v>44223</v>
      </c>
      <c r="I30" s="101">
        <v>1.3686</v>
      </c>
    </row>
    <row r="31" spans="2:9" x14ac:dyDescent="0.3">
      <c r="B31" s="4"/>
      <c r="C31" s="4"/>
      <c r="D31" s="4"/>
      <c r="E31" s="4"/>
      <c r="F31" s="4"/>
      <c r="H31" s="98">
        <v>44224</v>
      </c>
      <c r="I31" s="101">
        <v>1.3717999999999999</v>
      </c>
    </row>
    <row r="32" spans="2:9" x14ac:dyDescent="0.3">
      <c r="B32" s="4"/>
      <c r="C32" s="4"/>
      <c r="D32" s="4"/>
      <c r="E32" s="4"/>
      <c r="F32" s="4"/>
      <c r="H32" s="98">
        <v>44225</v>
      </c>
      <c r="I32" s="101">
        <v>1.3702000000000001</v>
      </c>
    </row>
    <row r="33" spans="2:9" x14ac:dyDescent="0.3">
      <c r="B33" s="4"/>
      <c r="C33" s="4"/>
      <c r="D33" s="4"/>
      <c r="E33" s="4"/>
      <c r="F33" s="4"/>
      <c r="G33" s="4"/>
      <c r="H33" s="97"/>
      <c r="I33" s="96"/>
    </row>
    <row r="34" spans="2:9" x14ac:dyDescent="0.3">
      <c r="B34" s="4"/>
      <c r="C34" s="4"/>
      <c r="D34" s="4"/>
      <c r="E34" s="4"/>
      <c r="F34" s="4"/>
      <c r="G34" s="4"/>
      <c r="H34" s="97"/>
      <c r="I34" s="9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6FEC-1F84-4B6A-B012-09F96716271F}">
  <dimension ref="B9:J45"/>
  <sheetViews>
    <sheetView tabSelected="1" topLeftCell="A23" workbookViewId="0">
      <selection activeCell="D41" sqref="D41"/>
    </sheetView>
  </sheetViews>
  <sheetFormatPr defaultRowHeight="14.4" x14ac:dyDescent="0.3"/>
  <cols>
    <col min="3" max="3" width="35.109375" bestFit="1" customWidth="1"/>
    <col min="4" max="4" width="15.21875" customWidth="1"/>
    <col min="5" max="5" width="9.6640625" bestFit="1" customWidth="1"/>
    <col min="6" max="6" width="13.33203125" bestFit="1" customWidth="1"/>
    <col min="9" max="9" width="13.88671875" bestFit="1" customWidth="1"/>
  </cols>
  <sheetData>
    <row r="9" spans="2:10" x14ac:dyDescent="0.3">
      <c r="B9" s="3"/>
      <c r="C9" s="128" t="s">
        <v>469</v>
      </c>
      <c r="D9" s="128"/>
      <c r="E9" s="128"/>
      <c r="F9" s="128"/>
      <c r="G9" s="4"/>
      <c r="H9" s="4"/>
      <c r="I9" s="4"/>
      <c r="J9" s="4"/>
    </row>
    <row r="10" spans="2:10" x14ac:dyDescent="0.3">
      <c r="B10" s="128"/>
      <c r="C10" s="128"/>
      <c r="D10" s="4"/>
      <c r="E10" s="4"/>
      <c r="F10" s="4"/>
      <c r="G10" s="4"/>
      <c r="H10" s="4"/>
      <c r="I10" s="4"/>
      <c r="J10" s="4"/>
    </row>
    <row r="11" spans="2:10" x14ac:dyDescent="0.3">
      <c r="B11" s="3"/>
      <c r="C11" s="104" t="s">
        <v>83</v>
      </c>
      <c r="D11" s="105" t="s">
        <v>1</v>
      </c>
      <c r="E11" s="105" t="s">
        <v>470</v>
      </c>
      <c r="F11" s="105" t="s">
        <v>100</v>
      </c>
      <c r="G11" s="105" t="s">
        <v>141</v>
      </c>
      <c r="H11" s="4"/>
      <c r="I11" s="4"/>
      <c r="J11" s="4"/>
    </row>
    <row r="12" spans="2:10" x14ac:dyDescent="0.3">
      <c r="B12" s="3"/>
      <c r="C12" s="106">
        <v>56815</v>
      </c>
      <c r="D12" s="107" t="s">
        <v>471</v>
      </c>
      <c r="E12" s="107" t="s">
        <v>472</v>
      </c>
      <c r="F12" s="108">
        <v>13836</v>
      </c>
      <c r="G12" s="108">
        <v>25</v>
      </c>
      <c r="H12" s="4"/>
      <c r="I12" s="4"/>
      <c r="J12" s="4"/>
    </row>
    <row r="13" spans="2:10" x14ac:dyDescent="0.3">
      <c r="B13" s="3"/>
      <c r="C13" s="106">
        <v>51186</v>
      </c>
      <c r="D13" s="107" t="s">
        <v>473</v>
      </c>
      <c r="E13" s="107" t="s">
        <v>474</v>
      </c>
      <c r="F13" s="108">
        <v>11771</v>
      </c>
      <c r="G13" s="108">
        <v>32</v>
      </c>
      <c r="H13" s="4"/>
      <c r="I13" s="4"/>
      <c r="J13" s="4"/>
    </row>
    <row r="14" spans="2:10" x14ac:dyDescent="0.3">
      <c r="B14" s="3"/>
      <c r="C14" s="106">
        <v>51511</v>
      </c>
      <c r="D14" s="107" t="s">
        <v>475</v>
      </c>
      <c r="E14" s="107" t="s">
        <v>476</v>
      </c>
      <c r="F14" s="108">
        <v>13046</v>
      </c>
      <c r="G14" s="108">
        <v>35</v>
      </c>
      <c r="H14" s="4"/>
      <c r="I14" s="4"/>
      <c r="J14" s="4"/>
    </row>
    <row r="15" spans="2:10" x14ac:dyDescent="0.3">
      <c r="B15" s="3"/>
      <c r="C15" s="106">
        <v>50890</v>
      </c>
      <c r="D15" s="107" t="s">
        <v>477</v>
      </c>
      <c r="E15" s="107" t="s">
        <v>478</v>
      </c>
      <c r="F15" s="108">
        <v>18276</v>
      </c>
      <c r="G15" s="108">
        <v>32</v>
      </c>
      <c r="H15" s="4"/>
      <c r="I15" s="4"/>
      <c r="J15" s="4"/>
    </row>
    <row r="16" spans="2:10" x14ac:dyDescent="0.3">
      <c r="B16" s="3"/>
      <c r="C16" s="106">
        <v>53700</v>
      </c>
      <c r="D16" s="107" t="s">
        <v>479</v>
      </c>
      <c r="E16" s="107" t="s">
        <v>480</v>
      </c>
      <c r="F16" s="108">
        <v>19327</v>
      </c>
      <c r="G16" s="108">
        <v>26</v>
      </c>
      <c r="H16" s="4"/>
      <c r="I16" s="4"/>
      <c r="J16" s="4"/>
    </row>
    <row r="17" spans="2:10" x14ac:dyDescent="0.3">
      <c r="B17" s="3"/>
      <c r="C17" s="106">
        <v>55879</v>
      </c>
      <c r="D17" s="107" t="s">
        <v>481</v>
      </c>
      <c r="E17" s="107" t="s">
        <v>482</v>
      </c>
      <c r="F17" s="108">
        <v>18996</v>
      </c>
      <c r="G17" s="108">
        <v>35</v>
      </c>
      <c r="H17" s="4"/>
      <c r="I17" s="4"/>
      <c r="J17" s="4"/>
    </row>
    <row r="18" spans="2:10" x14ac:dyDescent="0.3">
      <c r="B18" s="3"/>
      <c r="C18" s="106">
        <v>59848</v>
      </c>
      <c r="D18" s="107" t="s">
        <v>483</v>
      </c>
      <c r="E18" s="107" t="s">
        <v>476</v>
      </c>
      <c r="F18" s="108">
        <v>10387</v>
      </c>
      <c r="G18" s="108">
        <v>25</v>
      </c>
      <c r="H18" s="4"/>
      <c r="I18" s="4"/>
      <c r="J18" s="4"/>
    </row>
    <row r="19" spans="2:10" x14ac:dyDescent="0.3">
      <c r="B19" s="3"/>
      <c r="C19" s="106">
        <v>58369</v>
      </c>
      <c r="D19" s="107" t="s">
        <v>484</v>
      </c>
      <c r="E19" s="107" t="s">
        <v>482</v>
      </c>
      <c r="F19" s="108">
        <v>12566</v>
      </c>
      <c r="G19" s="108">
        <v>37</v>
      </c>
      <c r="H19" s="4"/>
      <c r="I19" s="4"/>
      <c r="J19" s="4"/>
    </row>
    <row r="20" spans="2:10" x14ac:dyDescent="0.3">
      <c r="B20" s="3"/>
      <c r="C20" s="106">
        <v>50217</v>
      </c>
      <c r="D20" s="107" t="s">
        <v>485</v>
      </c>
      <c r="E20" s="107" t="s">
        <v>486</v>
      </c>
      <c r="F20" s="108">
        <v>16406</v>
      </c>
      <c r="G20" s="108">
        <v>42</v>
      </c>
      <c r="H20" s="4"/>
      <c r="I20" s="4"/>
      <c r="J20" s="4"/>
    </row>
    <row r="21" spans="2:10" x14ac:dyDescent="0.3">
      <c r="B21" s="3"/>
      <c r="C21" s="106">
        <v>50695</v>
      </c>
      <c r="D21" s="107" t="s">
        <v>487</v>
      </c>
      <c r="E21" s="107" t="s">
        <v>478</v>
      </c>
      <c r="F21" s="108">
        <v>15784</v>
      </c>
      <c r="G21" s="108">
        <v>43</v>
      </c>
      <c r="H21" s="4"/>
      <c r="I21" s="4"/>
      <c r="J21" s="4"/>
    </row>
    <row r="22" spans="2:10" x14ac:dyDescent="0.3">
      <c r="B22" s="3"/>
      <c r="C22" s="106">
        <v>59673</v>
      </c>
      <c r="D22" s="107" t="s">
        <v>488</v>
      </c>
      <c r="E22" s="107" t="s">
        <v>472</v>
      </c>
      <c r="F22" s="108">
        <v>10959</v>
      </c>
      <c r="G22" s="108">
        <v>30</v>
      </c>
      <c r="H22" s="4"/>
      <c r="I22" s="4"/>
      <c r="J22" s="4"/>
    </row>
    <row r="23" spans="2:10" x14ac:dyDescent="0.3">
      <c r="B23" s="3"/>
      <c r="C23" s="106">
        <v>52130</v>
      </c>
      <c r="D23" s="107" t="s">
        <v>489</v>
      </c>
      <c r="E23" s="107" t="s">
        <v>490</v>
      </c>
      <c r="F23" s="108">
        <v>14562</v>
      </c>
      <c r="G23" s="108">
        <v>32</v>
      </c>
      <c r="H23" s="4"/>
      <c r="I23" s="4"/>
      <c r="J23" s="4"/>
    </row>
    <row r="24" spans="2:10" x14ac:dyDescent="0.3">
      <c r="B24" s="128"/>
      <c r="C24" s="128"/>
      <c r="D24" s="4"/>
      <c r="E24" s="4"/>
      <c r="F24" s="4"/>
      <c r="G24" s="4"/>
      <c r="H24" s="4"/>
      <c r="I24" s="4"/>
      <c r="J24" s="4"/>
    </row>
    <row r="25" spans="2:10" x14ac:dyDescent="0.3">
      <c r="B25" s="19">
        <v>1</v>
      </c>
      <c r="C25" s="4" t="s">
        <v>491</v>
      </c>
      <c r="D25" s="1"/>
      <c r="E25" s="1"/>
      <c r="F25" s="22" t="str">
        <f>VLOOKUP(C19,C11:G23,2,FALSE)</f>
        <v>Thomas Davies</v>
      </c>
      <c r="G25" s="4"/>
      <c r="H25" s="4"/>
      <c r="I25" s="4"/>
      <c r="J25" s="4"/>
    </row>
    <row r="26" spans="2:10" x14ac:dyDescent="0.3">
      <c r="B26" s="128"/>
      <c r="C26" s="128"/>
      <c r="D26" s="4"/>
      <c r="E26" s="4"/>
      <c r="F26" s="4"/>
      <c r="G26" s="4"/>
      <c r="H26" s="4"/>
      <c r="I26" s="4"/>
      <c r="J26" s="4"/>
    </row>
    <row r="27" spans="2:10" x14ac:dyDescent="0.3">
      <c r="B27" s="19">
        <v>2</v>
      </c>
      <c r="C27" s="4" t="s">
        <v>492</v>
      </c>
      <c r="D27" s="1"/>
      <c r="E27" s="4"/>
      <c r="F27" s="22">
        <f>VLOOKUP(C22,C11:G23,5,0)</f>
        <v>30</v>
      </c>
      <c r="G27" s="4"/>
      <c r="H27" s="4"/>
      <c r="I27" s="4"/>
      <c r="J27" s="4"/>
    </row>
    <row r="28" spans="2:10" x14ac:dyDescent="0.3">
      <c r="B28" s="128"/>
      <c r="C28" s="128"/>
      <c r="D28" s="4"/>
      <c r="E28" s="4"/>
      <c r="F28" s="4"/>
      <c r="G28" s="4"/>
      <c r="H28" s="4"/>
      <c r="I28" s="4"/>
      <c r="J28" s="4"/>
    </row>
    <row r="29" spans="2:10" x14ac:dyDescent="0.3">
      <c r="B29" s="19">
        <v>3</v>
      </c>
      <c r="C29" s="120" t="s">
        <v>493</v>
      </c>
      <c r="D29" s="120"/>
      <c r="E29" s="120"/>
      <c r="F29" s="4"/>
      <c r="G29" s="4"/>
      <c r="H29" s="4"/>
      <c r="I29" s="4"/>
      <c r="J29" s="4"/>
    </row>
    <row r="30" spans="2:10" x14ac:dyDescent="0.3">
      <c r="B30" s="128"/>
      <c r="C30" s="128"/>
      <c r="D30" s="4"/>
      <c r="E30" s="4"/>
      <c r="F30" s="4"/>
      <c r="G30" s="4"/>
      <c r="H30" s="4"/>
      <c r="I30" s="4"/>
      <c r="J30" s="4"/>
    </row>
    <row r="31" spans="2:10" x14ac:dyDescent="0.3">
      <c r="B31" s="3"/>
      <c r="C31" s="45" t="s">
        <v>83</v>
      </c>
      <c r="D31" s="109" t="s">
        <v>470</v>
      </c>
      <c r="E31" s="4"/>
      <c r="F31" s="4"/>
      <c r="G31" s="4"/>
      <c r="H31" s="4"/>
      <c r="I31" s="4"/>
      <c r="J31" s="4"/>
    </row>
    <row r="32" spans="2:10" x14ac:dyDescent="0.3">
      <c r="B32" s="3"/>
      <c r="C32" s="106">
        <v>55879</v>
      </c>
      <c r="D32" s="110" t="str">
        <f>VLOOKUP(C32,C11:G23,3,0)</f>
        <v>Capetown</v>
      </c>
      <c r="E32" s="4"/>
      <c r="F32" s="4"/>
      <c r="G32" s="4"/>
      <c r="H32" s="4"/>
      <c r="I32" s="4"/>
      <c r="J32" s="4"/>
    </row>
    <row r="33" spans="2:10" x14ac:dyDescent="0.3">
      <c r="B33" s="3"/>
      <c r="C33" s="106">
        <v>50217</v>
      </c>
      <c r="D33" s="110" t="str">
        <f>VLOOKUP(C33,C11:G23,3,0)</f>
        <v>Warsaw</v>
      </c>
      <c r="E33" s="4"/>
      <c r="F33" s="4"/>
      <c r="G33" s="4"/>
      <c r="H33" s="4"/>
      <c r="I33" s="4"/>
      <c r="J33" s="4"/>
    </row>
    <row r="34" spans="2:10" x14ac:dyDescent="0.3">
      <c r="B34" s="3"/>
      <c r="C34" s="106">
        <v>50695</v>
      </c>
      <c r="D34" s="110" t="str">
        <f>VLOOKUP(C34,C11:G23,3,0)</f>
        <v>Cairo</v>
      </c>
      <c r="E34" s="4"/>
      <c r="F34" s="4"/>
      <c r="G34" s="4"/>
      <c r="H34" s="4"/>
      <c r="I34" s="4"/>
      <c r="J34" s="4"/>
    </row>
    <row r="35" spans="2:10" x14ac:dyDescent="0.3">
      <c r="B35" s="128"/>
      <c r="C35" s="128"/>
      <c r="D35" s="4"/>
      <c r="E35" s="4"/>
      <c r="F35" s="4"/>
      <c r="G35" s="4"/>
      <c r="H35" s="4"/>
      <c r="I35" s="4"/>
      <c r="J35" s="4"/>
    </row>
    <row r="36" spans="2:10" x14ac:dyDescent="0.3">
      <c r="B36" s="19">
        <v>4</v>
      </c>
      <c r="C36" s="120" t="s">
        <v>494</v>
      </c>
      <c r="D36" s="120"/>
      <c r="E36" s="120"/>
      <c r="F36" s="4"/>
      <c r="G36" s="4"/>
      <c r="H36" s="4"/>
      <c r="I36" s="4"/>
      <c r="J36" s="4"/>
    </row>
    <row r="37" spans="2:10" x14ac:dyDescent="0.3">
      <c r="B37" s="128"/>
      <c r="C37" s="128"/>
      <c r="D37" s="4"/>
      <c r="E37" s="4"/>
      <c r="F37" s="4"/>
      <c r="G37" s="4"/>
      <c r="H37" s="4"/>
      <c r="I37" s="4"/>
      <c r="J37" s="4"/>
    </row>
    <row r="38" spans="2:10" x14ac:dyDescent="0.3">
      <c r="B38" s="3"/>
      <c r="C38" s="45" t="s">
        <v>1</v>
      </c>
      <c r="D38" s="109" t="s">
        <v>100</v>
      </c>
      <c r="E38" s="4"/>
      <c r="F38" s="4"/>
      <c r="G38" s="4"/>
      <c r="H38" s="4"/>
      <c r="I38" s="4"/>
      <c r="J38" s="4"/>
    </row>
    <row r="39" spans="2:10" x14ac:dyDescent="0.3">
      <c r="B39" s="3"/>
      <c r="C39" s="111" t="s">
        <v>477</v>
      </c>
      <c r="D39" s="110">
        <f>VLOOKUP(C15,C11:G23,4,0)</f>
        <v>18276</v>
      </c>
      <c r="E39" s="4"/>
      <c r="F39" s="4"/>
      <c r="G39" s="4"/>
      <c r="H39" s="4"/>
      <c r="I39" s="4"/>
      <c r="J39" s="4"/>
    </row>
    <row r="40" spans="2:10" x14ac:dyDescent="0.3">
      <c r="B40" s="3"/>
      <c r="C40" s="111" t="s">
        <v>495</v>
      </c>
      <c r="D40" s="110" t="e">
        <f>VLOOKUP(C40,C11:G23,5,0)</f>
        <v>#N/A</v>
      </c>
      <c r="E40" s="4"/>
      <c r="F40" s="4"/>
      <c r="G40" s="4"/>
      <c r="H40" s="4"/>
      <c r="I40" s="4"/>
      <c r="J40" s="4"/>
    </row>
    <row r="41" spans="2:10" x14ac:dyDescent="0.3">
      <c r="B41" s="3"/>
      <c r="C41" s="111" t="s">
        <v>488</v>
      </c>
      <c r="D41" s="110">
        <f>VLOOKUP(C22,C11:G23,4,0)</f>
        <v>10959</v>
      </c>
      <c r="E41" s="4"/>
      <c r="F41" s="4"/>
      <c r="G41" s="4"/>
      <c r="H41" s="4"/>
      <c r="I41" s="4"/>
      <c r="J41" s="4"/>
    </row>
    <row r="42" spans="2:10" x14ac:dyDescent="0.3">
      <c r="B42" s="128"/>
      <c r="C42" s="128"/>
      <c r="D42" s="4"/>
      <c r="E42" s="4"/>
      <c r="F42" s="4"/>
      <c r="G42" s="4"/>
      <c r="H42" s="4"/>
      <c r="I42" s="4"/>
      <c r="J42" s="4"/>
    </row>
    <row r="43" spans="2:10" x14ac:dyDescent="0.3">
      <c r="B43" s="128"/>
      <c r="C43" s="128"/>
      <c r="D43" s="4"/>
      <c r="E43" s="4"/>
      <c r="F43" s="4"/>
      <c r="G43" s="4"/>
      <c r="H43" s="4"/>
      <c r="I43" s="4"/>
      <c r="J43" s="4"/>
    </row>
    <row r="44" spans="2:10" x14ac:dyDescent="0.3">
      <c r="B44" s="128"/>
      <c r="C44" s="128"/>
      <c r="D44" s="4"/>
      <c r="E44" s="4"/>
      <c r="F44" s="4"/>
      <c r="G44" s="4"/>
      <c r="H44" s="4"/>
      <c r="I44" s="4"/>
      <c r="J44" s="4"/>
    </row>
    <row r="45" spans="2:10" x14ac:dyDescent="0.3">
      <c r="B45" s="128"/>
      <c r="C45" s="128"/>
      <c r="D45" s="4"/>
      <c r="E45" s="4"/>
      <c r="F45" s="4"/>
      <c r="G45" s="4"/>
      <c r="H45" s="4"/>
      <c r="I45" s="4"/>
      <c r="J45" s="4"/>
    </row>
  </sheetData>
  <mergeCells count="14">
    <mergeCell ref="B44:C44"/>
    <mergeCell ref="B45:C45"/>
    <mergeCell ref="B30:C30"/>
    <mergeCell ref="B35:C35"/>
    <mergeCell ref="C36:E36"/>
    <mergeCell ref="B37:C37"/>
    <mergeCell ref="B42:C42"/>
    <mergeCell ref="B43:C43"/>
    <mergeCell ref="C29:E29"/>
    <mergeCell ref="C9:F9"/>
    <mergeCell ref="B10:C10"/>
    <mergeCell ref="B24:C24"/>
    <mergeCell ref="B26:C26"/>
    <mergeCell ref="B28:C28"/>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BA77-2BF2-4F60-8054-E9ED91EDE0BF}">
  <dimension ref="B8:L35"/>
  <sheetViews>
    <sheetView workbookViewId="0">
      <selection activeCell="D35" sqref="D35"/>
    </sheetView>
  </sheetViews>
  <sheetFormatPr defaultRowHeight="14.4" x14ac:dyDescent="0.3"/>
  <cols>
    <col min="3" max="3" width="53.33203125" customWidth="1"/>
    <col min="4" max="4" width="11.5546875" bestFit="1" customWidth="1"/>
    <col min="5" max="5" width="6.88671875" bestFit="1" customWidth="1"/>
    <col min="6" max="6" width="11.5546875" bestFit="1" customWidth="1"/>
  </cols>
  <sheetData>
    <row r="8" spans="2:12" x14ac:dyDescent="0.3">
      <c r="B8" s="94"/>
      <c r="C8" s="93" t="s">
        <v>496</v>
      </c>
      <c r="D8" s="94"/>
      <c r="E8" s="94"/>
      <c r="F8" s="94"/>
      <c r="G8" s="94"/>
      <c r="H8" s="94"/>
      <c r="I8" s="94"/>
      <c r="J8" s="94"/>
      <c r="K8" s="94"/>
      <c r="L8" s="94"/>
    </row>
    <row r="9" spans="2:12" x14ac:dyDescent="0.3">
      <c r="B9" s="94"/>
      <c r="C9" s="112" t="s">
        <v>1</v>
      </c>
      <c r="D9" s="112" t="s">
        <v>141</v>
      </c>
      <c r="E9" s="112" t="s">
        <v>497</v>
      </c>
      <c r="F9" s="112" t="s">
        <v>498</v>
      </c>
      <c r="G9" s="94"/>
      <c r="H9" s="94"/>
      <c r="I9" s="94"/>
      <c r="J9" s="94"/>
      <c r="K9" s="94"/>
      <c r="L9" s="94"/>
    </row>
    <row r="10" spans="2:12" x14ac:dyDescent="0.3">
      <c r="B10" s="94"/>
      <c r="C10" s="113" t="s">
        <v>499</v>
      </c>
      <c r="D10" s="113">
        <v>35</v>
      </c>
      <c r="E10" s="113" t="s">
        <v>500</v>
      </c>
      <c r="F10" s="113" t="s">
        <v>501</v>
      </c>
      <c r="G10" s="94"/>
      <c r="H10" s="94"/>
      <c r="I10" s="94"/>
      <c r="J10" s="94"/>
      <c r="K10" s="94"/>
      <c r="L10" s="94"/>
    </row>
    <row r="11" spans="2:12" x14ac:dyDescent="0.3">
      <c r="B11" s="94"/>
      <c r="C11" s="113" t="s">
        <v>502</v>
      </c>
      <c r="D11" s="113">
        <v>42</v>
      </c>
      <c r="E11" s="113" t="s">
        <v>503</v>
      </c>
      <c r="F11" s="113" t="s">
        <v>504</v>
      </c>
      <c r="G11" s="94"/>
      <c r="H11" s="94"/>
      <c r="I11" s="94"/>
      <c r="J11" s="94"/>
      <c r="K11" s="94"/>
      <c r="L11" s="94"/>
    </row>
    <row r="12" spans="2:12" x14ac:dyDescent="0.3">
      <c r="B12" s="94"/>
      <c r="C12" s="113" t="s">
        <v>87</v>
      </c>
      <c r="D12" s="113">
        <v>28</v>
      </c>
      <c r="E12" s="113" t="s">
        <v>500</v>
      </c>
      <c r="F12" s="113" t="s">
        <v>505</v>
      </c>
      <c r="G12" s="94"/>
      <c r="H12" s="94"/>
      <c r="I12" s="94"/>
      <c r="J12" s="94"/>
      <c r="K12" s="94"/>
      <c r="L12" s="94"/>
    </row>
    <row r="13" spans="2:12" x14ac:dyDescent="0.3">
      <c r="B13" s="94"/>
      <c r="C13" s="113" t="s">
        <v>506</v>
      </c>
      <c r="D13" s="113">
        <v>25</v>
      </c>
      <c r="E13" s="113" t="s">
        <v>503</v>
      </c>
      <c r="F13" s="113" t="s">
        <v>96</v>
      </c>
      <c r="G13" s="94"/>
      <c r="H13" s="94"/>
      <c r="I13" s="94"/>
      <c r="J13" s="94"/>
      <c r="K13" s="94"/>
      <c r="L13" s="94"/>
    </row>
    <row r="14" spans="2:12" x14ac:dyDescent="0.3">
      <c r="B14" s="94"/>
      <c r="C14" s="113" t="s">
        <v>507</v>
      </c>
      <c r="D14" s="113">
        <v>31</v>
      </c>
      <c r="E14" s="113" t="s">
        <v>500</v>
      </c>
      <c r="F14" s="113" t="s">
        <v>97</v>
      </c>
      <c r="G14" s="94"/>
      <c r="H14" s="94"/>
      <c r="I14" s="94"/>
      <c r="J14" s="94"/>
      <c r="K14" s="94"/>
      <c r="L14" s="94"/>
    </row>
    <row r="15" spans="2:12" x14ac:dyDescent="0.3">
      <c r="B15" s="94"/>
      <c r="C15" s="113" t="s">
        <v>508</v>
      </c>
      <c r="D15" s="113">
        <v>27</v>
      </c>
      <c r="E15" s="113" t="s">
        <v>503</v>
      </c>
      <c r="F15" s="113" t="s">
        <v>509</v>
      </c>
      <c r="G15" s="94"/>
      <c r="H15" s="94"/>
      <c r="I15" s="94"/>
      <c r="J15" s="94"/>
      <c r="K15" s="94"/>
      <c r="L15" s="94"/>
    </row>
    <row r="16" spans="2:12" x14ac:dyDescent="0.3">
      <c r="B16" s="94"/>
      <c r="C16" s="113" t="s">
        <v>510</v>
      </c>
      <c r="D16" s="113">
        <v>38</v>
      </c>
      <c r="E16" s="113" t="s">
        <v>500</v>
      </c>
      <c r="F16" s="113" t="s">
        <v>511</v>
      </c>
      <c r="G16" s="94"/>
      <c r="H16" s="94"/>
      <c r="I16" s="94"/>
      <c r="J16" s="94"/>
      <c r="K16" s="94"/>
      <c r="L16" s="94"/>
    </row>
    <row r="17" spans="2:12" x14ac:dyDescent="0.3">
      <c r="B17" s="94"/>
      <c r="C17" s="113" t="s">
        <v>512</v>
      </c>
      <c r="D17" s="113">
        <v>29</v>
      </c>
      <c r="E17" s="113" t="s">
        <v>503</v>
      </c>
      <c r="F17" s="113" t="s">
        <v>513</v>
      </c>
      <c r="G17" s="94"/>
      <c r="H17" s="94"/>
      <c r="I17" s="94"/>
      <c r="J17" s="94"/>
      <c r="K17" s="94"/>
      <c r="L17" s="94"/>
    </row>
    <row r="18" spans="2:12" x14ac:dyDescent="0.3">
      <c r="B18" s="94"/>
      <c r="C18" s="113" t="s">
        <v>514</v>
      </c>
      <c r="D18" s="113">
        <v>45</v>
      </c>
      <c r="E18" s="113" t="s">
        <v>500</v>
      </c>
      <c r="F18" s="113" t="s">
        <v>515</v>
      </c>
      <c r="G18" s="94"/>
      <c r="H18" s="94"/>
      <c r="I18" s="94"/>
      <c r="J18" s="94"/>
      <c r="K18" s="94"/>
      <c r="L18" s="94"/>
    </row>
    <row r="19" spans="2:12" x14ac:dyDescent="0.3">
      <c r="B19" s="94"/>
      <c r="C19" s="113" t="s">
        <v>516</v>
      </c>
      <c r="D19" s="113">
        <v>33</v>
      </c>
      <c r="E19" s="113" t="s">
        <v>503</v>
      </c>
      <c r="F19" s="113" t="s">
        <v>517</v>
      </c>
      <c r="G19" s="94"/>
      <c r="H19" s="94"/>
      <c r="I19" s="94"/>
      <c r="J19" s="94"/>
      <c r="K19" s="94"/>
      <c r="L19" s="94"/>
    </row>
    <row r="20" spans="2:12" x14ac:dyDescent="0.3">
      <c r="B20" s="129"/>
      <c r="C20" s="129"/>
      <c r="D20" s="94"/>
      <c r="E20" s="94"/>
      <c r="F20" s="94"/>
      <c r="G20" s="94"/>
      <c r="H20" s="94"/>
      <c r="I20" s="94"/>
      <c r="J20" s="94"/>
      <c r="K20" s="94"/>
      <c r="L20" s="94"/>
    </row>
    <row r="21" spans="2:12" x14ac:dyDescent="0.3">
      <c r="B21" s="129"/>
      <c r="C21" s="129"/>
      <c r="D21" s="94"/>
      <c r="E21" s="94"/>
      <c r="F21" s="94"/>
      <c r="G21" s="94"/>
      <c r="H21" s="94"/>
      <c r="I21" s="94"/>
      <c r="J21" s="94"/>
      <c r="K21" s="94"/>
      <c r="L21" s="94"/>
    </row>
    <row r="22" spans="2:12" x14ac:dyDescent="0.3">
      <c r="B22" s="94"/>
      <c r="C22" s="114" t="s">
        <v>462</v>
      </c>
      <c r="D22" s="94"/>
      <c r="E22" s="94"/>
      <c r="F22" s="94"/>
      <c r="G22" s="94"/>
      <c r="H22" s="94"/>
      <c r="I22" s="94"/>
      <c r="J22" s="94"/>
      <c r="K22" s="94"/>
      <c r="L22" s="94"/>
    </row>
    <row r="23" spans="2:12" x14ac:dyDescent="0.3">
      <c r="B23" s="129"/>
      <c r="C23" s="129"/>
      <c r="D23" s="94"/>
      <c r="E23" s="94"/>
      <c r="F23" s="94"/>
      <c r="G23" s="94"/>
      <c r="H23" s="94" t="s">
        <v>518</v>
      </c>
      <c r="I23" s="94"/>
      <c r="J23" s="94"/>
      <c r="K23" s="94"/>
      <c r="L23" s="94"/>
    </row>
    <row r="24" spans="2:12" x14ac:dyDescent="0.3">
      <c r="B24" s="94">
        <v>1</v>
      </c>
      <c r="C24" s="94" t="s">
        <v>519</v>
      </c>
      <c r="D24" s="94"/>
      <c r="E24" s="94"/>
      <c r="F24" s="94"/>
      <c r="G24" s="94"/>
      <c r="H24" s="94"/>
      <c r="I24" s="94"/>
      <c r="J24" s="94"/>
      <c r="K24" s="94"/>
      <c r="L24" s="94"/>
    </row>
    <row r="25" spans="2:12" x14ac:dyDescent="0.3">
      <c r="B25" s="129"/>
      <c r="C25" s="129"/>
      <c r="D25" s="92" t="s">
        <v>464</v>
      </c>
      <c r="E25" s="92"/>
      <c r="F25" s="94"/>
      <c r="G25" s="94"/>
      <c r="H25" s="94"/>
      <c r="I25" s="94"/>
      <c r="J25" s="94"/>
      <c r="K25" s="94"/>
      <c r="L25" s="94"/>
    </row>
    <row r="26" spans="2:12" x14ac:dyDescent="0.3">
      <c r="B26" s="94"/>
      <c r="C26" s="93" t="s">
        <v>104</v>
      </c>
      <c r="D26" s="95" t="str">
        <f>VLOOKUP("Jane Doe",C9:F19,4,0)</f>
        <v>Data Scientist</v>
      </c>
      <c r="E26" s="94"/>
      <c r="F26" s="94"/>
      <c r="G26" s="94"/>
      <c r="H26" s="94"/>
      <c r="I26" s="94"/>
      <c r="J26" s="94"/>
      <c r="K26" s="94"/>
      <c r="L26" s="94"/>
    </row>
    <row r="27" spans="2:12" x14ac:dyDescent="0.3">
      <c r="B27" s="129"/>
      <c r="C27" s="129"/>
      <c r="D27" s="94"/>
      <c r="E27" s="94"/>
      <c r="F27" s="94"/>
      <c r="G27" s="94"/>
      <c r="H27" s="94"/>
      <c r="I27" s="94"/>
      <c r="J27" s="94"/>
      <c r="K27" s="94"/>
      <c r="L27" s="94"/>
    </row>
    <row r="28" spans="2:12" x14ac:dyDescent="0.3">
      <c r="B28" s="94">
        <v>2</v>
      </c>
      <c r="C28" s="94" t="s">
        <v>520</v>
      </c>
      <c r="D28" s="94"/>
      <c r="E28" s="94"/>
      <c r="F28" s="94"/>
      <c r="G28" s="94"/>
      <c r="H28" s="94"/>
      <c r="I28" s="94"/>
      <c r="J28" s="94"/>
      <c r="K28" s="94"/>
      <c r="L28" s="94"/>
    </row>
    <row r="29" spans="2:12" x14ac:dyDescent="0.3">
      <c r="B29" s="129"/>
      <c r="C29" s="129"/>
      <c r="D29" s="92" t="s">
        <v>464</v>
      </c>
      <c r="E29" s="92"/>
      <c r="F29" s="94"/>
      <c r="G29" s="94"/>
      <c r="H29" s="94"/>
      <c r="I29" s="94"/>
      <c r="J29" s="94"/>
      <c r="K29" s="94"/>
      <c r="L29" s="94"/>
    </row>
    <row r="30" spans="2:12" x14ac:dyDescent="0.3">
      <c r="B30" s="94"/>
      <c r="C30" s="93" t="s">
        <v>104</v>
      </c>
      <c r="D30" s="95">
        <f>VLOOKUP("Mike Lee",C9:F19,2,0)</f>
        <v>45</v>
      </c>
      <c r="E30" s="94"/>
      <c r="F30" s="94"/>
      <c r="G30" s="94"/>
      <c r="H30" s="94"/>
      <c r="I30" s="94"/>
      <c r="J30" s="94"/>
      <c r="K30" s="94"/>
      <c r="L30" s="94"/>
    </row>
    <row r="31" spans="2:12" x14ac:dyDescent="0.3">
      <c r="B31" s="129"/>
      <c r="C31" s="129"/>
      <c r="D31" s="94"/>
      <c r="E31" s="94"/>
      <c r="F31" s="94"/>
      <c r="G31" s="94"/>
      <c r="H31" s="94"/>
      <c r="I31" s="94"/>
      <c r="J31" s="94"/>
      <c r="K31" s="94"/>
      <c r="L31" s="94"/>
    </row>
    <row r="32" spans="2:12" x14ac:dyDescent="0.3">
      <c r="B32" s="94">
        <v>2</v>
      </c>
      <c r="C32" s="94" t="s">
        <v>521</v>
      </c>
      <c r="D32" s="94"/>
      <c r="E32" s="94"/>
      <c r="F32" s="94"/>
      <c r="G32" s="94"/>
      <c r="H32" s="94"/>
      <c r="I32" s="94"/>
      <c r="J32" s="94"/>
      <c r="K32" s="94"/>
      <c r="L32" s="94"/>
    </row>
    <row r="33" spans="2:12" x14ac:dyDescent="0.3">
      <c r="B33" s="129"/>
      <c r="C33" s="129"/>
      <c r="D33" s="92" t="s">
        <v>464</v>
      </c>
      <c r="E33" s="92"/>
      <c r="F33" s="94"/>
      <c r="G33" s="94"/>
      <c r="H33" s="94"/>
      <c r="I33" s="94"/>
      <c r="J33" s="94"/>
      <c r="K33" s="94"/>
      <c r="L33" s="94"/>
    </row>
    <row r="34" spans="2:12" x14ac:dyDescent="0.3">
      <c r="B34" s="94"/>
      <c r="C34" s="93" t="s">
        <v>104</v>
      </c>
      <c r="D34" s="95" t="str">
        <f>VLOOKUP("B*",C9:F19,4,0)</f>
        <v>Accountant</v>
      </c>
      <c r="E34" s="94"/>
      <c r="F34" s="94"/>
      <c r="G34" s="94"/>
      <c r="H34" s="94"/>
      <c r="I34" s="94"/>
      <c r="J34" s="94"/>
      <c r="K34" s="94"/>
      <c r="L34" s="94"/>
    </row>
    <row r="35" spans="2:12" x14ac:dyDescent="0.3">
      <c r="B35" s="129"/>
      <c r="C35" s="129"/>
      <c r="D35" s="94"/>
      <c r="E35" s="94"/>
      <c r="F35" s="94"/>
      <c r="G35" s="94"/>
      <c r="H35" s="94"/>
      <c r="I35" s="94"/>
      <c r="J35" s="94"/>
      <c r="K35" s="94"/>
      <c r="L35" s="94"/>
    </row>
  </sheetData>
  <mergeCells count="9">
    <mergeCell ref="B31:C31"/>
    <mergeCell ref="B33:C33"/>
    <mergeCell ref="B35:C35"/>
    <mergeCell ref="B20:C20"/>
    <mergeCell ref="B21:C21"/>
    <mergeCell ref="B23:C23"/>
    <mergeCell ref="B25:C25"/>
    <mergeCell ref="B27:C27"/>
    <mergeCell ref="B29:C2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7883-C99C-4552-94EF-A515BD3A028D}">
  <dimension ref="B8:H23"/>
  <sheetViews>
    <sheetView workbookViewId="0">
      <selection activeCell="K10" sqref="K10"/>
    </sheetView>
  </sheetViews>
  <sheetFormatPr defaultRowHeight="14.4" x14ac:dyDescent="0.3"/>
  <sheetData>
    <row r="8" spans="2:8" x14ac:dyDescent="0.3">
      <c r="B8" s="23" t="s">
        <v>37</v>
      </c>
      <c r="C8" s="24" t="s">
        <v>38</v>
      </c>
      <c r="D8" s="25"/>
      <c r="E8" s="25"/>
      <c r="F8" s="25"/>
      <c r="G8" s="25"/>
      <c r="H8" s="25"/>
    </row>
    <row r="9" spans="2:8" x14ac:dyDescent="0.3">
      <c r="B9" s="23" t="s">
        <v>39</v>
      </c>
      <c r="C9" s="26">
        <v>7</v>
      </c>
      <c r="D9" s="25"/>
      <c r="E9" s="25"/>
      <c r="F9" s="25"/>
      <c r="G9" s="25"/>
      <c r="H9" s="25"/>
    </row>
    <row r="10" spans="2:8" x14ac:dyDescent="0.3">
      <c r="B10" s="23" t="s">
        <v>40</v>
      </c>
      <c r="C10" s="26">
        <v>5</v>
      </c>
      <c r="D10" s="25"/>
      <c r="E10" s="25"/>
      <c r="F10" s="25"/>
      <c r="G10" s="25"/>
      <c r="H10" s="25"/>
    </row>
    <row r="11" spans="2:8" x14ac:dyDescent="0.3">
      <c r="B11" s="23" t="s">
        <v>41</v>
      </c>
      <c r="C11" s="26">
        <v>6</v>
      </c>
      <c r="D11" s="25"/>
      <c r="E11" s="25"/>
      <c r="F11" s="25"/>
      <c r="G11" s="25"/>
      <c r="H11" s="25"/>
    </row>
    <row r="12" spans="2:8" x14ac:dyDescent="0.3">
      <c r="B12" s="23" t="s">
        <v>42</v>
      </c>
      <c r="C12" s="26">
        <v>4</v>
      </c>
      <c r="D12" s="25"/>
      <c r="E12" s="25"/>
      <c r="F12" s="25"/>
      <c r="G12" s="25"/>
      <c r="H12" s="25"/>
    </row>
    <row r="13" spans="2:8" x14ac:dyDescent="0.3">
      <c r="B13" s="23" t="s">
        <v>43</v>
      </c>
      <c r="C13" s="26" t="s">
        <v>44</v>
      </c>
      <c r="D13" s="25"/>
      <c r="E13" s="25"/>
      <c r="F13" s="25"/>
      <c r="G13" s="25"/>
      <c r="H13" s="25"/>
    </row>
    <row r="14" spans="2:8" x14ac:dyDescent="0.3">
      <c r="B14" s="23" t="s">
        <v>45</v>
      </c>
      <c r="C14" s="26" t="s">
        <v>46</v>
      </c>
      <c r="D14" s="25"/>
      <c r="E14" s="25"/>
      <c r="F14" s="25"/>
      <c r="G14" s="25"/>
      <c r="H14" s="25"/>
    </row>
    <row r="15" spans="2:8" x14ac:dyDescent="0.3">
      <c r="B15" s="23" t="s">
        <v>47</v>
      </c>
      <c r="C15" s="26" t="s">
        <v>47</v>
      </c>
      <c r="D15" s="25"/>
      <c r="E15" s="25"/>
      <c r="F15" s="25"/>
      <c r="G15" s="25"/>
      <c r="H15" s="25"/>
    </row>
    <row r="16" spans="2:8" x14ac:dyDescent="0.3">
      <c r="B16" s="25"/>
      <c r="C16" s="25"/>
      <c r="D16" s="25"/>
      <c r="E16" s="25"/>
      <c r="F16" s="25"/>
      <c r="G16" s="25"/>
      <c r="H16" s="25"/>
    </row>
    <row r="17" spans="2:8" x14ac:dyDescent="0.3">
      <c r="B17" s="27" t="s">
        <v>48</v>
      </c>
      <c r="C17" s="25"/>
      <c r="D17" s="25"/>
      <c r="E17" s="25"/>
      <c r="F17" s="25"/>
      <c r="G17" s="25"/>
      <c r="H17" s="25"/>
    </row>
    <row r="18" spans="2:8" x14ac:dyDescent="0.3">
      <c r="B18" s="25"/>
      <c r="C18" s="25"/>
      <c r="D18" s="25"/>
      <c r="E18" s="25"/>
      <c r="F18" s="25"/>
      <c r="G18" s="25"/>
      <c r="H18" s="25"/>
    </row>
    <row r="19" spans="2:8" ht="15" thickBot="1" x14ac:dyDescent="0.35">
      <c r="B19" s="27" t="s">
        <v>49</v>
      </c>
      <c r="C19" s="27" t="s">
        <v>50</v>
      </c>
      <c r="D19" s="25"/>
      <c r="E19" s="25"/>
      <c r="F19" s="25"/>
      <c r="G19" s="25"/>
      <c r="H19" s="25"/>
    </row>
    <row r="20" spans="2:8" ht="15" thickBot="1" x14ac:dyDescent="0.35">
      <c r="B20" s="27" t="s">
        <v>38</v>
      </c>
      <c r="C20" s="28">
        <f>COUNT(C9:C15)</f>
        <v>4</v>
      </c>
      <c r="D20" s="27"/>
      <c r="E20" s="25"/>
      <c r="F20" s="25"/>
      <c r="G20" s="25"/>
      <c r="H20" s="25"/>
    </row>
    <row r="21" spans="2:8" x14ac:dyDescent="0.3">
      <c r="B21" s="25"/>
      <c r="C21" s="25"/>
      <c r="D21" s="25"/>
      <c r="E21" s="25"/>
      <c r="F21" s="25"/>
      <c r="G21" s="25"/>
      <c r="H21" s="25"/>
    </row>
    <row r="22" spans="2:8" ht="15" thickBot="1" x14ac:dyDescent="0.35">
      <c r="B22" s="27" t="s">
        <v>49</v>
      </c>
      <c r="C22" s="27" t="s">
        <v>51</v>
      </c>
      <c r="D22" s="25"/>
      <c r="E22" s="25"/>
      <c r="F22" s="25"/>
      <c r="G22" s="25"/>
      <c r="H22" s="25"/>
    </row>
    <row r="23" spans="2:8" ht="15" thickBot="1" x14ac:dyDescent="0.35">
      <c r="B23" s="27" t="s">
        <v>38</v>
      </c>
      <c r="C23" s="28">
        <f>COUNTA(C8:C15)</f>
        <v>8</v>
      </c>
      <c r="D23" s="27"/>
      <c r="E23" s="25"/>
      <c r="F23" s="25"/>
      <c r="G23" s="25"/>
      <c r="H23" s="2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85CD-45C0-4A71-BFCD-465455AADF24}">
  <dimension ref="B10:G34"/>
  <sheetViews>
    <sheetView workbookViewId="0">
      <selection activeCell="F38" sqref="F38"/>
    </sheetView>
  </sheetViews>
  <sheetFormatPr defaultRowHeight="14.4" x14ac:dyDescent="0.3"/>
  <sheetData>
    <row r="10" spans="2:7" ht="24" x14ac:dyDescent="0.3">
      <c r="B10" s="29" t="s">
        <v>52</v>
      </c>
      <c r="C10" s="29" t="s">
        <v>53</v>
      </c>
      <c r="D10" s="29" t="s">
        <v>54</v>
      </c>
      <c r="E10" s="30"/>
      <c r="F10" s="30"/>
      <c r="G10" s="30"/>
    </row>
    <row r="11" spans="2:7" ht="36" x14ac:dyDescent="0.3">
      <c r="B11" s="31">
        <v>101</v>
      </c>
      <c r="C11" s="31" t="s">
        <v>55</v>
      </c>
      <c r="D11" s="32">
        <v>78022</v>
      </c>
      <c r="E11" s="30"/>
      <c r="F11" s="30"/>
      <c r="G11" s="30"/>
    </row>
    <row r="12" spans="2:7" ht="24" x14ac:dyDescent="0.3">
      <c r="B12" s="31">
        <v>102</v>
      </c>
      <c r="C12" s="31" t="s">
        <v>56</v>
      </c>
      <c r="D12" s="32">
        <v>99819</v>
      </c>
      <c r="E12" s="30"/>
      <c r="F12" s="30"/>
      <c r="G12" s="30"/>
    </row>
    <row r="13" spans="2:7" ht="24" x14ac:dyDescent="0.3">
      <c r="B13" s="31">
        <v>103</v>
      </c>
      <c r="C13" s="31" t="s">
        <v>57</v>
      </c>
      <c r="D13" s="31" t="s">
        <v>58</v>
      </c>
      <c r="E13" s="30"/>
      <c r="F13" s="30"/>
      <c r="G13" s="30"/>
    </row>
    <row r="14" spans="2:7" x14ac:dyDescent="0.3">
      <c r="B14" s="31">
        <v>104</v>
      </c>
      <c r="C14" s="31" t="s">
        <v>59</v>
      </c>
      <c r="D14" s="32">
        <v>27522</v>
      </c>
      <c r="E14" s="30"/>
      <c r="F14" s="30"/>
      <c r="G14" s="30"/>
    </row>
    <row r="15" spans="2:7" ht="24" x14ac:dyDescent="0.3">
      <c r="B15" s="31">
        <v>105</v>
      </c>
      <c r="C15" s="31" t="s">
        <v>60</v>
      </c>
      <c r="D15" s="31">
        <v>0</v>
      </c>
      <c r="E15" s="30"/>
      <c r="F15" s="30"/>
      <c r="G15" s="30"/>
    </row>
    <row r="16" spans="2:7" ht="24" x14ac:dyDescent="0.3">
      <c r="B16" s="31">
        <v>106</v>
      </c>
      <c r="C16" s="31" t="s">
        <v>61</v>
      </c>
      <c r="D16" s="31"/>
      <c r="E16" s="30"/>
      <c r="F16" s="30"/>
      <c r="G16" s="30"/>
    </row>
    <row r="17" spans="2:7" ht="24" x14ac:dyDescent="0.3">
      <c r="B17" s="31">
        <v>107</v>
      </c>
      <c r="C17" s="31" t="s">
        <v>62</v>
      </c>
      <c r="D17" s="31">
        <v>0</v>
      </c>
      <c r="E17" s="30"/>
      <c r="F17" s="30"/>
      <c r="G17" s="30"/>
    </row>
    <row r="18" spans="2:7" ht="24" x14ac:dyDescent="0.3">
      <c r="B18" s="31">
        <v>108</v>
      </c>
      <c r="C18" s="31" t="s">
        <v>63</v>
      </c>
      <c r="D18" s="32">
        <v>88041</v>
      </c>
      <c r="E18" s="30"/>
      <c r="F18" s="30"/>
      <c r="G18" s="30"/>
    </row>
    <row r="19" spans="2:7" ht="36" x14ac:dyDescent="0.3">
      <c r="B19" s="31">
        <v>109</v>
      </c>
      <c r="C19" s="31" t="s">
        <v>64</v>
      </c>
      <c r="D19" s="32">
        <v>81831</v>
      </c>
      <c r="E19" s="30"/>
      <c r="F19" s="30"/>
      <c r="G19" s="30"/>
    </row>
    <row r="20" spans="2:7" ht="24" x14ac:dyDescent="0.3">
      <c r="B20" s="31">
        <v>110</v>
      </c>
      <c r="C20" s="31" t="s">
        <v>65</v>
      </c>
      <c r="D20" s="31" t="s">
        <v>58</v>
      </c>
      <c r="E20" s="30"/>
      <c r="F20" s="30"/>
      <c r="G20" s="30"/>
    </row>
    <row r="21" spans="2:7" ht="24" x14ac:dyDescent="0.3">
      <c r="B21" s="31">
        <v>111</v>
      </c>
      <c r="C21" s="31" t="s">
        <v>66</v>
      </c>
      <c r="D21" s="33"/>
      <c r="E21" s="30"/>
      <c r="F21" s="30"/>
      <c r="G21" s="30"/>
    </row>
    <row r="22" spans="2:7" ht="36" x14ac:dyDescent="0.3">
      <c r="B22" s="31">
        <v>112</v>
      </c>
      <c r="C22" s="31" t="s">
        <v>67</v>
      </c>
      <c r="D22" s="32">
        <v>26624</v>
      </c>
      <c r="E22" s="30"/>
      <c r="F22" s="30"/>
      <c r="G22" s="30"/>
    </row>
    <row r="23" spans="2:7" ht="36" x14ac:dyDescent="0.3">
      <c r="B23" s="31">
        <v>113</v>
      </c>
      <c r="C23" s="31" t="s">
        <v>68</v>
      </c>
      <c r="D23" s="32">
        <v>92885</v>
      </c>
      <c r="E23" s="30"/>
      <c r="F23" s="30"/>
      <c r="G23" s="30"/>
    </row>
    <row r="24" spans="2:7" ht="36" x14ac:dyDescent="0.3">
      <c r="B24" s="31">
        <v>114</v>
      </c>
      <c r="C24" s="31" t="s">
        <v>69</v>
      </c>
      <c r="D24" s="31">
        <v>0</v>
      </c>
      <c r="E24" s="30"/>
      <c r="F24" s="30"/>
      <c r="G24" s="30"/>
    </row>
    <row r="25" spans="2:7" x14ac:dyDescent="0.3">
      <c r="B25" s="30"/>
      <c r="C25" s="30"/>
      <c r="D25" s="30"/>
      <c r="E25" s="30"/>
      <c r="F25" s="30"/>
      <c r="G25" s="30"/>
    </row>
    <row r="26" spans="2:7" x14ac:dyDescent="0.3">
      <c r="B26" s="34" t="s">
        <v>70</v>
      </c>
      <c r="C26" s="30"/>
      <c r="D26" s="30"/>
      <c r="E26" s="30"/>
      <c r="F26" s="30"/>
      <c r="G26" s="30"/>
    </row>
    <row r="27" spans="2:7" ht="15" thickBot="1" x14ac:dyDescent="0.35">
      <c r="B27" s="30" t="s">
        <v>49</v>
      </c>
      <c r="C27" s="30" t="s">
        <v>71</v>
      </c>
      <c r="D27" s="30"/>
      <c r="E27" s="30"/>
      <c r="F27" s="30"/>
      <c r="G27" s="30"/>
    </row>
    <row r="28" spans="2:7" ht="15" thickBot="1" x14ac:dyDescent="0.35">
      <c r="B28" s="30" t="s">
        <v>38</v>
      </c>
      <c r="C28" s="35">
        <f>COUNT(D11:D24)</f>
        <v>10</v>
      </c>
      <c r="D28" s="30"/>
      <c r="E28" s="30"/>
      <c r="F28" s="30"/>
      <c r="G28" s="30"/>
    </row>
    <row r="29" spans="2:7" x14ac:dyDescent="0.3">
      <c r="B29" s="30"/>
      <c r="C29" s="30"/>
      <c r="D29" s="30"/>
      <c r="E29" s="30"/>
      <c r="F29" s="30"/>
      <c r="G29" s="30"/>
    </row>
    <row r="30" spans="2:7" x14ac:dyDescent="0.3">
      <c r="B30" s="30"/>
      <c r="C30" s="30" t="s">
        <v>72</v>
      </c>
      <c r="D30" s="30"/>
      <c r="E30" s="30"/>
      <c r="F30" s="30"/>
      <c r="G30" s="30"/>
    </row>
    <row r="31" spans="2:7" x14ac:dyDescent="0.3">
      <c r="B31" s="30"/>
      <c r="C31" s="30"/>
      <c r="D31" s="30"/>
      <c r="E31" s="30"/>
      <c r="F31" s="30"/>
      <c r="G31" s="30"/>
    </row>
    <row r="32" spans="2:7" x14ac:dyDescent="0.3">
      <c r="B32" s="30"/>
      <c r="C32" s="30"/>
      <c r="D32" s="30"/>
      <c r="E32" s="30"/>
      <c r="F32" s="30"/>
      <c r="G32" s="30"/>
    </row>
    <row r="33" spans="2:7" ht="15" thickBot="1" x14ac:dyDescent="0.35">
      <c r="B33" s="30" t="s">
        <v>49</v>
      </c>
      <c r="C33" s="30" t="s">
        <v>73</v>
      </c>
      <c r="D33" s="30"/>
      <c r="E33" s="30"/>
      <c r="F33" s="30"/>
      <c r="G33" s="30"/>
    </row>
    <row r="34" spans="2:7" ht="15" thickBot="1" x14ac:dyDescent="0.35">
      <c r="B34" s="30" t="s">
        <v>38</v>
      </c>
      <c r="C34" s="35">
        <f>COUNTA(D11:D24)</f>
        <v>12</v>
      </c>
      <c r="D34" s="30"/>
      <c r="E34" s="30"/>
      <c r="F34" s="30"/>
      <c r="G34" s="3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A3512-3723-4C94-920D-E29A323DDF0F}">
  <dimension ref="B7:F33"/>
  <sheetViews>
    <sheetView topLeftCell="A5" workbookViewId="0">
      <selection activeCell="E33" sqref="E33"/>
    </sheetView>
  </sheetViews>
  <sheetFormatPr defaultRowHeight="14.4" x14ac:dyDescent="0.3"/>
  <sheetData>
    <row r="7" spans="2:6" ht="15" thickBot="1" x14ac:dyDescent="0.35"/>
    <row r="8" spans="2:6" x14ac:dyDescent="0.3">
      <c r="B8" s="36"/>
      <c r="C8" s="25"/>
      <c r="D8" s="25"/>
      <c r="E8" s="25"/>
      <c r="F8" s="25"/>
    </row>
    <row r="9" spans="2:6" x14ac:dyDescent="0.3">
      <c r="B9" s="37" t="s">
        <v>74</v>
      </c>
      <c r="C9" s="25"/>
      <c r="D9" s="25"/>
      <c r="E9" s="25"/>
      <c r="F9" s="25"/>
    </row>
    <row r="10" spans="2:6" x14ac:dyDescent="0.3">
      <c r="B10" s="37">
        <v>4</v>
      </c>
      <c r="C10" s="25"/>
      <c r="D10" s="25"/>
      <c r="E10" s="25"/>
      <c r="F10" s="25"/>
    </row>
    <row r="11" spans="2:6" x14ac:dyDescent="0.3">
      <c r="B11" s="37"/>
      <c r="C11" s="25"/>
      <c r="D11" s="25"/>
      <c r="E11" s="25"/>
      <c r="F11" s="25"/>
    </row>
    <row r="12" spans="2:6" x14ac:dyDescent="0.3">
      <c r="B12" s="37">
        <v>3</v>
      </c>
      <c r="C12" s="25"/>
      <c r="D12" s="25"/>
      <c r="E12" s="25"/>
      <c r="F12" s="25"/>
    </row>
    <row r="13" spans="2:6" x14ac:dyDescent="0.3">
      <c r="B13" s="37"/>
      <c r="C13" s="25"/>
      <c r="D13" s="25"/>
      <c r="E13" s="25"/>
      <c r="F13" s="25"/>
    </row>
    <row r="14" spans="2:6" x14ac:dyDescent="0.3">
      <c r="B14" s="37" t="s">
        <v>75</v>
      </c>
      <c r="C14" s="25"/>
      <c r="D14" s="25"/>
      <c r="E14" s="25"/>
      <c r="F14" s="25"/>
    </row>
    <row r="15" spans="2:6" x14ac:dyDescent="0.3">
      <c r="B15" s="37"/>
      <c r="C15" s="25"/>
      <c r="D15" s="25"/>
      <c r="E15" s="25"/>
      <c r="F15" s="25"/>
    </row>
    <row r="16" spans="2:6" x14ac:dyDescent="0.3">
      <c r="B16" s="37" t="e">
        <v>#DIV/0!</v>
      </c>
      <c r="C16" s="25"/>
      <c r="D16" s="25"/>
      <c r="E16" s="25"/>
      <c r="F16" s="25"/>
    </row>
    <row r="17" spans="2:6" x14ac:dyDescent="0.3">
      <c r="B17" s="37" t="s">
        <v>76</v>
      </c>
      <c r="C17" s="25"/>
      <c r="D17" s="25"/>
      <c r="E17" s="25"/>
      <c r="F17" s="25"/>
    </row>
    <row r="18" spans="2:6" ht="15" thickBot="1" x14ac:dyDescent="0.35">
      <c r="B18" s="38" t="s">
        <v>77</v>
      </c>
      <c r="C18" s="25"/>
      <c r="D18" s="25"/>
      <c r="E18" s="25"/>
      <c r="F18" s="25"/>
    </row>
    <row r="19" spans="2:6" x14ac:dyDescent="0.3">
      <c r="B19" s="25"/>
      <c r="C19" s="25"/>
      <c r="D19" s="25"/>
      <c r="E19" s="25"/>
      <c r="F19" s="25"/>
    </row>
    <row r="20" spans="2:6" x14ac:dyDescent="0.3">
      <c r="B20" s="27" t="s">
        <v>78</v>
      </c>
      <c r="C20" s="25"/>
      <c r="D20" s="25"/>
      <c r="E20" s="25"/>
      <c r="F20" s="25"/>
    </row>
    <row r="21" spans="2:6" x14ac:dyDescent="0.3">
      <c r="B21" s="25"/>
      <c r="C21" s="25"/>
      <c r="D21" s="25"/>
      <c r="E21" s="25"/>
      <c r="F21" s="25"/>
    </row>
    <row r="22" spans="2:6" x14ac:dyDescent="0.3">
      <c r="B22" s="27" t="s">
        <v>79</v>
      </c>
      <c r="C22" s="25"/>
      <c r="D22" s="25"/>
      <c r="E22" s="25"/>
      <c r="F22" s="25"/>
    </row>
    <row r="23" spans="2:6" x14ac:dyDescent="0.3">
      <c r="B23" s="39">
        <f>COUNTA(B8:B18)</f>
        <v>7</v>
      </c>
      <c r="C23" s="27"/>
      <c r="D23" s="25"/>
      <c r="E23" s="25"/>
      <c r="F23" s="25"/>
    </row>
    <row r="24" spans="2:6" x14ac:dyDescent="0.3">
      <c r="B24" s="25"/>
      <c r="C24" s="25"/>
      <c r="D24" s="25"/>
      <c r="E24" s="25"/>
      <c r="F24" s="25"/>
    </row>
    <row r="25" spans="2:6" x14ac:dyDescent="0.3">
      <c r="B25" s="27" t="s">
        <v>80</v>
      </c>
      <c r="C25" s="25"/>
      <c r="D25" s="25"/>
      <c r="E25" s="25"/>
      <c r="F25" s="25"/>
    </row>
    <row r="26" spans="2:6" x14ac:dyDescent="0.3">
      <c r="B26" s="39">
        <f>COUNTBLANK(B8:B18)</f>
        <v>4</v>
      </c>
      <c r="C26" s="27"/>
      <c r="D26" s="25"/>
      <c r="E26" s="25"/>
      <c r="F26" s="25"/>
    </row>
    <row r="27" spans="2:6" x14ac:dyDescent="0.3">
      <c r="B27" s="25"/>
      <c r="C27" s="25"/>
      <c r="D27" s="25"/>
      <c r="E27" s="25"/>
      <c r="F27" s="25"/>
    </row>
    <row r="28" spans="2:6" x14ac:dyDescent="0.3">
      <c r="B28" s="27" t="s">
        <v>81</v>
      </c>
      <c r="C28" s="25"/>
      <c r="D28" s="25"/>
      <c r="E28" s="25"/>
      <c r="F28" s="25"/>
    </row>
    <row r="29" spans="2:6" x14ac:dyDescent="0.3">
      <c r="B29" s="39">
        <f>COUNTA(B8:B18) - COUNT(B8:B18)</f>
        <v>5</v>
      </c>
      <c r="C29" s="27"/>
      <c r="D29" s="25"/>
      <c r="E29" s="25"/>
      <c r="F29" s="25"/>
    </row>
    <row r="30" spans="2:6" x14ac:dyDescent="0.3">
      <c r="B30" s="25"/>
      <c r="C30" s="25"/>
      <c r="D30" s="25"/>
      <c r="E30" s="25"/>
      <c r="F30" s="25"/>
    </row>
    <row r="31" spans="2:6" x14ac:dyDescent="0.3">
      <c r="B31" s="27" t="s">
        <v>82</v>
      </c>
      <c r="C31" s="25"/>
      <c r="D31" s="25"/>
      <c r="E31" s="25"/>
      <c r="F31" s="25"/>
    </row>
    <row r="32" spans="2:6" x14ac:dyDescent="0.3">
      <c r="B32" s="39">
        <f>COUNTA(B8:B18) + COUNTBLANK(B8:B18)</f>
        <v>11</v>
      </c>
      <c r="C32" s="27"/>
      <c r="D32" s="25"/>
      <c r="E32" s="25"/>
      <c r="F32" s="25"/>
    </row>
    <row r="33" spans="2:6" x14ac:dyDescent="0.3">
      <c r="B33" s="25"/>
      <c r="C33" s="25"/>
      <c r="D33" s="25"/>
      <c r="E33" s="25"/>
      <c r="F33"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9FB17-7E3A-4ADD-943F-180CBF615770}">
  <dimension ref="B7:M25"/>
  <sheetViews>
    <sheetView workbookViewId="0">
      <selection activeCell="I24" sqref="I24"/>
    </sheetView>
  </sheetViews>
  <sheetFormatPr defaultRowHeight="14.4" x14ac:dyDescent="0.3"/>
  <cols>
    <col min="2" max="2" width="2" bestFit="1" customWidth="1"/>
    <col min="3" max="3" width="43.44140625" bestFit="1" customWidth="1"/>
    <col min="4" max="4" width="8.5546875" bestFit="1" customWidth="1"/>
    <col min="5" max="5" width="9.6640625" bestFit="1" customWidth="1"/>
    <col min="6" max="6" width="11.33203125" bestFit="1" customWidth="1"/>
    <col min="8" max="8" width="9.44140625" bestFit="1" customWidth="1"/>
    <col min="9" max="9" width="11.109375" bestFit="1" customWidth="1"/>
    <col min="10" max="10" width="13.5546875" bestFit="1" customWidth="1"/>
    <col min="11" max="11" width="11.33203125" bestFit="1" customWidth="1"/>
    <col min="12" max="12" width="11.44140625" bestFit="1" customWidth="1"/>
    <col min="13" max="13" width="11.77734375" bestFit="1" customWidth="1"/>
  </cols>
  <sheetData>
    <row r="7" spans="2:13" x14ac:dyDescent="0.3">
      <c r="B7" s="30"/>
      <c r="C7" s="41" t="s">
        <v>83</v>
      </c>
      <c r="D7" s="41">
        <v>101</v>
      </c>
      <c r="E7" s="41">
        <v>102</v>
      </c>
      <c r="F7" s="41">
        <v>103</v>
      </c>
      <c r="G7" s="41">
        <v>104</v>
      </c>
      <c r="H7" s="41">
        <v>105</v>
      </c>
      <c r="I7" s="41">
        <v>106</v>
      </c>
      <c r="J7" s="41">
        <v>107</v>
      </c>
      <c r="K7" s="41">
        <v>108</v>
      </c>
      <c r="L7" s="41">
        <v>109</v>
      </c>
      <c r="M7" s="41">
        <v>110</v>
      </c>
    </row>
    <row r="8" spans="2:13" x14ac:dyDescent="0.3">
      <c r="B8" s="30"/>
      <c r="C8" s="41" t="s">
        <v>84</v>
      </c>
      <c r="D8" s="42" t="s">
        <v>85</v>
      </c>
      <c r="E8" s="42" t="s">
        <v>86</v>
      </c>
      <c r="F8" s="42" t="s">
        <v>87</v>
      </c>
      <c r="G8" s="42" t="s">
        <v>88</v>
      </c>
      <c r="H8" s="42" t="s">
        <v>89</v>
      </c>
      <c r="I8" s="42" t="s">
        <v>90</v>
      </c>
      <c r="J8" s="42" t="s">
        <v>91</v>
      </c>
      <c r="K8" s="42" t="s">
        <v>92</v>
      </c>
      <c r="L8" s="42" t="s">
        <v>93</v>
      </c>
      <c r="M8" s="42" t="s">
        <v>94</v>
      </c>
    </row>
    <row r="9" spans="2:13" x14ac:dyDescent="0.3">
      <c r="B9" s="30"/>
      <c r="C9" s="41" t="s">
        <v>95</v>
      </c>
      <c r="D9" s="42" t="s">
        <v>96</v>
      </c>
      <c r="E9" s="42" t="s">
        <v>97</v>
      </c>
      <c r="F9" s="42" t="s">
        <v>98</v>
      </c>
      <c r="G9" s="42" t="s">
        <v>99</v>
      </c>
      <c r="H9" s="42" t="s">
        <v>96</v>
      </c>
      <c r="I9" s="42" t="s">
        <v>97</v>
      </c>
      <c r="J9" s="42" t="s">
        <v>98</v>
      </c>
      <c r="K9" s="42" t="s">
        <v>99</v>
      </c>
      <c r="L9" s="42" t="s">
        <v>96</v>
      </c>
      <c r="M9" s="42" t="s">
        <v>97</v>
      </c>
    </row>
    <row r="10" spans="2:13" x14ac:dyDescent="0.3">
      <c r="B10" s="30"/>
      <c r="C10" s="41" t="s">
        <v>100</v>
      </c>
      <c r="D10" s="42">
        <v>50000</v>
      </c>
      <c r="E10" s="42">
        <v>55000</v>
      </c>
      <c r="F10" s="42">
        <v>60000</v>
      </c>
      <c r="G10" s="42">
        <v>65000</v>
      </c>
      <c r="H10" s="42">
        <v>70000</v>
      </c>
      <c r="I10" s="42">
        <v>75000</v>
      </c>
      <c r="J10" s="42">
        <v>80000</v>
      </c>
      <c r="K10" s="42">
        <v>85000</v>
      </c>
      <c r="L10" s="42">
        <v>90000</v>
      </c>
      <c r="M10" s="42">
        <v>95000</v>
      </c>
    </row>
    <row r="11" spans="2:13" x14ac:dyDescent="0.3">
      <c r="B11" s="30"/>
      <c r="C11" s="41" t="s">
        <v>101</v>
      </c>
      <c r="D11" s="42">
        <v>2000</v>
      </c>
      <c r="E11" s="42">
        <v>2500</v>
      </c>
      <c r="F11" s="42">
        <v>3000</v>
      </c>
      <c r="G11" s="42">
        <v>3500</v>
      </c>
      <c r="H11" s="42">
        <v>4000</v>
      </c>
      <c r="I11" s="42">
        <v>4500</v>
      </c>
      <c r="J11" s="42">
        <v>5000</v>
      </c>
      <c r="K11" s="42">
        <v>5500</v>
      </c>
      <c r="L11" s="42">
        <v>6000</v>
      </c>
      <c r="M11" s="42">
        <v>6500</v>
      </c>
    </row>
    <row r="12" spans="2:13" x14ac:dyDescent="0.3">
      <c r="B12" s="30"/>
      <c r="C12" s="41" t="s">
        <v>102</v>
      </c>
      <c r="D12" s="42">
        <v>52000</v>
      </c>
      <c r="E12" s="42">
        <v>57500</v>
      </c>
      <c r="F12" s="42">
        <v>63000</v>
      </c>
      <c r="G12" s="42">
        <v>685000</v>
      </c>
      <c r="H12" s="42">
        <v>74000</v>
      </c>
      <c r="I12" s="42">
        <v>79500</v>
      </c>
      <c r="J12" s="42">
        <v>85000</v>
      </c>
      <c r="K12" s="42">
        <v>90500</v>
      </c>
      <c r="L12" s="42">
        <v>96000</v>
      </c>
      <c r="M12" s="42">
        <v>101500</v>
      </c>
    </row>
    <row r="13" spans="2:13" x14ac:dyDescent="0.3">
      <c r="B13" s="118"/>
      <c r="C13" s="118"/>
      <c r="D13" s="30"/>
      <c r="E13" s="30"/>
      <c r="F13" s="30"/>
      <c r="G13" s="30"/>
      <c r="H13" s="30"/>
      <c r="I13" s="30"/>
      <c r="J13" s="30"/>
      <c r="K13" s="30"/>
      <c r="L13" s="30"/>
      <c r="M13" s="30"/>
    </row>
    <row r="14" spans="2:13" x14ac:dyDescent="0.3">
      <c r="B14" s="34">
        <v>1</v>
      </c>
      <c r="C14" s="40" t="s">
        <v>103</v>
      </c>
      <c r="D14" s="30"/>
      <c r="E14" s="30"/>
      <c r="F14" s="30"/>
      <c r="G14" s="30"/>
      <c r="H14" s="30"/>
      <c r="I14" s="30"/>
      <c r="J14" s="30"/>
      <c r="K14" s="30"/>
      <c r="L14" s="30"/>
      <c r="M14" s="30"/>
    </row>
    <row r="15" spans="2:13" x14ac:dyDescent="0.3">
      <c r="B15" s="117"/>
      <c r="C15" s="117"/>
      <c r="D15" s="40"/>
      <c r="E15" s="40"/>
      <c r="F15" s="30"/>
      <c r="G15" s="30"/>
      <c r="H15" s="30"/>
      <c r="I15" s="30"/>
      <c r="J15" s="30"/>
      <c r="K15" s="30"/>
      <c r="L15" s="30"/>
      <c r="M15" s="30"/>
    </row>
    <row r="16" spans="2:13" x14ac:dyDescent="0.3">
      <c r="B16" s="34"/>
      <c r="C16" s="30" t="s">
        <v>104</v>
      </c>
      <c r="D16" s="43" t="str">
        <f>HLOOKUP(H16,C7:M12,3,0)</f>
        <v>Marketing</v>
      </c>
      <c r="E16" s="30"/>
      <c r="F16" s="30"/>
      <c r="G16" s="30"/>
      <c r="H16" s="30">
        <v>102</v>
      </c>
      <c r="I16" s="30"/>
      <c r="J16" s="30"/>
      <c r="K16" s="30"/>
      <c r="L16" s="30"/>
      <c r="M16" s="30"/>
    </row>
    <row r="17" spans="2:13" x14ac:dyDescent="0.3">
      <c r="B17" s="117"/>
      <c r="C17" s="117"/>
      <c r="D17" s="30"/>
      <c r="E17" s="30"/>
      <c r="F17" s="30"/>
      <c r="G17" s="30"/>
      <c r="H17" s="30"/>
      <c r="I17" s="30"/>
      <c r="J17" s="30"/>
      <c r="K17" s="30"/>
      <c r="L17" s="30"/>
      <c r="M17" s="30"/>
    </row>
    <row r="18" spans="2:13" x14ac:dyDescent="0.3">
      <c r="B18" s="34">
        <v>2</v>
      </c>
      <c r="C18" s="40" t="s">
        <v>105</v>
      </c>
      <c r="D18" s="30"/>
      <c r="E18" s="30"/>
      <c r="F18" s="30"/>
      <c r="G18" s="30"/>
      <c r="H18" s="30">
        <v>105</v>
      </c>
      <c r="I18" s="30"/>
      <c r="J18" s="30"/>
      <c r="K18" s="30"/>
      <c r="L18" s="30"/>
      <c r="M18" s="30"/>
    </row>
    <row r="19" spans="2:13" x14ac:dyDescent="0.3">
      <c r="B19" s="117"/>
      <c r="C19" s="117"/>
      <c r="D19" s="40"/>
      <c r="E19" s="40"/>
      <c r="F19" s="30"/>
      <c r="G19" s="30"/>
      <c r="H19" s="30"/>
      <c r="I19" s="30"/>
      <c r="J19" s="30"/>
      <c r="K19" s="30"/>
      <c r="L19" s="30"/>
      <c r="M19" s="30"/>
    </row>
    <row r="20" spans="2:13" x14ac:dyDescent="0.3">
      <c r="B20" s="34"/>
      <c r="C20" s="30" t="s">
        <v>104</v>
      </c>
      <c r="D20" s="43">
        <f>HLOOKUP(H18,C7:M12,4,0)</f>
        <v>70000</v>
      </c>
      <c r="E20" s="30"/>
      <c r="F20" s="30"/>
      <c r="G20" s="30"/>
      <c r="H20" s="30"/>
      <c r="I20" s="30"/>
      <c r="J20" s="30"/>
      <c r="K20" s="30"/>
      <c r="L20" s="30"/>
      <c r="M20" s="30"/>
    </row>
    <row r="21" spans="2:13" x14ac:dyDescent="0.3">
      <c r="B21" s="117"/>
      <c r="C21" s="117"/>
      <c r="D21" s="30"/>
      <c r="E21" s="30"/>
      <c r="F21" s="30"/>
      <c r="G21" s="30"/>
      <c r="H21" s="30"/>
      <c r="I21" s="30"/>
      <c r="J21" s="30"/>
      <c r="K21" s="30"/>
      <c r="L21" s="30"/>
      <c r="M21" s="30"/>
    </row>
    <row r="22" spans="2:13" x14ac:dyDescent="0.3">
      <c r="B22" s="117"/>
      <c r="C22" s="117"/>
      <c r="D22" s="30"/>
      <c r="E22" s="30"/>
      <c r="F22" s="30"/>
      <c r="G22" s="30"/>
      <c r="H22" s="30"/>
      <c r="I22" s="30"/>
      <c r="J22" s="30"/>
      <c r="K22" s="30"/>
      <c r="L22" s="30"/>
      <c r="M22" s="30"/>
    </row>
    <row r="23" spans="2:13" x14ac:dyDescent="0.3">
      <c r="B23" s="34">
        <v>3</v>
      </c>
      <c r="C23" s="40" t="s">
        <v>106</v>
      </c>
      <c r="D23" s="40"/>
      <c r="E23" s="40"/>
      <c r="F23" s="30"/>
      <c r="G23" s="30"/>
      <c r="H23" s="30">
        <v>107</v>
      </c>
      <c r="I23" s="30"/>
      <c r="J23" s="30"/>
      <c r="K23" s="30"/>
      <c r="L23" s="30"/>
      <c r="M23" s="30"/>
    </row>
    <row r="24" spans="2:13" x14ac:dyDescent="0.3">
      <c r="B24" s="34"/>
      <c r="C24" s="34" t="s">
        <v>104</v>
      </c>
      <c r="D24" s="43">
        <f>HLOOKUP(H23,B7:M12,6,0)</f>
        <v>85000</v>
      </c>
      <c r="E24" s="30"/>
      <c r="F24" s="30"/>
      <c r="G24" s="30"/>
      <c r="H24" s="30"/>
      <c r="I24" s="30"/>
      <c r="J24" s="30"/>
      <c r="K24" s="30"/>
      <c r="L24" s="30"/>
      <c r="M24" s="30"/>
    </row>
    <row r="25" spans="2:13" x14ac:dyDescent="0.3">
      <c r="B25" s="117"/>
      <c r="C25" s="117"/>
      <c r="D25" s="30"/>
      <c r="E25" s="30"/>
      <c r="F25" s="30"/>
      <c r="G25" s="30"/>
      <c r="H25" s="30"/>
      <c r="I25" s="30"/>
      <c r="J25" s="30"/>
      <c r="K25" s="30"/>
      <c r="L25" s="30"/>
      <c r="M25" s="30"/>
    </row>
  </sheetData>
  <mergeCells count="7">
    <mergeCell ref="B25:C25"/>
    <mergeCell ref="B13:C13"/>
    <mergeCell ref="B22:C22"/>
    <mergeCell ref="B15:C15"/>
    <mergeCell ref="B17:C17"/>
    <mergeCell ref="B19:C19"/>
    <mergeCell ref="B21:C21"/>
  </mergeCells>
  <dataValidations count="1">
    <dataValidation type="list" allowBlank="1" showInputMessage="1" showErrorMessage="1" sqref="H16" xr:uid="{3B241A96-7B99-4F06-8AC8-238D2FB90345}">
      <formula1>$D$7:$M$7</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E0424-8C95-41CA-9D1F-7E0684624D27}">
  <dimension ref="B8:F18"/>
  <sheetViews>
    <sheetView workbookViewId="0">
      <selection activeCell="C21" sqref="C21"/>
    </sheetView>
  </sheetViews>
  <sheetFormatPr defaultRowHeight="14.4" x14ac:dyDescent="0.3"/>
  <sheetData>
    <row r="8" spans="2:6" x14ac:dyDescent="0.3">
      <c r="B8" s="44" t="s">
        <v>107</v>
      </c>
      <c r="C8" s="4"/>
      <c r="D8" s="4"/>
      <c r="E8" s="4"/>
      <c r="F8" s="4"/>
    </row>
    <row r="9" spans="2:6" x14ac:dyDescent="0.3">
      <c r="B9" s="4" t="s">
        <v>108</v>
      </c>
      <c r="C9" s="4"/>
      <c r="D9" s="4"/>
      <c r="E9" s="4"/>
      <c r="F9" s="4"/>
    </row>
    <row r="10" spans="2:6" x14ac:dyDescent="0.3">
      <c r="B10" s="4" t="s">
        <v>109</v>
      </c>
      <c r="C10" s="4"/>
      <c r="D10" s="4"/>
      <c r="E10" s="4"/>
      <c r="F10" s="4"/>
    </row>
    <row r="11" spans="2:6" x14ac:dyDescent="0.3">
      <c r="B11" s="4" t="s">
        <v>110</v>
      </c>
      <c r="C11" s="4"/>
      <c r="D11" s="4"/>
      <c r="E11" s="4"/>
      <c r="F11" s="4"/>
    </row>
    <row r="12" spans="2:6" x14ac:dyDescent="0.3">
      <c r="B12" s="4"/>
      <c r="C12" s="4"/>
      <c r="D12" s="4"/>
      <c r="E12" s="4"/>
      <c r="F12" s="4"/>
    </row>
    <row r="13" spans="2:6" x14ac:dyDescent="0.3">
      <c r="B13" s="45" t="s">
        <v>1</v>
      </c>
      <c r="C13" s="45" t="s">
        <v>111</v>
      </c>
      <c r="D13" s="45" t="s">
        <v>112</v>
      </c>
      <c r="E13" s="4"/>
      <c r="F13" s="4"/>
    </row>
    <row r="14" spans="2:6" x14ac:dyDescent="0.3">
      <c r="B14" s="2" t="s">
        <v>113</v>
      </c>
      <c r="C14" s="2">
        <v>98</v>
      </c>
      <c r="D14" s="46" t="str">
        <f>IF(C14&gt;=60,"pass","fail")</f>
        <v>pass</v>
      </c>
      <c r="E14" s="4"/>
      <c r="F14" s="4"/>
    </row>
    <row r="15" spans="2:6" x14ac:dyDescent="0.3">
      <c r="B15" s="2" t="s">
        <v>114</v>
      </c>
      <c r="C15" s="2">
        <v>55</v>
      </c>
      <c r="D15" s="46" t="str">
        <f t="shared" ref="D15:D17" si="0">IF(C15&gt;=60,"pass","fail")</f>
        <v>fail</v>
      </c>
      <c r="E15" s="4"/>
      <c r="F15" s="4"/>
    </row>
    <row r="16" spans="2:6" x14ac:dyDescent="0.3">
      <c r="B16" s="2" t="s">
        <v>115</v>
      </c>
      <c r="C16" s="2">
        <v>15</v>
      </c>
      <c r="D16" s="46" t="str">
        <f t="shared" si="0"/>
        <v>fail</v>
      </c>
      <c r="E16" s="4"/>
      <c r="F16" s="4"/>
    </row>
    <row r="17" spans="2:6" x14ac:dyDescent="0.3">
      <c r="B17" s="2" t="s">
        <v>116</v>
      </c>
      <c r="C17" s="2">
        <v>60</v>
      </c>
      <c r="D17" s="46" t="str">
        <f t="shared" si="0"/>
        <v>pass</v>
      </c>
      <c r="E17" s="4"/>
      <c r="F17" s="4"/>
    </row>
    <row r="18" spans="2:6" x14ac:dyDescent="0.3">
      <c r="B18" s="4"/>
      <c r="C18" s="4"/>
      <c r="D18" s="4"/>
      <c r="E18" s="4"/>
      <c r="F18" s="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8282-9D29-4092-8574-63B6C76C84BC}">
  <dimension ref="B9:F18"/>
  <sheetViews>
    <sheetView workbookViewId="0">
      <selection activeCell="B9" sqref="B9:F18"/>
    </sheetView>
  </sheetViews>
  <sheetFormatPr defaultRowHeight="14.4" x14ac:dyDescent="0.3"/>
  <cols>
    <col min="2" max="2" width="78.109375" bestFit="1" customWidth="1"/>
    <col min="3" max="3" width="8" bestFit="1" customWidth="1"/>
    <col min="4" max="4" width="8.44140625" bestFit="1" customWidth="1"/>
    <col min="5" max="5" width="11.5546875" bestFit="1" customWidth="1"/>
  </cols>
  <sheetData>
    <row r="9" spans="2:6" x14ac:dyDescent="0.3">
      <c r="B9" s="44" t="s">
        <v>117</v>
      </c>
      <c r="C9" s="1"/>
      <c r="D9" s="1"/>
      <c r="E9" s="1"/>
      <c r="F9" s="1"/>
    </row>
    <row r="10" spans="2:6" x14ac:dyDescent="0.3">
      <c r="B10" s="47" t="s">
        <v>118</v>
      </c>
      <c r="C10" s="1"/>
      <c r="D10" s="1"/>
      <c r="E10" s="1"/>
      <c r="F10" s="1"/>
    </row>
    <row r="11" spans="2:6" x14ac:dyDescent="0.3">
      <c r="B11" s="44" t="s">
        <v>119</v>
      </c>
      <c r="C11" s="1"/>
      <c r="D11" s="1"/>
      <c r="E11" s="1"/>
      <c r="F11" s="1"/>
    </row>
    <row r="12" spans="2:6" x14ac:dyDescent="0.3">
      <c r="B12" s="48"/>
      <c r="C12" s="1"/>
      <c r="D12" s="1"/>
      <c r="E12" s="1"/>
      <c r="F12" s="1"/>
    </row>
    <row r="13" spans="2:6" x14ac:dyDescent="0.3">
      <c r="B13" s="1"/>
      <c r="C13" s="4" t="s">
        <v>4</v>
      </c>
      <c r="D13" s="4" t="s">
        <v>5</v>
      </c>
      <c r="E13" s="1"/>
      <c r="F13" s="1"/>
    </row>
    <row r="14" spans="2:6" x14ac:dyDescent="0.3">
      <c r="B14" s="2"/>
      <c r="C14" s="2" t="s">
        <v>120</v>
      </c>
      <c r="D14" s="2" t="s">
        <v>121</v>
      </c>
      <c r="E14" s="45" t="s">
        <v>122</v>
      </c>
      <c r="F14" s="1"/>
    </row>
    <row r="15" spans="2:6" x14ac:dyDescent="0.3">
      <c r="B15" s="2" t="s">
        <v>123</v>
      </c>
      <c r="C15" s="2" t="s">
        <v>124</v>
      </c>
      <c r="D15" s="2" t="s">
        <v>125</v>
      </c>
      <c r="E15" s="46"/>
      <c r="F15" s="4"/>
    </row>
    <row r="16" spans="2:6" x14ac:dyDescent="0.3">
      <c r="B16" s="2" t="s">
        <v>126</v>
      </c>
      <c r="C16" s="2" t="s">
        <v>127</v>
      </c>
      <c r="D16" s="2" t="s">
        <v>128</v>
      </c>
      <c r="E16" s="46"/>
      <c r="F16" s="4"/>
    </row>
    <row r="17" spans="2:6" x14ac:dyDescent="0.3">
      <c r="B17" s="2" t="s">
        <v>129</v>
      </c>
      <c r="C17" s="2" t="s">
        <v>130</v>
      </c>
      <c r="D17" s="2" t="s">
        <v>131</v>
      </c>
      <c r="E17" s="46"/>
      <c r="F17" s="4"/>
    </row>
    <row r="18" spans="2:6" x14ac:dyDescent="0.3">
      <c r="B18" s="2" t="s">
        <v>132</v>
      </c>
      <c r="C18" s="2" t="s">
        <v>133</v>
      </c>
      <c r="D18" s="2" t="s">
        <v>134</v>
      </c>
      <c r="E18" s="46"/>
      <c r="F18" s="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19203-B111-4CE2-B2DC-4723459B5663}">
  <dimension ref="B9:I38"/>
  <sheetViews>
    <sheetView workbookViewId="0">
      <selection activeCell="H16" sqref="H16"/>
    </sheetView>
  </sheetViews>
  <sheetFormatPr defaultRowHeight="14.4" x14ac:dyDescent="0.3"/>
  <cols>
    <col min="6" max="6" width="12.6640625" bestFit="1" customWidth="1"/>
    <col min="7" max="7" width="12.44140625" bestFit="1" customWidth="1"/>
  </cols>
  <sheetData>
    <row r="9" spans="2:9" x14ac:dyDescent="0.3">
      <c r="B9" s="1"/>
      <c r="C9" s="4" t="s">
        <v>135</v>
      </c>
      <c r="D9" s="1"/>
      <c r="E9" s="1"/>
      <c r="F9" s="1"/>
      <c r="G9" s="1"/>
      <c r="H9" s="1"/>
      <c r="I9" s="1"/>
    </row>
    <row r="10" spans="2:9" x14ac:dyDescent="0.3">
      <c r="B10" s="12">
        <v>1</v>
      </c>
      <c r="C10" s="49" t="s">
        <v>136</v>
      </c>
      <c r="D10" s="1"/>
      <c r="E10" s="1"/>
      <c r="F10" s="1"/>
      <c r="G10" s="1"/>
      <c r="H10" s="1"/>
      <c r="I10" s="1"/>
    </row>
    <row r="11" spans="2:9" x14ac:dyDescent="0.3">
      <c r="B11" s="119"/>
      <c r="C11" s="119"/>
      <c r="D11" s="1"/>
      <c r="E11" s="1"/>
      <c r="F11" s="1"/>
      <c r="G11" s="1"/>
      <c r="H11" s="1"/>
      <c r="I11" s="1"/>
    </row>
    <row r="12" spans="2:9" x14ac:dyDescent="0.3">
      <c r="B12" s="12">
        <v>2</v>
      </c>
      <c r="C12" s="49" t="s">
        <v>137</v>
      </c>
      <c r="D12" s="1"/>
      <c r="E12" s="1"/>
      <c r="F12" s="1"/>
      <c r="G12" s="1"/>
      <c r="H12" s="1"/>
      <c r="I12" s="1"/>
    </row>
    <row r="13" spans="2:9" x14ac:dyDescent="0.3">
      <c r="B13" s="119"/>
      <c r="C13" s="119"/>
      <c r="D13" s="1"/>
      <c r="E13" s="1"/>
      <c r="F13" s="1"/>
      <c r="G13" s="1"/>
      <c r="H13" s="1"/>
      <c r="I13" s="1"/>
    </row>
    <row r="14" spans="2:9" x14ac:dyDescent="0.3">
      <c r="B14" s="119"/>
      <c r="C14" s="119"/>
      <c r="D14" s="1"/>
      <c r="E14" s="1"/>
      <c r="F14" s="1"/>
      <c r="G14" s="1"/>
      <c r="H14" s="1"/>
      <c r="I14" s="1"/>
    </row>
    <row r="15" spans="2:9" x14ac:dyDescent="0.3">
      <c r="B15" s="115"/>
      <c r="C15" s="115"/>
      <c r="D15" s="1"/>
      <c r="E15" s="1"/>
      <c r="F15" s="2" t="s">
        <v>138</v>
      </c>
      <c r="G15" s="2" t="s">
        <v>139</v>
      </c>
      <c r="H15" s="1"/>
      <c r="I15" s="1"/>
    </row>
    <row r="16" spans="2:9" x14ac:dyDescent="0.3">
      <c r="B16" s="1"/>
      <c r="C16" s="50" t="s">
        <v>140</v>
      </c>
      <c r="D16" s="50" t="s">
        <v>1</v>
      </c>
      <c r="E16" s="51" t="s">
        <v>141</v>
      </c>
      <c r="F16" s="50" t="s">
        <v>142</v>
      </c>
      <c r="G16" s="50" t="s">
        <v>143</v>
      </c>
      <c r="H16" s="1"/>
      <c r="I16" s="4"/>
    </row>
    <row r="17" spans="2:9" x14ac:dyDescent="0.3">
      <c r="B17" s="1"/>
      <c r="C17" s="2">
        <v>1</v>
      </c>
      <c r="D17" s="2" t="s">
        <v>144</v>
      </c>
      <c r="E17" s="52">
        <v>16</v>
      </c>
      <c r="F17" s="46" t="str">
        <f>IF(E17&gt;=16,"eligible","not eligible")</f>
        <v>eligible</v>
      </c>
      <c r="G17" s="46" t="str">
        <f>IF(E17&lt;18,"minor","adult")</f>
        <v>minor</v>
      </c>
      <c r="H17" s="1"/>
      <c r="I17" s="4"/>
    </row>
    <row r="18" spans="2:9" x14ac:dyDescent="0.3">
      <c r="B18" s="1"/>
      <c r="C18" s="2">
        <v>2</v>
      </c>
      <c r="D18" s="2" t="s">
        <v>145</v>
      </c>
      <c r="E18" s="52">
        <v>18</v>
      </c>
      <c r="F18" s="46" t="str">
        <f t="shared" ref="F18:F24" si="0">IF(E18&gt;=16,"eligible","not eligible")</f>
        <v>eligible</v>
      </c>
      <c r="G18" s="46" t="str">
        <f t="shared" ref="G18:G24" si="1">IF(E18&lt;18,"minor","adult")</f>
        <v>adult</v>
      </c>
      <c r="H18" s="1"/>
      <c r="I18" s="4"/>
    </row>
    <row r="19" spans="2:9" x14ac:dyDescent="0.3">
      <c r="B19" s="1"/>
      <c r="C19" s="2">
        <v>3</v>
      </c>
      <c r="D19" s="2" t="s">
        <v>146</v>
      </c>
      <c r="E19" s="52">
        <v>15.5</v>
      </c>
      <c r="F19" s="46" t="str">
        <f t="shared" si="0"/>
        <v>not eligible</v>
      </c>
      <c r="G19" s="46" t="str">
        <f t="shared" si="1"/>
        <v>minor</v>
      </c>
      <c r="H19" s="1"/>
      <c r="I19" s="4"/>
    </row>
    <row r="20" spans="2:9" x14ac:dyDescent="0.3">
      <c r="B20" s="1"/>
      <c r="C20" s="2">
        <v>4</v>
      </c>
      <c r="D20" s="2" t="s">
        <v>147</v>
      </c>
      <c r="E20" s="52">
        <v>19</v>
      </c>
      <c r="F20" s="46" t="str">
        <f t="shared" si="0"/>
        <v>eligible</v>
      </c>
      <c r="G20" s="46" t="str">
        <f t="shared" si="1"/>
        <v>adult</v>
      </c>
      <c r="H20" s="1"/>
      <c r="I20" s="4"/>
    </row>
    <row r="21" spans="2:9" x14ac:dyDescent="0.3">
      <c r="B21" s="1"/>
      <c r="C21" s="2">
        <v>5</v>
      </c>
      <c r="D21" s="2" t="s">
        <v>148</v>
      </c>
      <c r="E21" s="52">
        <v>18</v>
      </c>
      <c r="F21" s="46" t="str">
        <f t="shared" si="0"/>
        <v>eligible</v>
      </c>
      <c r="G21" s="46" t="str">
        <f t="shared" si="1"/>
        <v>adult</v>
      </c>
      <c r="H21" s="1"/>
      <c r="I21" s="4"/>
    </row>
    <row r="22" spans="2:9" x14ac:dyDescent="0.3">
      <c r="B22" s="1"/>
      <c r="C22" s="2">
        <v>6</v>
      </c>
      <c r="D22" s="2" t="s">
        <v>149</v>
      </c>
      <c r="E22" s="52">
        <v>13</v>
      </c>
      <c r="F22" s="46" t="str">
        <f t="shared" si="0"/>
        <v>not eligible</v>
      </c>
      <c r="G22" s="46" t="str">
        <f t="shared" si="1"/>
        <v>minor</v>
      </c>
      <c r="H22" s="1"/>
      <c r="I22" s="4"/>
    </row>
    <row r="23" spans="2:9" x14ac:dyDescent="0.3">
      <c r="B23" s="1"/>
      <c r="C23" s="2">
        <v>7</v>
      </c>
      <c r="D23" s="2" t="s">
        <v>150</v>
      </c>
      <c r="E23" s="52">
        <v>18</v>
      </c>
      <c r="F23" s="46" t="str">
        <f t="shared" si="0"/>
        <v>eligible</v>
      </c>
      <c r="G23" s="46" t="str">
        <f t="shared" si="1"/>
        <v>adult</v>
      </c>
      <c r="H23" s="1"/>
      <c r="I23" s="4"/>
    </row>
    <row r="24" spans="2:9" x14ac:dyDescent="0.3">
      <c r="B24" s="1"/>
      <c r="C24" s="2">
        <v>8</v>
      </c>
      <c r="D24" s="2" t="s">
        <v>151</v>
      </c>
      <c r="E24" s="52">
        <v>17</v>
      </c>
      <c r="F24" s="46" t="str">
        <f t="shared" si="0"/>
        <v>eligible</v>
      </c>
      <c r="G24" s="46" t="str">
        <f t="shared" si="1"/>
        <v>minor</v>
      </c>
      <c r="H24" s="1"/>
      <c r="I24" s="4"/>
    </row>
    <row r="25" spans="2:9" x14ac:dyDescent="0.3">
      <c r="B25" s="115"/>
      <c r="C25" s="115"/>
      <c r="D25" s="1"/>
      <c r="E25" s="1"/>
      <c r="F25" s="1"/>
      <c r="G25" s="1"/>
      <c r="H25" s="1"/>
      <c r="I25" s="1"/>
    </row>
    <row r="26" spans="2:9" x14ac:dyDescent="0.3">
      <c r="B26" s="115"/>
      <c r="C26" s="115"/>
      <c r="D26" s="48"/>
      <c r="E26" s="48"/>
      <c r="F26" s="1"/>
      <c r="G26" s="1"/>
      <c r="H26" s="1"/>
      <c r="I26" s="1"/>
    </row>
    <row r="27" spans="2:9" x14ac:dyDescent="0.3">
      <c r="B27" s="115"/>
      <c r="C27" s="115"/>
      <c r="D27" s="48"/>
      <c r="E27" s="48"/>
      <c r="F27" s="1"/>
      <c r="G27" s="1"/>
      <c r="H27" s="1"/>
      <c r="I27" s="1"/>
    </row>
    <row r="28" spans="2:9" x14ac:dyDescent="0.3">
      <c r="B28" s="120"/>
      <c r="C28" s="120"/>
      <c r="D28" s="44"/>
      <c r="E28" s="44"/>
      <c r="F28" s="1"/>
      <c r="G28" s="1"/>
      <c r="H28" s="1"/>
      <c r="I28" s="1"/>
    </row>
    <row r="29" spans="2:9" x14ac:dyDescent="0.3">
      <c r="B29" s="120"/>
      <c r="C29" s="120"/>
      <c r="D29" s="4"/>
      <c r="E29" s="44"/>
      <c r="F29" s="1"/>
      <c r="G29" s="1"/>
      <c r="H29" s="1"/>
      <c r="I29" s="1"/>
    </row>
    <row r="30" spans="2:9" x14ac:dyDescent="0.3">
      <c r="B30" s="120"/>
      <c r="C30" s="120"/>
      <c r="D30" s="4"/>
      <c r="E30" s="44"/>
      <c r="F30" s="1"/>
      <c r="G30" s="1"/>
      <c r="H30" s="1"/>
      <c r="I30" s="1"/>
    </row>
    <row r="31" spans="2:9" x14ac:dyDescent="0.3">
      <c r="B31" s="115"/>
      <c r="C31" s="115"/>
      <c r="D31" s="1"/>
      <c r="E31" s="1"/>
      <c r="F31" s="1"/>
      <c r="G31" s="1"/>
      <c r="H31" s="1"/>
      <c r="I31" s="1"/>
    </row>
    <row r="32" spans="2:9" x14ac:dyDescent="0.3">
      <c r="B32" s="115"/>
      <c r="C32" s="115"/>
      <c r="D32" s="1"/>
      <c r="E32" s="1"/>
      <c r="F32" s="1"/>
      <c r="G32" s="1"/>
      <c r="H32" s="1"/>
      <c r="I32" s="1"/>
    </row>
    <row r="33" spans="2:9" x14ac:dyDescent="0.3">
      <c r="B33" s="115"/>
      <c r="C33" s="115"/>
      <c r="D33" s="48"/>
      <c r="E33" s="48"/>
      <c r="F33" s="1"/>
      <c r="G33" s="1"/>
      <c r="H33" s="1"/>
      <c r="I33" s="1"/>
    </row>
    <row r="34" spans="2:9" x14ac:dyDescent="0.3">
      <c r="B34" s="115"/>
      <c r="C34" s="115"/>
      <c r="D34" s="48"/>
      <c r="E34" s="48"/>
      <c r="F34" s="1"/>
      <c r="G34" s="1"/>
      <c r="H34" s="1"/>
      <c r="I34" s="1"/>
    </row>
    <row r="35" spans="2:9" x14ac:dyDescent="0.3">
      <c r="B35" s="120"/>
      <c r="C35" s="120"/>
      <c r="D35" s="44"/>
      <c r="E35" s="44"/>
      <c r="F35" s="1"/>
      <c r="G35" s="121"/>
      <c r="H35" s="121"/>
      <c r="I35" s="121"/>
    </row>
    <row r="36" spans="2:9" x14ac:dyDescent="0.3">
      <c r="B36" s="120"/>
      <c r="C36" s="120"/>
      <c r="D36" s="4"/>
      <c r="E36" s="44"/>
      <c r="F36" s="1"/>
      <c r="G36" s="121"/>
      <c r="H36" s="121"/>
      <c r="I36" s="121"/>
    </row>
    <row r="37" spans="2:9" x14ac:dyDescent="0.3">
      <c r="B37" s="120"/>
      <c r="C37" s="120"/>
      <c r="D37" s="4"/>
      <c r="E37" s="44"/>
      <c r="F37" s="1"/>
      <c r="G37" s="121"/>
      <c r="H37" s="121"/>
      <c r="I37" s="121"/>
    </row>
    <row r="38" spans="2:9" x14ac:dyDescent="0.3">
      <c r="B38" s="115"/>
      <c r="C38" s="115"/>
      <c r="D38" s="1"/>
      <c r="E38" s="1"/>
      <c r="F38" s="1"/>
      <c r="G38" s="1"/>
      <c r="H38" s="1"/>
      <c r="I38" s="1"/>
    </row>
  </sheetData>
  <mergeCells count="19">
    <mergeCell ref="B38:C38"/>
    <mergeCell ref="B33:C33"/>
    <mergeCell ref="B34:C34"/>
    <mergeCell ref="B35:C35"/>
    <mergeCell ref="G35:I37"/>
    <mergeCell ref="B36:C36"/>
    <mergeCell ref="B37:C37"/>
    <mergeCell ref="B32:C32"/>
    <mergeCell ref="B11:C11"/>
    <mergeCell ref="B13:C13"/>
    <mergeCell ref="B14:C14"/>
    <mergeCell ref="B15:C15"/>
    <mergeCell ref="B25:C25"/>
    <mergeCell ref="B26:C26"/>
    <mergeCell ref="B27:C27"/>
    <mergeCell ref="B28:C28"/>
    <mergeCell ref="B29:C29"/>
    <mergeCell ref="B30:C30"/>
    <mergeCell ref="B31:C3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L Q 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2 d N e 9 6 0 A A A D 3 A A A A E g A A A E N v b m Z p Z y 9 Q Y W N r Y W d l L n h t b H q / e 7 + N f U V u j k J Z a l F x Z n 6 e r Z K h n o G S Q n F J Y l 5 K Y k 5 + X q q t U l 6 + k r 0 d L 5 d N Q G J y d m J 6 q g J Q d V 6 x V U V x i q 1 S R k l J g Z W + f n l 5 u V 6 5 s V 5 + U b q + k Y G B o X 6 E r 0 9 w c k Z q b q I S X H E m Y c W 6 m X k g a 5 N T l e x s w i C u s T P S M z S 2 0 D O 0 M N A z s N G H C d r 4 Z u Y h F B g B H Q y S R R K 0 c S 7 N K S k t S r V L z d P 1 9 L P R h 3 F t 9 K F + s A M A A A D / / w M A U E s D B B Q A A g A I A A A A I Q B P i 6 o H w w E A A I A H A A A T A A A A R m 9 y b X V s Y X M v U 2 V j d G l v b j E u b e x U X W v b M B R 9 D / Q / C J V B A s b z 1 9 K E k o f i j i 2 w h d I U 9 h C C u L H v l h B Z y i S Z N Z j 8 9 8 m x t 3 a W y 5 4 L 9 Y v h n O M j 6 R x f a c z M T g q y b N 7 h 9 W C g t 6 A w J w + w 4 R i S G e F o L g b E P k t Z q g w t 8 v E x Q + 6 n p V I o z D e p 9 h s p 9 8 N R t V p A g T P a f E n X p 1 U q h b G S t d c Y X N J 0 C + J H b X 4 8 I L V O Z 6 n / o E D o 7 1 I V q e R l I W p S D 5 v V v K q i 9 y D 2 1 C N z Y c a J X 5 M n j 1 R 0 u Z X K m r N U l s K o I 6 v X t i p j e W L w 0 Z x F W U M 6 e B R E C e O g D S s P O R j M X X 8 r i d m d P J Q c 6 m R c w Y 1 C Y P o n 2 x d / 7 E E c z 8 w X E D m D F + l b F H p n j u z 9 P 6 w o i w 2 q s + C T k r / M l i m 7 s R 7 W B s 5 z 9 q 7 D n E Z / Q 7 5 T s p D 2 T O Q z Q o 5 K P w X d M i 0 + 7 P T h k V U r u O F 8 m Q E H p W d G l b g e 9 R Y Y / q f B n p 3 U d Y Z u l P P F r V P R X O Q 7 c N A w i S f R N I i v p q 5 L m E S T c X Q 1 H s c u F / v x 1 2 4 P L p J M P v Q E H v h B M I 1 6 i X A S h E 4 R F 4 O d 6 M / r a b o u 2 y k h w 2 h E 3 4 b s 1 Q z Z S 9 3 2 V h u / V f s a 7 8 9 7 F D a L n D R p P r s + G 6 K F n d u z e h 4 X X T S n 7 v w y X e v r 3 w A A A P / / A w B Q S w E C L Q A U A A Y A C A A A A C E A K t 2 q Q N I A A A A 3 A Q A A E w A A A A A A A A A A A A A A A A A A A A A A W 0 N v b n R l b n R f V H l w Z X N d L n h t b F B L A Q I t A B Q A A g A I A A A A I Q D Z 0 1 7 3 r Q A A A P c A A A A S A A A A A A A A A A A A A A A A A A s D A A B D b 2 5 m a W c v U G F j a 2 F n Z S 5 4 b W x Q S w E C L Q A U A A I A C A A A A C E A T 4 u q B 8 M B A A C A B w A A E w A A A A A A A A A A A A A A A A D o A w A A R m 9 y b X V s Y X M v U 2 V j d G l v b j E u b V B L B Q Y A A A A A A w A D A M I A A A D c 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S U A A A A A A A B f J 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I t M j R U M T E 6 N D Y 6 M T A u N T Q 3 M T I 2 N 1 o i L z 4 8 R W 5 0 c n k g V H l w Z T 0 i R m l s b E N v b H V t b l R 5 c G V z I i B W Y W x 1 Z T 0 i c 0 F 3 W U d B d 0 1 B Q U F V R k J R P T 0 i L z 4 8 R W 5 0 c n k g V H l w Z T 0 i R m l s b E N v b H V t b k 5 h b W V z I i B W Y W x 1 Z T 0 i c 1 s m c X V v d D s x J n F 1 b 3 Q 7 L C Z x d W 9 0 O 0 l O R C Z x d W 9 0 O y w m c X V v d D t J b m R p Y S Z x d W 9 0 O y w m c X V v d D s x N D M 4 M j k w M z c 5 J n F 1 b 3 Q 7 L C Z x d W 9 0 O z E 0 M j g 2 M j c 2 N j M m c X V v d D s s J n F 1 b 3 Q 7 M y 4 z T S Z x d W 9 0 O y w m c X V v d D s z T S Z x d W 9 0 O y w m c X V v d D s 0 O D U m c X V v d D s s J n F 1 b 3 Q 7 M C 4 w M D k y J n F 1 b 3 Q 7 L C Z x d W 9 0 O z A u M T g w M 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W I 1 Y z J l N W M t Y m E 5 Z i 0 0 M T N j L W F h O D g t M z A 0 N W I y M G Y w Z T c 0 I i 8 + P E V u d H J 5 I F R 5 c G U 9 I l J l b G F 0 a W 9 u c 2 h p c E l u Z m 9 D b 2 5 0 Y W l u Z X I i I F Z h b H V l P S J z e y Z x d W 9 0 O 2 N v b H V t b k N v d W 5 0 J n F 1 b 3 Q 7 O j E w L C Z x d W 9 0 O 2 t l e U N v b H V t b k 5 h b W V z J n F 1 b 3 Q 7 O l t d L C Z x d W 9 0 O 3 F 1 Z X J 5 U m V s Y X R p b 2 5 z a G l w c y Z x d W 9 0 O z p b X S w m c X V v d D t j b 2 x 1 b W 5 J Z G V u d G l 0 a W V z J n F 1 b 3 Q 7 O l s m c X V v d D t T Z W N 0 a W 9 u M S 9 U Y W J s Z T E v Q 2 h h b m d l Z C B U e X B l M S 5 7 M S w w f S Z x d W 9 0 O y w m c X V v d D t T Z W N 0 a W 9 u M S 9 U Y W J s Z T E v Q 2 h h b m d l Z C B U e X B l M S 5 7 S U 5 E L D F 9 J n F 1 b 3 Q 7 L C Z x d W 9 0 O 1 N l Y 3 R p b 2 4 x L 1 R h Y m x l M S 9 D a G F u Z 2 V k I F R 5 c G U x L n t J b m R p Y S w y f S Z x d W 9 0 O y w m c X V v d D t T Z W N 0 a W 9 u M S 9 U Y W J s Z T E v Q 2 h h b m d l Z C B U e X B l M S 5 7 M T Q z O D I 5 M D M 3 O S w z f S Z x d W 9 0 O y w m c X V v d D t T Z W N 0 a W 9 u M S 9 U Y W J s Z T E v Q 2 h h b m d l Z C B U e X B l M S 5 7 M T Q y O D Y y N z Y 2 M y w 0 f S Z x d W 9 0 O y w m c X V v d D t T Z W N 0 a W 9 u M S 9 U Y W J s Z T E v Q 2 h h b m d l Z C B U e X B l M S 5 7 M y 4 z T S w 1 f S Z x d W 9 0 O y w m c X V v d D t T Z W N 0 a W 9 u M S 9 U Y W J s Z T E v Q 2 h h b m d l Z C B U e X B l M S 5 7 M 0 0 s N n 0 m c X V v d D s s J n F 1 b 3 Q 7 U 2 V j d G l v b j E v V G F i b G U x L 0 N o Y W 5 n Z W Q g V H l w Z T E u e z Q 4 N S w 3 f S Z x d W 9 0 O y w m c X V v d D t T Z W N 0 a W 9 u M S 9 U Y W J s Z T E v Q 2 h h b m d l Z C B U e X B l M S 5 7 M C 4 w M D k y L D h 9 J n F 1 b 3 Q 7 L C Z x d W 9 0 O 1 N l Y 3 R p b 2 4 x L 1 R h Y m x l M S 9 D a G F u Z 2 V k I F R 5 c G U x L n s w L j E 4 M D E s O X 0 m c X V v d D t d L C Z x d W 9 0 O 0 N v b H V t b k N v d W 5 0 J n F 1 b 3 Q 7 O j E w L C Z x d W 9 0 O 0 t l e U N v b H V t b k 5 h b W V z J n F 1 b 3 Q 7 O l t d L C Z x d W 9 0 O 0 N v b H V t b k l k Z W 5 0 a X R p Z X M m c X V v d D s 6 W y Z x d W 9 0 O 1 N l Y 3 R p b 2 4 x L 1 R h Y m x l M S 9 D a G F u Z 2 V k I F R 5 c G U x L n s x L D B 9 J n F 1 b 3 Q 7 L C Z x d W 9 0 O 1 N l Y 3 R p b 2 4 x L 1 R h Y m x l M S 9 D a G F u Z 2 V k I F R 5 c G U x L n t J T k Q s M X 0 m c X V v d D s s J n F 1 b 3 Q 7 U 2 V j d G l v b j E v V G F i b G U x L 0 N o Y W 5 n Z W Q g V H l w Z T E u e 0 l u Z G l h L D J 9 J n F 1 b 3 Q 7 L C Z x d W 9 0 O 1 N l Y 3 R p b 2 4 x L 1 R h Y m x l M S 9 D a G F u Z 2 V k I F R 5 c G U x L n s x N D M 4 M j k w M z c 5 L D N 9 J n F 1 b 3 Q 7 L C Z x d W 9 0 O 1 N l Y 3 R p b 2 4 x L 1 R h Y m x l M S 9 D a G F u Z 2 V k I F R 5 c G U x L n s x N D I 4 N j I 3 N j Y z L D R 9 J n F 1 b 3 Q 7 L C Z x d W 9 0 O 1 N l Y 3 R p b 2 4 x L 1 R h Y m x l M S 9 D a G F u Z 2 V k I F R 5 c G U x L n s z L j N N L D V 9 J n F 1 b 3 Q 7 L C Z x d W 9 0 O 1 N l Y 3 R p b 2 4 x L 1 R h Y m x l M S 9 D a G F u Z 2 V k I F R 5 c G U x L n s z T S w 2 f S Z x d W 9 0 O y w m c X V v d D t T Z W N 0 a W 9 u M S 9 U Y W J s Z T E v Q 2 h h b m d l Z C B U e X B l M S 5 7 N D g 1 L D d 9 J n F 1 b 3 Q 7 L C Z x d W 9 0 O 1 N l Y 3 R p b 2 4 x L 1 R h Y m x l M S 9 D a G F u Z 2 V k I F R 5 c G U x L n s w L j A w O T I s O H 0 m c X V v d D s s J n F 1 b 3 Q 7 U 2 V j d G l v b j E v V G F i b G U x L 0 N o Y W 5 n Z W Q g V H l w Z T E u e z A u M T g w M S w 5 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x M i 0 y N F Q x M j o y O D o y M C 4 4 N z Q 4 N T E x W i I v P j x F b n R y e S B U e X B l P S J G a W x s Q 2 9 s d W 1 u V H l w Z X M i I F Z h b H V l P S J z Q X d Z R 0 F 3 T U F B Q V V G Q l E 9 P S I v P j x F b n R y e S B U e X B l P S J G a W x s Q 2 9 s d W 1 u T m F t Z X M i I F Z h b H V l P S J z W y Z x d W 9 0 O 1 J h b m s m c X V v d D s s J n F 1 b 3 Q 7 U 2 h v c n R l b l 9 D b 3 V u d H J 5 X 0 5 h b W U m c X V v d D s s J n F 1 b 3 Q 7 Y 2 9 1 b n R y e S Z x d W 9 0 O y w m c X V v d D s y M D I 0 X 2 x h c 3 R f d X B k Y X R l Z C Z x d W 9 0 O y w m c X V v d D s y M D I z X 1 B v c H V s Y X R p b 2 4 m c X V v d D s s J n F 1 b 3 Q 7 Q X J l Y V 9 z c V 9 r b S Z x d W 9 0 O y w m c X V v d D t M Y W 5 k X 2 F y Z W F f c 3 F f a 2 0 m c X V v d D s s J n F 1 b 3 Q 7 R G V u c 2 l 0 e V 8 v c 3 F f a 2 0 m c X V v d D s s J n F 1 b 3 Q 7 R 3 J v d 3 R o X 3 J h d G U m c X V v d D s s J n F 1 b 3 Q 7 V 2 9 y b G R f J 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N z Q x O W Z j M W Q t M G V j M C 0 0 Z W U y L T l i N z E t Y z U y N j g 5 M 2 Q 0 M 2 F k I i 8 + P E V u d H J 5 I F R 5 c G U 9 I l J l b G F 0 a W 9 u c 2 h p c E l u Z m 9 D b 2 5 0 Y W l u Z X I i I F Z h b H V l P S J z e y Z x d W 9 0 O 2 N v b H V t b k N v d W 5 0 J n F 1 b 3 Q 7 O j E w L C Z x d W 9 0 O 2 t l e U N v b H V t b k 5 h b W V z J n F 1 b 3 Q 7 O l t d L C Z x d W 9 0 O 3 F 1 Z X J 5 U m V s Y X R p b 2 5 z a G l w c y Z x d W 9 0 O z p b X S w m c X V v d D t j b 2 x 1 b W 5 J Z G V u d G l 0 a W V z J n F 1 b 3 Q 7 O l s m c X V v d D t T Z W N 0 a W 9 u M S 9 U Y W J s Z T E g K D I p L 0 N o Y W 5 n Z W Q g V H l w Z S 5 7 U m F u a y w w f S Z x d W 9 0 O y w m c X V v d D t T Z W N 0 a W 9 u M S 9 U Y W J s Z T E g K D I p L 0 N o Y W 5 n Z W Q g V H l w Z S 5 7 U 2 h v c n R l b l 9 D b 3 V u d H J 5 X 0 5 h b W U s M X 0 m c X V v d D s s J n F 1 b 3 Q 7 U 2 V j d G l v b j E v V G F i b G U x I C g y K S 9 D a G F u Z 2 V k I F R 5 c G U u e 2 N v d W 5 0 c n k s M n 0 m c X V v d D s s J n F 1 b 3 Q 7 U 2 V j d G l v b j E v V G F i b G U x I C g y K S 9 D a G F u Z 2 V k I F R 5 c G U u e z I w M j R f b G F z d F 9 1 c G R h d G V k L D N 9 J n F 1 b 3 Q 7 L C Z x d W 9 0 O 1 N l Y 3 R p b 2 4 x L 1 R h Y m x l M S A o M i k v Q 2 h h b m d l Z C B U e X B l L n s y M D I z X 1 B v c H V s Y X R p b 2 4 s N H 0 m c X V v d D s s J n F 1 b 3 Q 7 U 2 V j d G l v b j E v V G F i b G U x I C g y K S 9 D a G F u Z 2 V k I F R 5 c G U u e 0 F y Z W F f c 3 F f a 2 0 s N X 0 m c X V v d D s s J n F 1 b 3 Q 7 U 2 V j d G l v b j E v V G F i b G U x I C g y K S 9 D a G F u Z 2 V k I F R 5 c G U u e 0 x h b m R f Y X J l Y V 9 z c V 9 r b S w 2 f S Z x d W 9 0 O y w m c X V v d D t T Z W N 0 a W 9 u M S 9 U Y W J s Z T E g K D I p L 0 N o Y W 5 n Z W Q g V H l w Z S 5 7 R G V u c 2 l 0 e V 8 v c 3 F f a 2 0 s N 3 0 m c X V v d D s s J n F 1 b 3 Q 7 U 2 V j d G l v b j E v V G F i b G U x I C g y K S 9 D a G F u Z 2 V k I F R 5 c G U u e 0 d y b 3 d 0 a F 9 y Y X R l L D h 9 J n F 1 b 3 Q 7 L C Z x d W 9 0 O 1 N l Y 3 R p b 2 4 x L 1 R h Y m x l M S A o M i k v Q 2 h h b m d l Z C B U e X B l L n t X b 3 J s Z F 8 l L D l 9 J n F 1 b 3 Q 7 X S w m c X V v d D t D b 2 x 1 b W 5 D b 3 V u d C Z x d W 9 0 O z o x M C w m c X V v d D t L Z X l D b 2 x 1 b W 5 O Y W 1 l c y Z x d W 9 0 O z p b X S w m c X V v d D t D b 2 x 1 b W 5 J Z G V u d G l 0 a W V z J n F 1 b 3 Q 7 O l s m c X V v d D t T Z W N 0 a W 9 u M S 9 U Y W J s Z T E g K D I p L 0 N o Y W 5 n Z W Q g V H l w Z S 5 7 U m F u a y w w f S Z x d W 9 0 O y w m c X V v d D t T Z W N 0 a W 9 u M S 9 U Y W J s Z T E g K D I p L 0 N o Y W 5 n Z W Q g V H l w Z S 5 7 U 2 h v c n R l b l 9 D b 3 V u d H J 5 X 0 5 h b W U s M X 0 m c X V v d D s s J n F 1 b 3 Q 7 U 2 V j d G l v b j E v V G F i b G U x I C g y K S 9 D a G F u Z 2 V k I F R 5 c G U u e 2 N v d W 5 0 c n k s M n 0 m c X V v d D s s J n F 1 b 3 Q 7 U 2 V j d G l v b j E v V G F i b G U x I C g y K S 9 D a G F u Z 2 V k I F R 5 c G U u e z I w M j R f b G F z d F 9 1 c G R h d G V k L D N 9 J n F 1 b 3 Q 7 L C Z x d W 9 0 O 1 N l Y 3 R p b 2 4 x L 1 R h Y m x l M S A o M i k v Q 2 h h b m d l Z C B U e X B l L n s y M D I z X 1 B v c H V s Y X R p b 2 4 s N H 0 m c X V v d D s s J n F 1 b 3 Q 7 U 2 V j d G l v b j E v V G F i b G U x I C g y K S 9 D a G F u Z 2 V k I F R 5 c G U u e 0 F y Z W F f c 3 F f a 2 0 s N X 0 m c X V v d D s s J n F 1 b 3 Q 7 U 2 V j d G l v b j E v V G F i b G U x I C g y K S 9 D a G F u Z 2 V k I F R 5 c G U u e 0 x h b m R f Y X J l Y V 9 z c V 9 r b S w 2 f S Z x d W 9 0 O y w m c X V v d D t T Z W N 0 a W 9 u M S 9 U Y W J s Z T E g K D I p L 0 N o Y W 5 n Z W Q g V H l w Z S 5 7 R G V u c 2 l 0 e V 8 v c 3 F f a 2 0 s N 3 0 m c X V v d D s s J n F 1 b 3 Q 7 U 2 V j d G l v b j E v V G F i b G U x I C g y K S 9 D a G F u Z 2 V k I F R 5 c G U u e 0 d y b 3 d 0 a F 9 y Y X R l L D h 9 J n F 1 b 3 Q 7 L C Z x d W 9 0 O 1 N l Y 3 R p b 2 4 x L 1 R h Y m x l M S A o M i k v Q 2 h h b m d l Z C B U e X B l L n t X b 3 J s Z F 8 l 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U Y W J s Z T E l M j A o M y 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y L T I 0 V D E y O j M x O j U 0 L j g 3 M j M z M z N a I i 8 + P E V u d H J 5 I F R 5 c G U 9 I k Z p b G x D b 2 x 1 b W 5 U e X B l c y I g V m F s d W U 9 I n N B d 1 l H Q X d N Q U F B V U Z C U T 0 9 I i 8 + P E V u d H J 5 I F R 5 c G U 9 I k Z p b G x D b 2 x 1 b W 5 O Y W 1 l c y I g V m F s d W U 9 I n N b J n F 1 b 3 Q 7 U m F u a y Z x d W 9 0 O y w m c X V v d D t T a G 9 y d G V u X 0 N v d W 5 0 c n l f T m F t Z S Z x d W 9 0 O y w m c X V v d D t O Y X R p b 2 4 m c X V v d D s s J n F 1 b 3 Q 7 M j A y N F 9 s Y X N 0 X 3 V w Z G F 0 Z W Q m c X V v d D s s J n F 1 b 3 Q 7 M j A y M 1 9 Q b 3 B 1 b G F 0 a W 9 u J n F 1 b 3 Q 7 L C Z x d W 9 0 O 0 F y Z W F f c 3 F f a 2 0 m c X V v d D s s J n F 1 b 3 Q 7 T G F u Z F 9 h c m V h X 3 N x X 2 t t J n F 1 b 3 Q 7 L C Z x d W 9 0 O 0 R l b n N p d H l f L 3 N x X 2 t t J n F 1 b 3 Q 7 L C Z x d W 9 0 O 0 d y b 3 d 0 a F 9 y Y X R l J n F 1 b 3 Q 7 L C Z x d W 9 0 O 1 d v c m x k X y 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V j N m Y y M z A 5 L T k x Y z c t N D l h M y 1 i Z j d k L W N m N 2 E 3 N 2 U 5 M W M y N C I v P j x F b n R y e S B U e X B l P S J S Z W x h d G l v b n N o a X B J b m Z v Q 2 9 u d G F p b m V y I i B W Y W x 1 Z T 0 i c 3 s m c X V v d D t j b 2 x 1 b W 5 D b 3 V u d C Z x d W 9 0 O z o x M C w m c X V v d D t r Z X l D b 2 x 1 b W 5 O Y W 1 l c y Z x d W 9 0 O z p b X S w m c X V v d D t x d W V y e V J l b G F 0 a W 9 u c 2 h p c H M m c X V v d D s 6 W 1 0 s J n F 1 b 3 Q 7 Y 2 9 s d W 1 u S W R l b n R p d G l l c y Z x d W 9 0 O z p b J n F 1 b 3 Q 7 U 2 V j d G l v b j E v V G F i b G U x I C g z K S 9 D a G F u Z 2 V k I F R 5 c G U u e 1 J h b m s s M H 0 m c X V v d D s s J n F 1 b 3 Q 7 U 2 V j d G l v b j E v V G F i b G U x I C g z K S 9 D a G F u Z 2 V k I F R 5 c G U u e 1 N o b 3 J 0 Z W 5 f Q 2 9 1 b n R y e V 9 O Y W 1 l L D F 9 J n F 1 b 3 Q 7 L C Z x d W 9 0 O 1 N l Y 3 R p b 2 4 x L 1 R h Y m x l M S A o M y k v Q 2 h h b m d l Z C B U e X B l L n t j b 3 V u d H J 5 L D J 9 J n F 1 b 3 Q 7 L C Z x d W 9 0 O 1 N l Y 3 R p b 2 4 x L 1 R h Y m x l M S A o M y k v Q 2 h h b m d l Z C B U e X B l L n s y M D I 0 X 2 x h c 3 R f d X B k Y X R l Z C w z f S Z x d W 9 0 O y w m c X V v d D t T Z W N 0 a W 9 u M S 9 U Y W J s Z T E g K D M p L 0 N o Y W 5 n Z W Q g V H l w Z S 5 7 M j A y M 1 9 Q b 3 B 1 b G F 0 a W 9 u L D R 9 J n F 1 b 3 Q 7 L C Z x d W 9 0 O 1 N l Y 3 R p b 2 4 x L 1 R h Y m x l M S A o M y k v Q 2 h h b m d l Z C B U e X B l L n t B c m V h X 3 N x X 2 t t L D V 9 J n F 1 b 3 Q 7 L C Z x d W 9 0 O 1 N l Y 3 R p b 2 4 x L 1 R h Y m x l M S A o M y k v Q 2 h h b m d l Z C B U e X B l L n t M Y W 5 k X 2 F y Z W F f c 3 F f a 2 0 s N n 0 m c X V v d D s s J n F 1 b 3 Q 7 U 2 V j d G l v b j E v V G F i b G U x I C g z K S 9 D a G F u Z 2 V k I F R 5 c G U u e 0 R l b n N p d H l f L 3 N x X 2 t t L D d 9 J n F 1 b 3 Q 7 L C Z x d W 9 0 O 1 N l Y 3 R p b 2 4 x L 1 R h Y m x l M S A o M y k v Q 2 h h b m d l Z C B U e X B l L n t H c m 9 3 d G h f c m F 0 Z S w 4 f S Z x d W 9 0 O y w m c X V v d D t T Z W N 0 a W 9 u M S 9 U Y W J s Z T E g K D M p L 0 N o Y W 5 n Z W Q g V H l w Z S 5 7 V 2 9 y b G R f J S w 5 f S Z x d W 9 0 O 1 0 s J n F 1 b 3 Q 7 Q 2 9 s d W 1 u Q 2 9 1 b n Q m c X V v d D s 6 M T A s J n F 1 b 3 Q 7 S 2 V 5 Q 2 9 s d W 1 u T m F t Z X M m c X V v d D s 6 W 1 0 s J n F 1 b 3 Q 7 Q 2 9 s d W 1 u S W R l b n R p d G l l c y Z x d W 9 0 O z p b J n F 1 b 3 Q 7 U 2 V j d G l v b j E v V G F i b G U x I C g z K S 9 D a G F u Z 2 V k I F R 5 c G U u e 1 J h b m s s M H 0 m c X V v d D s s J n F 1 b 3 Q 7 U 2 V j d G l v b j E v V G F i b G U x I C g z K S 9 D a G F u Z 2 V k I F R 5 c G U u e 1 N o b 3 J 0 Z W 5 f Q 2 9 1 b n R y e V 9 O Y W 1 l L D F 9 J n F 1 b 3 Q 7 L C Z x d W 9 0 O 1 N l Y 3 R p b 2 4 x L 1 R h Y m x l M S A o M y k v Q 2 h h b m d l Z C B U e X B l L n t j b 3 V u d H J 5 L D J 9 J n F 1 b 3 Q 7 L C Z x d W 9 0 O 1 N l Y 3 R p b 2 4 x L 1 R h Y m x l M S A o M y k v Q 2 h h b m d l Z C B U e X B l L n s y M D I 0 X 2 x h c 3 R f d X B k Y X R l Z C w z f S Z x d W 9 0 O y w m c X V v d D t T Z W N 0 a W 9 u M S 9 U Y W J s Z T E g K D M p L 0 N o Y W 5 n Z W Q g V H l w Z S 5 7 M j A y M 1 9 Q b 3 B 1 b G F 0 a W 9 u L D R 9 J n F 1 b 3 Q 7 L C Z x d W 9 0 O 1 N l Y 3 R p b 2 4 x L 1 R h Y m x l M S A o M y k v Q 2 h h b m d l Z C B U e X B l L n t B c m V h X 3 N x X 2 t t L D V 9 J n F 1 b 3 Q 7 L C Z x d W 9 0 O 1 N l Y 3 R p b 2 4 x L 1 R h Y m x l M S A o M y k v Q 2 h h b m d l Z C B U e X B l L n t M Y W 5 k X 2 F y Z W F f c 3 F f a 2 0 s N n 0 m c X V v d D s s J n F 1 b 3 Q 7 U 2 V j d G l v b j E v V G F i b G U x I C g z K S 9 D a G F u Z 2 V k I F R 5 c G U u e 0 R l b n N p d H l f L 3 N x X 2 t t L D d 9 J n F 1 b 3 Q 7 L C Z x d W 9 0 O 1 N l Y 3 R p b 2 4 x L 1 R h Y m x l M S A o M y k v Q 2 h h b m d l Z C B U e X B l L n t H c m 9 3 d G h f c m F 0 Z S w 4 f S Z x d W 9 0 O y w m c X V v d D t T Z W N 0 a W 9 u M S 9 U Y W J s Z T E g K D M p L 0 N o Y W 5 n Z W Q g V H l w Z S 5 7 V 2 9 y b G R f J S w 5 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L 1 N v d X J j Z T w v S X R l b V B h d G g + P C 9 J d G V t T G 9 j Y X R p b 2 4 + P F N 0 Y W J s Z U V u d H J p Z X M v P j w v S X R l b T 4 8 S X R l b T 4 8 S X R l b U x v Y 2 F 0 a W 9 u P j x J d G V t V H l w Z T 5 G b 3 J t d W x h P C 9 J d G V t V H l w Z T 4 8 S X R l b V B h d G g + U 2 V j d G l v b j E v V G F i b G U x L 0 N o Y W 5 n Z W Q l M j B U e X B l P C 9 J d G V t U G F 0 a D 4 8 L 0 l 0 Z W 1 M b 2 N h d G l v b j 4 8 U 3 R h Y m x l R W 5 0 c m l l c y 8 + P C 9 J d G V t P j x J d G V t P j x J d G V t T G 9 j Y X R p b 2 4 + P E l 0 Z W 1 U e X B l P k Z v c m 1 1 b G E 8 L 0 l 0 Z W 1 U e X B l P j x J d G V t U G F 0 a D 5 T Z W N 0 a W 9 u M S 9 U Y W J s Z T E v U H J v b W 9 0 Z W Q l M j B I Z W F k Z X J z P C 9 J d G V t U G F 0 a D 4 8 L 0 l 0 Z W 1 M b 2 N h d G l v b j 4 8 U 3 R h Y m x l R W 5 0 c m l l c y 8 + P C 9 J d G V t P j x J d G V t P j x J d G V t T G 9 j Y X R p b 2 4 + P E l 0 Z W 1 U e X B l P k Z v c m 1 1 b G E 8 L 0 l 0 Z W 1 U e X B l P j x J d G V t U G F 0 a D 5 T Z W N 0 a W 9 u M S 9 U Y W J s Z T E v Q 2 h h b m d l Z C U y M F R 5 c G U x P C 9 J d G V t U G F 0 a D 4 8 L 0 l 0 Z W 1 M b 2 N h d G l v b j 4 8 U 3 R h Y m x l R W 5 0 c m l l c y 8 + P C 9 J d G V t P j x J d G V t P j x J d G V t T G 9 j Y X R p b 2 4 + P E l 0 Z W 1 U e X B l P k Z v c m 1 1 b G E 8 L 0 l 0 Z W 1 U e X B l P j x J d G V t U G F 0 a D 5 T Z W N 0 a W 9 u M S 9 U Y W J s Z T E l M j A o M i k v U 2 9 1 c m N l P C 9 J d G V t U G F 0 a D 4 8 L 0 l 0 Z W 1 M b 2 N h d G l v b j 4 8 U 3 R h Y m x l R W 5 0 c m l l c y 8 + P C 9 J d G V t P j x J d G V t P j x J d G V t T G 9 j Y X R p b 2 4 + P E l 0 Z W 1 U e X B l P k Z v c m 1 1 b G E 8 L 0 l 0 Z W 1 U e X B l P j x J d G V t U G F 0 a D 5 T Z W N 0 a W 9 u M S 9 U Y W J s Z T E l M j A o M i k v Q 2 h h b m d l Z C U y M F R 5 c G U 8 L 0 l 0 Z W 1 Q Y X R o P j w v S X R l b U x v Y 2 F 0 a W 9 u P j x T d G F i b G V F b n R y a W V z L z 4 8 L 0 l 0 Z W 0 + P E l 0 Z W 0 + P E l 0 Z W 1 M b 2 N h d G l v b j 4 8 S X R l b V R 5 c G U + R m 9 y b X V s Y T w v S X R l b V R 5 c G U + P E l 0 Z W 1 Q Y X R o P l N l Y 3 R p b 2 4 x L 1 R h Y m x l M S U y M C g z K S 9 T b 3 V y Y 2 U 8 L 0 l 0 Z W 1 Q Y X R o P j w v S X R l b U x v Y 2 F 0 a W 9 u P j x T d G F i b G V F b n R y a W V z L z 4 8 L 0 l 0 Z W 0 + P E l 0 Z W 0 + P E l 0 Z W 1 M b 2 N h d G l v b j 4 8 S X R l b V R 5 c G U + R m 9 y b X V s Y T w v S X R l b V R 5 c G U + P E l 0 Z W 1 Q Y X R o P l N l Y 3 R p b 2 4 x L 1 R h Y m x l M S U y M C g z K S 9 D a G F u Z 2 V k J T I w V H l w Z T w v S X R l b V B h d G g + P C 9 J d G V t T G 9 j Y X R p b 2 4 + P F N 0 Y W J s Z U V u d H J p Z X M v P j w v S X R l b T 4 8 S X R l b T 4 8 S X R l b U x v Y 2 F 0 a W 9 u P j x J d G V t V H l w Z T 5 G b 3 J t d W x h P C 9 J d G V t V H l w Z T 4 8 S X R l b V B h d G g + U 2 V j d G l v b j E v V G F i b G U x J T I w K D M p L 1 J l b m F t Z W Q l M j B D b 2 x 1 b W 5 z 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m 2 C m 0 b i X a E + U f b 6 N e v k E m g A A A A A C A A A A A A A Q Z g A A A A E A A C A A A A B o E Z d u R j C j W 0 N L s c N l H z M q V 2 g y 8 q 6 g G h F t 2 T E r R q c z 9 w A A A A A O g A A A A A I A A C A A A A C A D N k n J 1 4 5 V y l S f g v F Y B A e I J g l r W 8 A Z I x P o y p D C + u J n F A A A A C u s 4 k 2 / 3 k B P 0 I + X M e O W i N a 1 D e a P Z 2 T I G p E p g X Z V c n e y H z C 6 y F W f Y y 4 G O q 4 n m + 3 c D u 4 1 j e E 4 x o t w j i s 3 v c / F n j E 1 H 2 v C q C H 5 I Z j z O T 0 2 r k o z E A A A A D d n 6 U J K W m d L j 2 E T I n M Y 3 7 b I x o h 8 t C Q f c c O B Y q h 3 M L Y B J u t p G N z X 3 u A e w z x x Q 8 4 U J 2 k n b g o v M T D j X D 5 y M j / c E H 0 < / D a t a M a s h u p > 
</file>

<file path=customXml/itemProps1.xml><?xml version="1.0" encoding="utf-8"?>
<ds:datastoreItem xmlns:ds="http://schemas.openxmlformats.org/officeDocument/2006/customXml" ds:itemID="{2219D4EA-FA7D-44DA-A508-93D6FADB1E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Sheet2</vt:lpstr>
      <vt:lpstr>Sheet3</vt:lpstr>
      <vt:lpstr>Sheet4</vt:lpstr>
      <vt:lpstr>Sheet5</vt:lpstr>
      <vt:lpstr>Sheet6</vt:lpstr>
      <vt:lpstr>Sheet7</vt:lpstr>
      <vt:lpstr>Sheet8</vt:lpstr>
      <vt:lpstr>Sheet9</vt:lpstr>
      <vt:lpstr>sheet10</vt:lpstr>
      <vt:lpstr>Sheet13</vt:lpstr>
      <vt:lpstr>Sheet14</vt:lpstr>
      <vt:lpstr>Sheet15</vt:lpstr>
      <vt:lpstr>Sheet16</vt:lpstr>
      <vt:lpstr>Sheet17</vt:lpstr>
      <vt:lpstr>Sheet18</vt:lpstr>
      <vt:lpstr>Sheet20</vt:lpstr>
      <vt:lpstr>Sheet21</vt:lpstr>
      <vt:lpstr>Sheet22</vt:lpstr>
      <vt:lpstr>Sheet23</vt:lpstr>
      <vt:lpstr>Sheet24</vt:lpstr>
      <vt:lpstr>Sheet25</vt:lpstr>
      <vt:lpstr>Sheet26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Keyur patel</dc:creator>
  <cp:lastModifiedBy>Keyur patel</cp:lastModifiedBy>
  <dcterms:created xsi:type="dcterms:W3CDTF">2024-12-15T07:57:30Z</dcterms:created>
  <dcterms:modified xsi:type="dcterms:W3CDTF">2024-12-26T10:41:56Z</dcterms:modified>
</cp:coreProperties>
</file>