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UPenn\Spring'24\STAT 7760 (Peter Fader)\Project Guidelines\Project final\"/>
    </mc:Choice>
  </mc:AlternateContent>
  <xr:revisionPtr revIDLastSave="0" documentId="13_ncr:1_{D721440B-21CA-4FB6-BC1C-282624956DC1}" xr6:coauthVersionLast="47" xr6:coauthVersionMax="47" xr10:uidLastSave="{00000000-0000-0000-0000-000000000000}"/>
  <bookViews>
    <workbookView xWindow="28680" yWindow="-1590" windowWidth="29040" windowHeight="15720" activeTab="3" xr2:uid="{00000000-000D-0000-FFFF-FFFF00000000}"/>
  </bookViews>
  <sheets>
    <sheet name="Q1 topline" sheetId="1" r:id="rId1"/>
    <sheet name="Analysis- Shifted NBD" sheetId="3" r:id="rId2"/>
    <sheet name="shifted NBD+spike@1" sheetId="5" r:id="rId3"/>
    <sheet name="truncated" sheetId="4" r:id="rId4"/>
    <sheet name="truncated + spike" sheetId="7" state="hidden" r:id="rId5"/>
  </sheets>
  <definedNames>
    <definedName name="solver_adj" localSheetId="1" hidden="1">'Analysis- Shifted NBD'!$B$1:$B$2</definedName>
    <definedName name="solver_adj" localSheetId="2" hidden="1">'shifted NBD+spike@1'!$B$1:$B$3</definedName>
    <definedName name="solver_adj" localSheetId="3" hidden="1">truncated!$B$1:$B$2</definedName>
    <definedName name="solver_adj" localSheetId="4" hidden="1">'truncated + spike'!$B$1:$B$3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'Analysis- Shifted NBD'!$B$1:$B$2</definedName>
    <definedName name="solver_lhs1" localSheetId="2" hidden="1">'shifted NBD+spike@1'!$B$1:$B$3</definedName>
    <definedName name="solver_lhs1" localSheetId="3" hidden="1">truncated!$B$1:$B$2</definedName>
    <definedName name="solver_lhs1" localSheetId="4" hidden="1">'truncated + spike'!$B$1:$B$3</definedName>
    <definedName name="solver_lhs2" localSheetId="2" hidden="1">'shifted NBD+spike@1'!$B$3</definedName>
    <definedName name="solver_lhs2" localSheetId="4" hidden="1">'truncated + spike'!$B$3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1</definedName>
    <definedName name="solver_num" localSheetId="2" hidden="1">2</definedName>
    <definedName name="solver_num" localSheetId="3" hidden="1">1</definedName>
    <definedName name="solver_num" localSheetId="4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'Analysis- Shifted NBD'!$E$3</definedName>
    <definedName name="solver_opt" localSheetId="2" hidden="1">'shifted NBD+spike@1'!$F$3</definedName>
    <definedName name="solver_opt" localSheetId="3" hidden="1">truncated!$F$3</definedName>
    <definedName name="solver_opt" localSheetId="4" hidden="1">'truncated + spike'!$G$3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2" localSheetId="2" hidden="1">1</definedName>
    <definedName name="solver_rel2" localSheetId="4" hidden="1">1</definedName>
    <definedName name="solver_rhs1" localSheetId="1" hidden="1">0.00001</definedName>
    <definedName name="solver_rhs1" localSheetId="2" hidden="1">0.00001</definedName>
    <definedName name="solver_rhs1" localSheetId="3" hidden="1">0.00001</definedName>
    <definedName name="solver_rhs1" localSheetId="4" hidden="1">0.00001</definedName>
    <definedName name="solver_rhs2" localSheetId="2" hidden="1">0.999999</definedName>
    <definedName name="solver_rhs2" localSheetId="4" hidden="1">0.99999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C26" i="3" s="1"/>
  <c r="D1" i="4" l="1"/>
  <c r="B3" i="3"/>
  <c r="D1" i="5"/>
  <c r="D6" i="3"/>
  <c r="C12" i="3"/>
  <c r="E16" i="3" s="1"/>
  <c r="B27" i="3" l="1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D1" i="7" l="1"/>
  <c r="C12" i="7" l="1"/>
  <c r="D5" i="7"/>
  <c r="C12" i="4"/>
  <c r="D6" i="5"/>
  <c r="D5" i="4"/>
  <c r="F7" i="3"/>
  <c r="F6" i="3"/>
  <c r="G6" i="3" s="1"/>
  <c r="E7" i="3"/>
  <c r="E6" i="3"/>
  <c r="D7" i="3"/>
  <c r="D6" i="4" l="1"/>
  <c r="D7" i="4" s="1"/>
  <c r="B18" i="4"/>
  <c r="B18" i="7"/>
  <c r="D6" i="7"/>
  <c r="E6" i="4"/>
  <c r="G6" i="4" s="1"/>
  <c r="H6" i="4" s="1"/>
  <c r="E6" i="5"/>
  <c r="D7" i="5"/>
  <c r="E7" i="5" s="1"/>
  <c r="D8" i="4" l="1"/>
  <c r="E7" i="4"/>
  <c r="G6" i="5"/>
  <c r="H6" i="5" s="1"/>
  <c r="F6" i="5"/>
  <c r="F7" i="5"/>
  <c r="G7" i="5"/>
  <c r="H7" i="5" s="1"/>
  <c r="E6" i="7"/>
  <c r="F6" i="7" s="1"/>
  <c r="D7" i="7"/>
  <c r="D8" i="5"/>
  <c r="E8" i="5" s="1"/>
  <c r="G7" i="4"/>
  <c r="H7" i="4" s="1"/>
  <c r="F7" i="4"/>
  <c r="F6" i="4"/>
  <c r="D9" i="4" l="1"/>
  <c r="E8" i="4"/>
  <c r="H6" i="7"/>
  <c r="I6" i="7" s="1"/>
  <c r="G6" i="7"/>
  <c r="E7" i="7"/>
  <c r="F7" i="7" s="1"/>
  <c r="D8" i="7"/>
  <c r="F8" i="5"/>
  <c r="G8" i="5"/>
  <c r="H8" i="5" s="1"/>
  <c r="D9" i="5"/>
  <c r="E9" i="5" s="1"/>
  <c r="G8" i="4" l="1"/>
  <c r="H8" i="4" s="1"/>
  <c r="F8" i="4"/>
  <c r="D10" i="4"/>
  <c r="E10" i="4" s="1"/>
  <c r="E9" i="4"/>
  <c r="D11" i="4"/>
  <c r="E11" i="4" s="1"/>
  <c r="G14" i="5"/>
  <c r="G7" i="7"/>
  <c r="H7" i="7"/>
  <c r="I7" i="7" s="1"/>
  <c r="D9" i="7"/>
  <c r="E8" i="7"/>
  <c r="F8" i="7" s="1"/>
  <c r="G9" i="5"/>
  <c r="H9" i="5" s="1"/>
  <c r="F9" i="5"/>
  <c r="D10" i="5"/>
  <c r="F11" i="4" l="1"/>
  <c r="G11" i="4"/>
  <c r="H11" i="4" s="1"/>
  <c r="F10" i="4"/>
  <c r="G10" i="4"/>
  <c r="H10" i="4" s="1"/>
  <c r="F9" i="4"/>
  <c r="F3" i="4" s="1"/>
  <c r="G9" i="4"/>
  <c r="H9" i="4" s="1"/>
  <c r="B15" i="4" s="1"/>
  <c r="B17" i="4" s="1"/>
  <c r="G8" i="7"/>
  <c r="H8" i="7"/>
  <c r="I8" i="7" s="1"/>
  <c r="D10" i="7"/>
  <c r="E10" i="7" s="1"/>
  <c r="F10" i="7" s="1"/>
  <c r="E9" i="7"/>
  <c r="F9" i="7" s="1"/>
  <c r="D11" i="5"/>
  <c r="E11" i="5" s="1"/>
  <c r="G11" i="5" s="1"/>
  <c r="E10" i="5"/>
  <c r="G10" i="5" s="1"/>
  <c r="D11" i="7" l="1"/>
  <c r="E11" i="7" s="1"/>
  <c r="F11" i="7" s="1"/>
  <c r="H11" i="7" s="1"/>
  <c r="I11" i="7" s="1"/>
  <c r="G9" i="7"/>
  <c r="H9" i="7"/>
  <c r="I9" i="7" s="1"/>
  <c r="G10" i="7"/>
  <c r="H10" i="7"/>
  <c r="I10" i="7" s="1"/>
  <c r="H10" i="5"/>
  <c r="F10" i="5"/>
  <c r="H11" i="5"/>
  <c r="F11" i="5"/>
  <c r="C10" i="1"/>
  <c r="C11" i="1"/>
  <c r="C12" i="1"/>
  <c r="C13" i="1"/>
  <c r="C14" i="1"/>
  <c r="C9" i="1"/>
  <c r="G11" i="7" l="1"/>
  <c r="G3" i="7" s="1"/>
  <c r="B22" i="7" s="1"/>
  <c r="B24" i="7" s="1"/>
  <c r="B15" i="7"/>
  <c r="B17" i="7" s="1"/>
  <c r="F3" i="5"/>
  <c r="B15" i="5"/>
  <c r="B17" i="5" s="1"/>
  <c r="G7" i="3" l="1"/>
  <c r="D8" i="3"/>
  <c r="E8" i="3" s="1"/>
  <c r="F8" i="3" l="1"/>
  <c r="G8" i="3" s="1"/>
  <c r="D9" i="3"/>
  <c r="D10" i="3" l="1"/>
  <c r="E10" i="3" s="1"/>
  <c r="E9" i="3"/>
  <c r="F9" i="3"/>
  <c r="G9" i="3" s="1"/>
  <c r="F10" i="3" l="1"/>
  <c r="G10" i="3" s="1"/>
  <c r="D11" i="3"/>
  <c r="E11" i="3" s="1"/>
  <c r="F11" i="3" l="1"/>
  <c r="G11" i="3" s="1"/>
  <c r="B15" i="3" s="1"/>
  <c r="B17" i="3" s="1"/>
  <c r="E3" i="3"/>
  <c r="B20" i="5" s="1"/>
  <c r="B22" i="5" s="1"/>
</calcChain>
</file>

<file path=xl/sharedStrings.xml><?xml version="1.0" encoding="utf-8"?>
<sst xmlns="http://schemas.openxmlformats.org/spreadsheetml/2006/main" count="88" uniqueCount="40">
  <si>
    <t>Sample</t>
  </si>
  <si>
    <t>All</t>
  </si>
  <si>
    <t>6 or more</t>
  </si>
  <si>
    <t>View databook online: Mobile Network Providers - US - 2023</t>
  </si>
  <si>
    <t>3</t>
  </si>
  <si>
    <t>Fieldwork: February 2023</t>
  </si>
  <si>
    <t>Base: 1,878 internet users aged 18+ who own a smartphone and have a mobile network service</t>
  </si>
  <si>
    <t>2</t>
  </si>
  <si>
    <t>Number of lines</t>
  </si>
  <si>
    <t>5</t>
  </si>
  <si>
    <t>4</t>
  </si>
  <si>
    <t>View methodology online: US Reports report methodology</t>
  </si>
  <si>
    <t>Source: Kantar Profiles/Mintel</t>
  </si>
  <si>
    <t>"How many lines are included in your primary phone plan?"</t>
  </si>
  <si>
    <t>%</t>
  </si>
  <si>
    <t>N_x</t>
  </si>
  <si>
    <t>r</t>
  </si>
  <si>
    <t>alpha</t>
  </si>
  <si>
    <t>P(X=x)</t>
  </si>
  <si>
    <t>LL</t>
  </si>
  <si>
    <t>expected</t>
  </si>
  <si>
    <t>chisq</t>
  </si>
  <si>
    <t>lines</t>
  </si>
  <si>
    <t>resale prob</t>
  </si>
  <si>
    <t>spike@1</t>
  </si>
  <si>
    <t>chi</t>
  </si>
  <si>
    <t>df</t>
  </si>
  <si>
    <t>p-value</t>
  </si>
  <si>
    <t>effective 0s</t>
  </si>
  <si>
    <t>wspike_1</t>
  </si>
  <si>
    <t>prob_spike</t>
  </si>
  <si>
    <t>spike</t>
  </si>
  <si>
    <t>LRT</t>
  </si>
  <si>
    <t>Chi-sq</t>
  </si>
  <si>
    <t>rescale prob</t>
  </si>
  <si>
    <t>Mean</t>
  </si>
  <si>
    <t>Propensity to buy more than 4 lines</t>
  </si>
  <si>
    <t>Cumultive prob</t>
  </si>
  <si>
    <t>Propensity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</si>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</sst>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00"/>
    <numFmt numFmtId="165" formatCode="0.00000"/>
    <numFmt numFmtId="166" formatCode="0E+00"/>
    <numFmt numFmtId="167" formatCode="0.0000000000000"/>
  </numFmts>
  <fonts count="6" x14ac:knownFonts="1"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5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</cellXfs>
  <cellStyles count="6">
    <cellStyle name="Comma" xfId="4" xr:uid="{00000000-0005-0000-0000-000004000000}"/>
    <cellStyle name="Comma[0]" xfId="5" xr:uid="{00000000-0005-0000-0000-000005000000}"/>
    <cellStyle name="Currency" xfId="2" xr:uid="{00000000-0005-0000-0000-000002000000}"/>
    <cellStyle name="Currency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Shifted NBD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'Analysis- Shifted NBD'!$C$6:$C$11</c:f>
              <c:numCache>
                <c:formatCode>General</c:formatCode>
                <c:ptCount val="6"/>
                <c:pt idx="0">
                  <c:v>651.99999999944998</c:v>
                </c:pt>
                <c:pt idx="1">
                  <c:v>470.00000000079598</c:v>
                </c:pt>
                <c:pt idx="2">
                  <c:v>314.00000000033998</c:v>
                </c:pt>
                <c:pt idx="3">
                  <c:v>277.99999999936801</c:v>
                </c:pt>
                <c:pt idx="4">
                  <c:v>103.99999999992841</c:v>
                </c:pt>
                <c:pt idx="5">
                  <c:v>59.999999999929798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A-467B-B5AF-DEEB305465ED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'Analysis- Shifted NBD'!$F$6:$F$11</c:f>
              <c:numCache>
                <c:formatCode>General</c:formatCode>
                <c:ptCount val="6"/>
                <c:pt idx="0">
                  <c:v>613.86914232157369</c:v>
                </c:pt>
                <c:pt idx="1">
                  <c:v>544.79539971331064</c:v>
                </c:pt>
                <c:pt idx="2">
                  <c:v>345.82975851351546</c:v>
                </c:pt>
                <c:pt idx="3">
                  <c:v>190.39948171866448</c:v>
                </c:pt>
                <c:pt idx="4">
                  <c:v>96.807369754170793</c:v>
                </c:pt>
                <c:pt idx="5">
                  <c:v>86.298847978765011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A-467B-B5AF-DEEB3054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26927"/>
        <c:axId val="2139357839"/>
      </c:barChart>
      <c:catAx>
        <c:axId val="2825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57839"/>
        <c:crosses val="autoZero"/>
        <c:auto val="1"/>
        <c:lblAlgn val="ctr"/>
        <c:lblOffset val="100"/>
        <c:noMultiLvlLbl val="0"/>
      </c:catAx>
      <c:valAx>
        <c:axId val="21393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Shifted</a:t>
            </a:r>
            <a:r>
              <a:rPr lang="en-IN" baseline="0"/>
              <a:t> NBD with Spike@1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'shifted NBD+spike@1'!$C$6:$C$11</c:f>
              <c:numCache>
                <c:formatCode>General</c:formatCode>
                <c:ptCount val="6"/>
                <c:pt idx="0">
                  <c:v>651.99999999944998</c:v>
                </c:pt>
                <c:pt idx="1">
                  <c:v>470.00000000079598</c:v>
                </c:pt>
                <c:pt idx="2">
                  <c:v>314.00000000033998</c:v>
                </c:pt>
                <c:pt idx="3">
                  <c:v>277.99999999936801</c:v>
                </c:pt>
                <c:pt idx="4">
                  <c:v>103.99999999992841</c:v>
                </c:pt>
                <c:pt idx="5">
                  <c:v>59.999999999929798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A-4843-912C-C9092F5A54D9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'shifted NBD+spike@1'!$G$6:$G$11</c:f>
              <c:numCache>
                <c:formatCode>General</c:formatCode>
                <c:ptCount val="6"/>
                <c:pt idx="0">
                  <c:v>652.0048638744172</c:v>
                </c:pt>
                <c:pt idx="1">
                  <c:v>446.06669851214559</c:v>
                </c:pt>
                <c:pt idx="2">
                  <c:v>379.00758768573365</c:v>
                </c:pt>
                <c:pt idx="3">
                  <c:v>227.50071528911653</c:v>
                </c:pt>
                <c:pt idx="4">
                  <c:v>108.18744593244885</c:v>
                </c:pt>
                <c:pt idx="5">
                  <c:v>65.232688706138305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A-4843-912C-C9092F5A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26927"/>
        <c:axId val="2139357839"/>
      </c:barChart>
      <c:catAx>
        <c:axId val="2825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57839"/>
        <c:crosses val="autoZero"/>
        <c:auto val="1"/>
        <c:lblAlgn val="ctr"/>
        <c:lblOffset val="100"/>
        <c:noMultiLvlLbl val="0"/>
      </c:catAx>
      <c:valAx>
        <c:axId val="21393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Truncated NBD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truncated!$C$6:$C$11</c:f>
              <c:numCache>
                <c:formatCode>General</c:formatCode>
                <c:ptCount val="6"/>
                <c:pt idx="0">
                  <c:v>651.99999999944998</c:v>
                </c:pt>
                <c:pt idx="1">
                  <c:v>470.00000000079598</c:v>
                </c:pt>
                <c:pt idx="2">
                  <c:v>314.00000000033998</c:v>
                </c:pt>
                <c:pt idx="3">
                  <c:v>277.99999999936801</c:v>
                </c:pt>
                <c:pt idx="4">
                  <c:v>103.99999999992841</c:v>
                </c:pt>
                <c:pt idx="5">
                  <c:v>59.999999999929798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C2F-A2A6-B4EC68C8A398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truncated!$G$6:$G$11</c:f>
              <c:numCache>
                <c:formatCode>General</c:formatCode>
                <c:ptCount val="6"/>
                <c:pt idx="0">
                  <c:v>612.12252097386181</c:v>
                </c:pt>
                <c:pt idx="1">
                  <c:v>532.92628545284924</c:v>
                </c:pt>
                <c:pt idx="2">
                  <c:v>354.56315346009274</c:v>
                </c:pt>
                <c:pt idx="3">
                  <c:v>199.49864256164292</c:v>
                </c:pt>
                <c:pt idx="4">
                  <c:v>99.962467948969362</c:v>
                </c:pt>
                <c:pt idx="5">
                  <c:v>78.92692960258394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C2F-A2A6-B4EC68C8A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07919"/>
        <c:axId val="482823439"/>
      </c:barChart>
      <c:catAx>
        <c:axId val="11910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3439"/>
        <c:crosses val="autoZero"/>
        <c:auto val="1"/>
        <c:lblAlgn val="ctr"/>
        <c:lblOffset val="100"/>
        <c:noMultiLvlLbl val="0"/>
      </c:catAx>
      <c:valAx>
        <c:axId val="4828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Truncated NBD with Spike@1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'truncated + spike'!$C$6:$C$11</c:f>
              <c:numCache>
                <c:formatCode>General</c:formatCode>
                <c:ptCount val="6"/>
                <c:pt idx="0">
                  <c:v>651.99999999944998</c:v>
                </c:pt>
                <c:pt idx="1">
                  <c:v>470.00000000079598</c:v>
                </c:pt>
                <c:pt idx="2">
                  <c:v>314.00000000033998</c:v>
                </c:pt>
                <c:pt idx="3">
                  <c:v>277.99999999936801</c:v>
                </c:pt>
                <c:pt idx="4">
                  <c:v>103.99999999992841</c:v>
                </c:pt>
                <c:pt idx="5">
                  <c:v>59.999999999929798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4-49CD-8FAE-F6A7A7B0AB82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'truncated + spike'!$H$6:$H$11</c:f>
              <c:numCache>
                <c:formatCode>General</c:formatCode>
                <c:ptCount val="6"/>
                <c:pt idx="0">
                  <c:v>651.84574678981096</c:v>
                </c:pt>
                <c:pt idx="1">
                  <c:v>452.60804675732311</c:v>
                </c:pt>
                <c:pt idx="2">
                  <c:v>369.27823440258328</c:v>
                </c:pt>
                <c:pt idx="3">
                  <c:v>226.01382679949361</c:v>
                </c:pt>
                <c:pt idx="4">
                  <c:v>110.68655492539843</c:v>
                </c:pt>
                <c:pt idx="5">
                  <c:v>67.567590325390555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4-49CD-8FAE-F6A7A7B0A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07919"/>
        <c:axId val="482823439"/>
      </c:barChart>
      <c:catAx>
        <c:axId val="11910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3439"/>
        <c:crosses val="autoZero"/>
        <c:auto val="1"/>
        <c:lblAlgn val="ctr"/>
        <c:lblOffset val="100"/>
        <c:noMultiLvlLbl val="0"/>
      </c:catAx>
      <c:valAx>
        <c:axId val="4828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2</xdr:row>
      <xdr:rowOff>91440</xdr:rowOff>
    </xdr:from>
    <xdr:to>
      <xdr:col>20</xdr:col>
      <xdr:colOff>68580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666F8-5F2E-174D-01CE-8434C7A1A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6</xdr:row>
      <xdr:rowOff>76200</xdr:rowOff>
    </xdr:from>
    <xdr:to>
      <xdr:col>18</xdr:col>
      <xdr:colOff>411480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9D1AB-7574-46B1-8FA1-E538DCA37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13</xdr:row>
      <xdr:rowOff>129540</xdr:rowOff>
    </xdr:from>
    <xdr:to>
      <xdr:col>15</xdr:col>
      <xdr:colOff>297180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AF988-40AE-F372-7E58-BE02447EA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14</xdr:row>
      <xdr:rowOff>60960</xdr:rowOff>
    </xdr:from>
    <xdr:to>
      <xdr:col>17</xdr:col>
      <xdr:colOff>53340</xdr:colOff>
      <xdr:row>32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93D83-5E96-4FAF-A787-B496A18D1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ports.mintel.com/methodology/reports/US" TargetMode="External"/><Relationship Id="rId1" Type="http://schemas.openxmlformats.org/officeDocument/2006/relationships/hyperlink" Target="https://data.mintel.com/databook/1157859/?presentation=tables&amp;numbers=percentages&amp;margin=hi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wspike@1" TargetMode="External"/><Relationship Id="rId1" Type="http://schemas.openxmlformats.org/officeDocument/2006/relationships/hyperlink" Target="mailto:spike@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A3" sqref="A3"/>
    </sheetView>
  </sheetViews>
  <sheetFormatPr defaultRowHeight="13.2" x14ac:dyDescent="0.25"/>
  <cols>
    <col min="1" max="1" width="30.6640625" customWidth="1"/>
  </cols>
  <sheetData>
    <row r="1" spans="1:3" x14ac:dyDescent="0.25">
      <c r="A1" s="3" t="s">
        <v>8</v>
      </c>
    </row>
    <row r="2" spans="1:3" x14ac:dyDescent="0.25">
      <c r="A2" s="3"/>
    </row>
    <row r="3" spans="1:3" x14ac:dyDescent="0.25">
      <c r="A3" s="4" t="s">
        <v>13</v>
      </c>
    </row>
    <row r="4" spans="1:3" x14ac:dyDescent="0.25">
      <c r="A4" s="4"/>
    </row>
    <row r="5" spans="1:3" x14ac:dyDescent="0.25">
      <c r="A5" s="3" t="s">
        <v>6</v>
      </c>
    </row>
    <row r="6" spans="1:3" x14ac:dyDescent="0.25">
      <c r="A6" s="3"/>
    </row>
    <row r="7" spans="1:3" x14ac:dyDescent="0.25">
      <c r="A7" s="1"/>
      <c r="B7" s="1" t="s">
        <v>1</v>
      </c>
    </row>
    <row r="8" spans="1:3" x14ac:dyDescent="0.25">
      <c r="A8" s="1" t="s">
        <v>0</v>
      </c>
      <c r="B8" s="5">
        <v>1878</v>
      </c>
    </row>
    <row r="9" spans="1:3" ht="30" customHeight="1" x14ac:dyDescent="0.25">
      <c r="A9" s="6">
        <v>1</v>
      </c>
      <c r="B9" s="7">
        <v>0.34717784877500002</v>
      </c>
      <c r="C9">
        <f>B9*$B$8</f>
        <v>651.99999999944998</v>
      </c>
    </row>
    <row r="10" spans="1:3" ht="30" customHeight="1" x14ac:dyDescent="0.25">
      <c r="A10" s="6" t="s">
        <v>7</v>
      </c>
      <c r="B10" s="7">
        <v>0.25026624068199999</v>
      </c>
      <c r="C10">
        <f t="shared" ref="C10:C14" si="0">B10*$B$8</f>
        <v>470.00000000079598</v>
      </c>
    </row>
    <row r="11" spans="1:3" ht="30" customHeight="1" x14ac:dyDescent="0.25">
      <c r="A11" s="6" t="s">
        <v>4</v>
      </c>
      <c r="B11" s="7">
        <v>0.16719914802999999</v>
      </c>
      <c r="C11">
        <f t="shared" si="0"/>
        <v>314.00000000033998</v>
      </c>
    </row>
    <row r="12" spans="1:3" ht="30" customHeight="1" x14ac:dyDescent="0.25">
      <c r="A12" s="6" t="s">
        <v>10</v>
      </c>
      <c r="B12" s="7">
        <v>0.14802981895600001</v>
      </c>
      <c r="C12">
        <f t="shared" si="0"/>
        <v>277.99999999936801</v>
      </c>
    </row>
    <row r="13" spans="1:3" ht="30" customHeight="1" x14ac:dyDescent="0.25">
      <c r="A13" s="6" t="s">
        <v>9</v>
      </c>
      <c r="B13" s="7">
        <v>5.5378061767800003E-2</v>
      </c>
      <c r="C13">
        <f t="shared" si="0"/>
        <v>103.99999999992841</v>
      </c>
    </row>
    <row r="14" spans="1:3" ht="30" customHeight="1" x14ac:dyDescent="0.25">
      <c r="A14" s="6" t="s">
        <v>2</v>
      </c>
      <c r="B14" s="7">
        <v>3.1948881789099999E-2</v>
      </c>
      <c r="C14">
        <f t="shared" si="0"/>
        <v>59.999999999929798</v>
      </c>
    </row>
    <row r="16" spans="1:3" x14ac:dyDescent="0.25">
      <c r="A16" t="s">
        <v>12</v>
      </c>
    </row>
    <row r="17" spans="1:1" x14ac:dyDescent="0.25">
      <c r="A17" t="s">
        <v>5</v>
      </c>
    </row>
    <row r="19" spans="1:1" x14ac:dyDescent="0.25">
      <c r="A19" s="2" t="s">
        <v>3</v>
      </c>
    </row>
    <row r="20" spans="1:1" x14ac:dyDescent="0.25">
      <c r="A20" s="2" t="s">
        <v>11</v>
      </c>
    </row>
  </sheetData>
  <hyperlinks>
    <hyperlink ref="A19" r:id="rId1" location="Q8a" xr:uid="{00000000-0004-0000-0000-000000000000}"/>
    <hyperlink ref="A20" r:id="rId2" xr:uid="{00000000-0004-0000-0000-000001000000}"/>
  </hyperlinks>
  <pageMargins left="0.75" right="0.75" top="1" bottom="1" header="0.5" footer="0.5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ADBA-E494-4B52-83D9-38C5469A60BA}">
  <dimension ref="A1:L2104"/>
  <sheetViews>
    <sheetView workbookViewId="0">
      <selection activeCell="C26" sqref="C26"/>
    </sheetView>
  </sheetViews>
  <sheetFormatPr defaultRowHeight="13.2" x14ac:dyDescent="0.25"/>
  <cols>
    <col min="1" max="1" width="10.33203125" customWidth="1"/>
    <col min="2" max="2" width="16.21875" customWidth="1"/>
  </cols>
  <sheetData>
    <row r="1" spans="1:12" x14ac:dyDescent="0.25">
      <c r="A1" s="16" t="s">
        <v>16</v>
      </c>
      <c r="B1" s="8">
        <v>2.322641622371731</v>
      </c>
      <c r="C1" t="s">
        <v>39</v>
      </c>
      <c r="D1">
        <v>12</v>
      </c>
    </row>
    <row r="2" spans="1:12" x14ac:dyDescent="0.25">
      <c r="A2" s="16" t="s">
        <v>17</v>
      </c>
      <c r="B2" s="8">
        <v>1.6171256611124563</v>
      </c>
      <c r="L2" s="13"/>
    </row>
    <row r="3" spans="1:12" x14ac:dyDescent="0.25">
      <c r="A3" s="16" t="s">
        <v>35</v>
      </c>
      <c r="B3">
        <f>B1/B2+1</f>
        <v>2.4362777601178713</v>
      </c>
      <c r="E3">
        <f>SUM(E6:E11)</f>
        <v>-2971.4873030055473</v>
      </c>
      <c r="L3" s="13"/>
    </row>
    <row r="4" spans="1:12" x14ac:dyDescent="0.25">
      <c r="A4" s="15" t="s">
        <v>22</v>
      </c>
      <c r="B4" s="15" t="s">
        <v>14</v>
      </c>
      <c r="C4" s="15" t="s">
        <v>15</v>
      </c>
      <c r="D4" s="15" t="s">
        <v>18</v>
      </c>
      <c r="E4" s="15" t="s">
        <v>19</v>
      </c>
      <c r="F4" s="15" t="s">
        <v>20</v>
      </c>
      <c r="G4" s="15" t="s">
        <v>21</v>
      </c>
      <c r="L4" s="13"/>
    </row>
    <row r="5" spans="1:12" x14ac:dyDescent="0.25">
      <c r="A5" s="13">
        <v>0</v>
      </c>
      <c r="B5" s="3"/>
      <c r="C5" s="3"/>
      <c r="D5" s="3"/>
      <c r="E5" s="3"/>
      <c r="F5" s="3"/>
      <c r="G5" s="3"/>
      <c r="L5" s="13"/>
    </row>
    <row r="6" spans="1:12" x14ac:dyDescent="0.25">
      <c r="A6" s="13">
        <v>1</v>
      </c>
      <c r="B6">
        <v>0.34717784877500002</v>
      </c>
      <c r="C6">
        <v>651.99999999944998</v>
      </c>
      <c r="D6">
        <f>(B2/(B2+1))^B1</f>
        <v>0.32687387770051846</v>
      </c>
      <c r="E6">
        <f>C6*LN(D6)</f>
        <v>-729.05393218794757</v>
      </c>
      <c r="F6">
        <f>1878*D6</f>
        <v>613.86914232157369</v>
      </c>
      <c r="G6">
        <f>(C6-F6)^2/F6</f>
        <v>2.3685215740797134</v>
      </c>
      <c r="L6" s="13"/>
    </row>
    <row r="7" spans="1:12" x14ac:dyDescent="0.25">
      <c r="A7" s="13">
        <v>2</v>
      </c>
      <c r="B7">
        <v>0.25026624068199999</v>
      </c>
      <c r="C7">
        <v>470.00000000079598</v>
      </c>
      <c r="D7">
        <f>D6*(($B$1+A7-2)/((A7-1)*($B$2+1)))</f>
        <v>0.29009339707844017</v>
      </c>
      <c r="E7">
        <f>C7*LN(D7)</f>
        <v>-581.64960401231519</v>
      </c>
      <c r="F7">
        <f>1878*D7</f>
        <v>544.79539971331064</v>
      </c>
      <c r="G7">
        <f t="shared" ref="G7:G11" si="0">(C7-F7)^2/F7</f>
        <v>10.268720736443024</v>
      </c>
    </row>
    <row r="8" spans="1:12" x14ac:dyDescent="0.25">
      <c r="A8" s="13">
        <v>3</v>
      </c>
      <c r="B8">
        <v>0.16719914802999999</v>
      </c>
      <c r="C8">
        <v>314.00000000033998</v>
      </c>
      <c r="D8">
        <f t="shared" ref="D8:D10" si="1">D7*(($B$1+A8-2)/((A8-1)*($B$2+1)))</f>
        <v>0.18414790123190386</v>
      </c>
      <c r="E8">
        <f>C8*LN(D8)</f>
        <v>-531.29303442954483</v>
      </c>
      <c r="F8">
        <f t="shared" ref="F8:F11" si="2">1878*D8</f>
        <v>345.82975851351546</v>
      </c>
      <c r="G8">
        <f t="shared" si="0"/>
        <v>2.9295730111886025</v>
      </c>
    </row>
    <row r="9" spans="1:12" x14ac:dyDescent="0.25">
      <c r="A9" s="13">
        <v>4</v>
      </c>
      <c r="B9">
        <v>0.14802981895600001</v>
      </c>
      <c r="C9">
        <v>277.99999999936801</v>
      </c>
      <c r="D9">
        <f t="shared" si="1"/>
        <v>0.10138417556904392</v>
      </c>
      <c r="E9">
        <f t="shared" ref="E9" si="3">C9*LN(D9)</f>
        <v>-636.29703613412869</v>
      </c>
      <c r="F9">
        <f t="shared" si="2"/>
        <v>190.39948171866448</v>
      </c>
      <c r="G9">
        <f t="shared" si="0"/>
        <v>40.303947961301738</v>
      </c>
    </row>
    <row r="10" spans="1:12" x14ac:dyDescent="0.25">
      <c r="A10" s="13">
        <v>5</v>
      </c>
      <c r="B10">
        <v>5.5378061767800003E-2</v>
      </c>
      <c r="C10">
        <v>103.99999999992841</v>
      </c>
      <c r="D10">
        <f t="shared" si="1"/>
        <v>5.1548120209888602E-2</v>
      </c>
      <c r="E10">
        <f>C10*LN(D10)</f>
        <v>-308.38491159398933</v>
      </c>
      <c r="F10">
        <f t="shared" si="2"/>
        <v>96.807369754170793</v>
      </c>
      <c r="G10">
        <f t="shared" si="0"/>
        <v>0.5344007381210597</v>
      </c>
    </row>
    <row r="11" spans="1:12" x14ac:dyDescent="0.25">
      <c r="A11" s="13" t="s">
        <v>2</v>
      </c>
      <c r="B11">
        <v>3.1948881789099999E-2</v>
      </c>
      <c r="C11">
        <v>59.999999999929798</v>
      </c>
      <c r="D11">
        <f>1-SUM(D6:D10)</f>
        <v>4.5952528210205013E-2</v>
      </c>
      <c r="E11">
        <f>C11*LN(D11)</f>
        <v>-184.80878464762174</v>
      </c>
      <c r="F11">
        <f t="shared" si="2"/>
        <v>86.298847978765011</v>
      </c>
      <c r="G11">
        <f t="shared" si="0"/>
        <v>8.0143526966208132</v>
      </c>
    </row>
    <row r="12" spans="1:12" x14ac:dyDescent="0.25">
      <c r="C12" s="3">
        <f>SUM(C6:C11)</f>
        <v>1877.9999999998122</v>
      </c>
    </row>
    <row r="15" spans="1:12" x14ac:dyDescent="0.25">
      <c r="A15" s="16" t="s">
        <v>33</v>
      </c>
      <c r="B15">
        <f>SUM(G6:G11)</f>
        <v>64.419516717754945</v>
      </c>
    </row>
    <row r="16" spans="1:12" x14ac:dyDescent="0.25">
      <c r="A16" s="16" t="s">
        <v>26</v>
      </c>
      <c r="B16">
        <v>3</v>
      </c>
      <c r="E16">
        <f>SUM(C6:C9)/C12</f>
        <v>0.91267305644309127</v>
      </c>
    </row>
    <row r="17" spans="1:3" x14ac:dyDescent="0.25">
      <c r="A17" s="16" t="s">
        <v>27</v>
      </c>
      <c r="B17" s="11">
        <f>_xlfn.CHISQ.DIST.RT(B15,B16)</f>
        <v>6.6760524715522505E-14</v>
      </c>
    </row>
    <row r="24" spans="1:3" ht="21" x14ac:dyDescent="0.25">
      <c r="A24" s="17" t="s">
        <v>36</v>
      </c>
    </row>
    <row r="25" spans="1:3" x14ac:dyDescent="0.25">
      <c r="A25" s="18" t="s">
        <v>38</v>
      </c>
      <c r="B25" s="18" t="s">
        <v>37</v>
      </c>
    </row>
    <row r="26" spans="1:3" x14ac:dyDescent="0.25">
      <c r="A26" s="12">
        <v>4</v>
      </c>
      <c r="B26">
        <f>_xlfn.GAMMA.DIST(A26,$B$1,1/$B$2,TRUE)</f>
        <v>0.98118980817480739</v>
      </c>
      <c r="C26" s="19">
        <f>1-B26</f>
        <v>1.8810191825192613E-2</v>
      </c>
    </row>
    <row r="27" spans="1:3" x14ac:dyDescent="0.25">
      <c r="A27" s="12">
        <v>2E-3</v>
      </c>
      <c r="B27">
        <f t="shared" ref="B27:B42" si="4">_xlfn.GAMMA.DIST(A27,$B$1,1/$B$2,TRUE)</f>
        <v>5.9732249591703858E-7</v>
      </c>
    </row>
    <row r="28" spans="1:3" x14ac:dyDescent="0.25">
      <c r="A28" s="12">
        <v>3.0000000000000001E-3</v>
      </c>
      <c r="B28">
        <f t="shared" si="4"/>
        <v>1.5300828903836034E-6</v>
      </c>
    </row>
    <row r="29" spans="1:3" x14ac:dyDescent="0.25">
      <c r="A29" s="12">
        <v>4.0000000000000001E-3</v>
      </c>
      <c r="B29">
        <f t="shared" si="4"/>
        <v>2.9813442366653174E-6</v>
      </c>
    </row>
    <row r="30" spans="1:3" x14ac:dyDescent="0.25">
      <c r="A30" s="12">
        <v>5.0000000000000001E-3</v>
      </c>
      <c r="B30">
        <f t="shared" si="4"/>
        <v>5.0004451135322341E-6</v>
      </c>
    </row>
    <row r="31" spans="1:3" x14ac:dyDescent="0.25">
      <c r="A31" s="12">
        <v>6.0000000000000001E-3</v>
      </c>
      <c r="B31">
        <f t="shared" si="4"/>
        <v>7.6282986689846666E-6</v>
      </c>
    </row>
    <row r="32" spans="1:3" x14ac:dyDescent="0.25">
      <c r="A32" s="12">
        <v>7.0000000000000001E-3</v>
      </c>
      <c r="B32">
        <f t="shared" si="4"/>
        <v>1.0900100696920768E-5</v>
      </c>
    </row>
    <row r="33" spans="1:2" x14ac:dyDescent="0.25">
      <c r="A33" s="12">
        <v>8.0000000000000002E-3</v>
      </c>
      <c r="B33">
        <f t="shared" si="4"/>
        <v>1.4846856011364107E-5</v>
      </c>
    </row>
    <row r="34" spans="1:2" x14ac:dyDescent="0.25">
      <c r="A34" s="12">
        <v>9.0000000000000011E-3</v>
      </c>
      <c r="B34">
        <f t="shared" si="4"/>
        <v>1.949633625500057E-5</v>
      </c>
    </row>
    <row r="35" spans="1:2" x14ac:dyDescent="0.25">
      <c r="A35" s="12">
        <v>1.0000000000000002E-2</v>
      </c>
      <c r="B35">
        <f t="shared" si="4"/>
        <v>2.487372601463098E-5</v>
      </c>
    </row>
    <row r="36" spans="1:2" x14ac:dyDescent="0.25">
      <c r="A36" s="12">
        <v>1.0999999999999999E-2</v>
      </c>
      <c r="B36">
        <f t="shared" si="4"/>
        <v>3.1002082143126623E-5</v>
      </c>
    </row>
    <row r="37" spans="1:2" x14ac:dyDescent="0.25">
      <c r="A37" s="12">
        <v>1.2E-2</v>
      </c>
      <c r="B37">
        <f t="shared" si="4"/>
        <v>3.7902673587875911E-5</v>
      </c>
    </row>
    <row r="38" spans="1:2" x14ac:dyDescent="0.25">
      <c r="A38" s="12">
        <v>1.3000000000000001E-2</v>
      </c>
      <c r="B38">
        <f t="shared" si="4"/>
        <v>4.5595240849406601E-5</v>
      </c>
    </row>
    <row r="39" spans="1:2" x14ac:dyDescent="0.25">
      <c r="A39" s="12">
        <v>1.4000000000000002E-2</v>
      </c>
      <c r="B39">
        <f t="shared" si="4"/>
        <v>5.4098199189499397E-5</v>
      </c>
    </row>
    <row r="40" spans="1:2" x14ac:dyDescent="0.25">
      <c r="A40" s="12">
        <v>1.4999999999999999E-2</v>
      </c>
      <c r="B40">
        <f t="shared" si="4"/>
        <v>6.3428801172340292E-5</v>
      </c>
    </row>
    <row r="41" spans="1:2" x14ac:dyDescent="0.25">
      <c r="A41" s="12">
        <v>1.6E-2</v>
      </c>
      <c r="B41">
        <f t="shared" si="4"/>
        <v>7.3603269001726567E-5</v>
      </c>
    </row>
    <row r="42" spans="1:2" x14ac:dyDescent="0.25">
      <c r="A42" s="12">
        <v>1.7000000000000001E-2</v>
      </c>
      <c r="B42">
        <f t="shared" si="4"/>
        <v>8.4636903908469796E-5</v>
      </c>
    </row>
    <row r="43" spans="1:2" x14ac:dyDescent="0.25">
      <c r="A43" s="12">
        <v>1.8000000000000002E-2</v>
      </c>
    </row>
    <row r="44" spans="1:2" x14ac:dyDescent="0.25">
      <c r="A44" s="12">
        <v>1.9000000000000003E-2</v>
      </c>
    </row>
    <row r="45" spans="1:2" x14ac:dyDescent="0.25">
      <c r="A45" s="12">
        <v>0.02</v>
      </c>
    </row>
    <row r="46" spans="1:2" x14ac:dyDescent="0.25">
      <c r="A46" s="12">
        <v>2.1000000000000001E-2</v>
      </c>
    </row>
    <row r="47" spans="1:2" x14ac:dyDescent="0.25">
      <c r="A47" s="12">
        <v>2.2000000000000002E-2</v>
      </c>
    </row>
    <row r="48" spans="1:2" x14ac:dyDescent="0.25">
      <c r="A48" s="12">
        <v>2.3E-2</v>
      </c>
    </row>
    <row r="49" spans="1:1" x14ac:dyDescent="0.25">
      <c r="A49" s="12">
        <v>2.4E-2</v>
      </c>
    </row>
    <row r="50" spans="1:1" x14ac:dyDescent="0.25">
      <c r="A50" s="12">
        <v>2.5000000000000001E-2</v>
      </c>
    </row>
    <row r="51" spans="1:1" x14ac:dyDescent="0.25">
      <c r="A51" s="12">
        <v>2.6000000000000002E-2</v>
      </c>
    </row>
    <row r="52" spans="1:1" x14ac:dyDescent="0.25">
      <c r="A52" s="12">
        <v>2.7000000000000003E-2</v>
      </c>
    </row>
    <row r="53" spans="1:1" x14ac:dyDescent="0.25">
      <c r="A53" s="12">
        <v>2.8000000000000001E-2</v>
      </c>
    </row>
    <row r="54" spans="1:1" x14ac:dyDescent="0.25">
      <c r="A54" s="12">
        <v>2.9000000000000001E-2</v>
      </c>
    </row>
    <row r="55" spans="1:1" x14ac:dyDescent="0.25">
      <c r="A55" s="12">
        <v>3.0000000000000002E-2</v>
      </c>
    </row>
    <row r="56" spans="1:1" x14ac:dyDescent="0.25">
      <c r="A56" s="12">
        <v>3.1E-2</v>
      </c>
    </row>
    <row r="57" spans="1:1" x14ac:dyDescent="0.25">
      <c r="A57" s="12">
        <v>3.2000000000000001E-2</v>
      </c>
    </row>
    <row r="58" spans="1:1" x14ac:dyDescent="0.25">
      <c r="A58" s="12">
        <v>3.3000000000000002E-2</v>
      </c>
    </row>
    <row r="59" spans="1:1" x14ac:dyDescent="0.25">
      <c r="A59" s="12">
        <v>3.4000000000000002E-2</v>
      </c>
    </row>
    <row r="60" spans="1:1" x14ac:dyDescent="0.25">
      <c r="A60" s="12">
        <v>3.5000000000000003E-2</v>
      </c>
    </row>
    <row r="61" spans="1:1" x14ac:dyDescent="0.25">
      <c r="A61" s="12">
        <v>3.6000000000000004E-2</v>
      </c>
    </row>
    <row r="62" spans="1:1" x14ac:dyDescent="0.25">
      <c r="A62" s="12">
        <v>3.7000000000000005E-2</v>
      </c>
    </row>
    <row r="63" spans="1:1" x14ac:dyDescent="0.25">
      <c r="A63" s="12">
        <v>3.7999999999999999E-2</v>
      </c>
    </row>
    <row r="64" spans="1:1" x14ac:dyDescent="0.25">
      <c r="A64" s="12">
        <v>3.9E-2</v>
      </c>
    </row>
    <row r="65" spans="1:1" x14ac:dyDescent="0.25">
      <c r="A65" s="12">
        <v>0.04</v>
      </c>
    </row>
    <row r="66" spans="1:1" x14ac:dyDescent="0.25">
      <c r="A66" s="12">
        <v>4.1000000000000002E-2</v>
      </c>
    </row>
    <row r="67" spans="1:1" x14ac:dyDescent="0.25">
      <c r="A67" s="12">
        <v>4.2000000000000003E-2</v>
      </c>
    </row>
    <row r="68" spans="1:1" x14ac:dyDescent="0.25">
      <c r="A68" s="12">
        <v>4.3000000000000003E-2</v>
      </c>
    </row>
    <row r="69" spans="1:1" x14ac:dyDescent="0.25">
      <c r="A69" s="12">
        <v>4.4000000000000004E-2</v>
      </c>
    </row>
    <row r="70" spans="1:1" x14ac:dyDescent="0.25">
      <c r="A70" s="12">
        <v>4.4999999999999998E-2</v>
      </c>
    </row>
    <row r="71" spans="1:1" x14ac:dyDescent="0.25">
      <c r="A71" s="12">
        <v>4.5999999999999999E-2</v>
      </c>
    </row>
    <row r="72" spans="1:1" x14ac:dyDescent="0.25">
      <c r="A72" s="12">
        <v>4.7E-2</v>
      </c>
    </row>
    <row r="73" spans="1:1" x14ac:dyDescent="0.25">
      <c r="A73" s="12">
        <v>4.8000000000000001E-2</v>
      </c>
    </row>
    <row r="74" spans="1:1" x14ac:dyDescent="0.25">
      <c r="A74" s="12">
        <v>4.9000000000000002E-2</v>
      </c>
    </row>
    <row r="75" spans="1:1" x14ac:dyDescent="0.25">
      <c r="A75" s="12">
        <v>0.05</v>
      </c>
    </row>
    <row r="76" spans="1:1" x14ac:dyDescent="0.25">
      <c r="A76" s="12">
        <v>5.1000000000000004E-2</v>
      </c>
    </row>
    <row r="77" spans="1:1" x14ac:dyDescent="0.25">
      <c r="A77" s="12">
        <v>5.2000000000000005E-2</v>
      </c>
    </row>
    <row r="78" spans="1:1" x14ac:dyDescent="0.25">
      <c r="A78" s="12">
        <v>5.3000000000000005E-2</v>
      </c>
    </row>
    <row r="79" spans="1:1" x14ac:dyDescent="0.25">
      <c r="A79" s="12">
        <v>5.3999999999999999E-2</v>
      </c>
    </row>
    <row r="80" spans="1:1" x14ac:dyDescent="0.25">
      <c r="A80" s="12">
        <v>5.5E-2</v>
      </c>
    </row>
    <row r="81" spans="1:1" x14ac:dyDescent="0.25">
      <c r="A81" s="12">
        <v>5.6000000000000001E-2</v>
      </c>
    </row>
    <row r="82" spans="1:1" x14ac:dyDescent="0.25">
      <c r="A82" s="12">
        <v>5.7000000000000002E-2</v>
      </c>
    </row>
    <row r="83" spans="1:1" x14ac:dyDescent="0.25">
      <c r="A83" s="12">
        <v>5.8000000000000003E-2</v>
      </c>
    </row>
    <row r="84" spans="1:1" x14ac:dyDescent="0.25">
      <c r="A84" s="12">
        <v>5.9000000000000004E-2</v>
      </c>
    </row>
    <row r="85" spans="1:1" x14ac:dyDescent="0.25">
      <c r="A85" s="12">
        <v>6.0000000000000005E-2</v>
      </c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  <row r="516" spans="1:1" x14ac:dyDescent="0.25">
      <c r="A516" s="12"/>
    </row>
    <row r="517" spans="1:1" x14ac:dyDescent="0.25">
      <c r="A517" s="12"/>
    </row>
    <row r="518" spans="1:1" x14ac:dyDescent="0.25">
      <c r="A518" s="12"/>
    </row>
    <row r="519" spans="1:1" x14ac:dyDescent="0.25">
      <c r="A519" s="12"/>
    </row>
    <row r="520" spans="1:1" x14ac:dyDescent="0.25">
      <c r="A520" s="12"/>
    </row>
    <row r="521" spans="1:1" x14ac:dyDescent="0.25">
      <c r="A521" s="12"/>
    </row>
    <row r="522" spans="1:1" x14ac:dyDescent="0.25">
      <c r="A522" s="12"/>
    </row>
    <row r="523" spans="1:1" x14ac:dyDescent="0.25">
      <c r="A523" s="12"/>
    </row>
    <row r="524" spans="1:1" x14ac:dyDescent="0.25">
      <c r="A524" s="12"/>
    </row>
    <row r="525" spans="1:1" x14ac:dyDescent="0.25">
      <c r="A525" s="12"/>
    </row>
    <row r="526" spans="1:1" x14ac:dyDescent="0.25">
      <c r="A526" s="12"/>
    </row>
    <row r="527" spans="1:1" x14ac:dyDescent="0.25">
      <c r="A527" s="12"/>
    </row>
    <row r="528" spans="1:1" x14ac:dyDescent="0.25">
      <c r="A528" s="12"/>
    </row>
    <row r="529" spans="1:1" x14ac:dyDescent="0.25">
      <c r="A529" s="12"/>
    </row>
    <row r="530" spans="1:1" x14ac:dyDescent="0.25">
      <c r="A530" s="12"/>
    </row>
    <row r="531" spans="1:1" x14ac:dyDescent="0.25">
      <c r="A531" s="12"/>
    </row>
    <row r="532" spans="1:1" x14ac:dyDescent="0.25">
      <c r="A532" s="12"/>
    </row>
    <row r="533" spans="1:1" x14ac:dyDescent="0.25">
      <c r="A533" s="12"/>
    </row>
    <row r="534" spans="1:1" x14ac:dyDescent="0.25">
      <c r="A534" s="12"/>
    </row>
    <row r="535" spans="1:1" x14ac:dyDescent="0.25">
      <c r="A535" s="12"/>
    </row>
    <row r="536" spans="1:1" x14ac:dyDescent="0.25">
      <c r="A536" s="12"/>
    </row>
    <row r="537" spans="1:1" x14ac:dyDescent="0.25">
      <c r="A537" s="12"/>
    </row>
    <row r="538" spans="1:1" x14ac:dyDescent="0.25">
      <c r="A538" s="12"/>
    </row>
    <row r="539" spans="1:1" x14ac:dyDescent="0.25">
      <c r="A539" s="12"/>
    </row>
    <row r="540" spans="1:1" x14ac:dyDescent="0.25">
      <c r="A540" s="12"/>
    </row>
    <row r="541" spans="1:1" x14ac:dyDescent="0.25">
      <c r="A541" s="12"/>
    </row>
    <row r="542" spans="1:1" x14ac:dyDescent="0.25">
      <c r="A542" s="12"/>
    </row>
    <row r="543" spans="1:1" x14ac:dyDescent="0.25">
      <c r="A543" s="12"/>
    </row>
    <row r="544" spans="1:1" x14ac:dyDescent="0.25">
      <c r="A544" s="12"/>
    </row>
    <row r="545" spans="1:1" x14ac:dyDescent="0.25">
      <c r="A545" s="12"/>
    </row>
    <row r="546" spans="1:1" x14ac:dyDescent="0.25">
      <c r="A546" s="12"/>
    </row>
    <row r="547" spans="1:1" x14ac:dyDescent="0.25">
      <c r="A547" s="12"/>
    </row>
    <row r="548" spans="1:1" x14ac:dyDescent="0.25">
      <c r="A548" s="12"/>
    </row>
    <row r="549" spans="1:1" x14ac:dyDescent="0.25">
      <c r="A549" s="12"/>
    </row>
    <row r="550" spans="1:1" x14ac:dyDescent="0.25">
      <c r="A550" s="12"/>
    </row>
    <row r="551" spans="1:1" x14ac:dyDescent="0.25">
      <c r="A551" s="12"/>
    </row>
    <row r="552" spans="1:1" x14ac:dyDescent="0.25">
      <c r="A552" s="12"/>
    </row>
    <row r="553" spans="1:1" x14ac:dyDescent="0.25">
      <c r="A553" s="12"/>
    </row>
    <row r="554" spans="1:1" x14ac:dyDescent="0.25">
      <c r="A554" s="12"/>
    </row>
    <row r="555" spans="1:1" x14ac:dyDescent="0.25">
      <c r="A555" s="12"/>
    </row>
    <row r="556" spans="1:1" x14ac:dyDescent="0.25">
      <c r="A556" s="12"/>
    </row>
    <row r="557" spans="1:1" x14ac:dyDescent="0.25">
      <c r="A557" s="12"/>
    </row>
    <row r="558" spans="1:1" x14ac:dyDescent="0.25">
      <c r="A558" s="12"/>
    </row>
    <row r="559" spans="1:1" x14ac:dyDescent="0.25">
      <c r="A559" s="12"/>
    </row>
    <row r="560" spans="1:1" x14ac:dyDescent="0.25">
      <c r="A560" s="12"/>
    </row>
    <row r="561" spans="1:1" x14ac:dyDescent="0.25">
      <c r="A561" s="12"/>
    </row>
    <row r="562" spans="1:1" x14ac:dyDescent="0.25">
      <c r="A562" s="12"/>
    </row>
    <row r="563" spans="1:1" x14ac:dyDescent="0.25">
      <c r="A563" s="12"/>
    </row>
    <row r="564" spans="1:1" x14ac:dyDescent="0.25">
      <c r="A564" s="12"/>
    </row>
    <row r="565" spans="1:1" x14ac:dyDescent="0.25">
      <c r="A565" s="12"/>
    </row>
    <row r="566" spans="1:1" x14ac:dyDescent="0.25">
      <c r="A566" s="12"/>
    </row>
    <row r="567" spans="1:1" x14ac:dyDescent="0.25">
      <c r="A567" s="12"/>
    </row>
    <row r="568" spans="1:1" x14ac:dyDescent="0.25">
      <c r="A568" s="12"/>
    </row>
    <row r="569" spans="1:1" x14ac:dyDescent="0.25">
      <c r="A569" s="12"/>
    </row>
    <row r="570" spans="1:1" x14ac:dyDescent="0.25">
      <c r="A570" s="12"/>
    </row>
    <row r="571" spans="1:1" x14ac:dyDescent="0.25">
      <c r="A571" s="12"/>
    </row>
    <row r="572" spans="1:1" x14ac:dyDescent="0.25">
      <c r="A572" s="12"/>
    </row>
    <row r="573" spans="1:1" x14ac:dyDescent="0.25">
      <c r="A573" s="12"/>
    </row>
    <row r="574" spans="1:1" x14ac:dyDescent="0.25">
      <c r="A574" s="12"/>
    </row>
    <row r="575" spans="1:1" x14ac:dyDescent="0.25">
      <c r="A575" s="12"/>
    </row>
    <row r="576" spans="1:1" x14ac:dyDescent="0.25">
      <c r="A576" s="12"/>
    </row>
    <row r="577" spans="1:1" x14ac:dyDescent="0.25">
      <c r="A577" s="12"/>
    </row>
    <row r="578" spans="1:1" x14ac:dyDescent="0.25">
      <c r="A578" s="12"/>
    </row>
    <row r="579" spans="1:1" x14ac:dyDescent="0.25">
      <c r="A579" s="12"/>
    </row>
    <row r="580" spans="1:1" x14ac:dyDescent="0.25">
      <c r="A580" s="12"/>
    </row>
    <row r="581" spans="1:1" x14ac:dyDescent="0.25">
      <c r="A581" s="12"/>
    </row>
    <row r="582" spans="1:1" x14ac:dyDescent="0.25">
      <c r="A582" s="12"/>
    </row>
    <row r="583" spans="1:1" x14ac:dyDescent="0.25">
      <c r="A583" s="12"/>
    </row>
    <row r="584" spans="1:1" x14ac:dyDescent="0.25">
      <c r="A584" s="12"/>
    </row>
    <row r="585" spans="1:1" x14ac:dyDescent="0.25">
      <c r="A585" s="12"/>
    </row>
    <row r="586" spans="1:1" x14ac:dyDescent="0.25">
      <c r="A586" s="12"/>
    </row>
    <row r="587" spans="1:1" x14ac:dyDescent="0.25">
      <c r="A587" s="12"/>
    </row>
    <row r="588" spans="1:1" x14ac:dyDescent="0.25">
      <c r="A588" s="12"/>
    </row>
    <row r="589" spans="1:1" x14ac:dyDescent="0.25">
      <c r="A589" s="12"/>
    </row>
    <row r="590" spans="1:1" x14ac:dyDescent="0.25">
      <c r="A590" s="12"/>
    </row>
    <row r="591" spans="1:1" x14ac:dyDescent="0.25">
      <c r="A591" s="12"/>
    </row>
    <row r="592" spans="1:1" x14ac:dyDescent="0.25">
      <c r="A592" s="12"/>
    </row>
    <row r="593" spans="1:1" x14ac:dyDescent="0.25">
      <c r="A593" s="12"/>
    </row>
    <row r="594" spans="1:1" x14ac:dyDescent="0.25">
      <c r="A594" s="12"/>
    </row>
    <row r="595" spans="1:1" x14ac:dyDescent="0.25">
      <c r="A595" s="12"/>
    </row>
    <row r="596" spans="1:1" x14ac:dyDescent="0.25">
      <c r="A596" s="12"/>
    </row>
    <row r="597" spans="1:1" x14ac:dyDescent="0.25">
      <c r="A597" s="12"/>
    </row>
    <row r="598" spans="1:1" x14ac:dyDescent="0.25">
      <c r="A598" s="12"/>
    </row>
    <row r="599" spans="1:1" x14ac:dyDescent="0.25">
      <c r="A599" s="12"/>
    </row>
    <row r="600" spans="1:1" x14ac:dyDescent="0.25">
      <c r="A600" s="12"/>
    </row>
    <row r="601" spans="1:1" x14ac:dyDescent="0.25">
      <c r="A601" s="12"/>
    </row>
    <row r="602" spans="1:1" x14ac:dyDescent="0.25">
      <c r="A602" s="12"/>
    </row>
    <row r="603" spans="1:1" x14ac:dyDescent="0.25">
      <c r="A603" s="12"/>
    </row>
    <row r="604" spans="1:1" x14ac:dyDescent="0.25">
      <c r="A604" s="12"/>
    </row>
    <row r="605" spans="1:1" x14ac:dyDescent="0.25">
      <c r="A605" s="12"/>
    </row>
    <row r="606" spans="1:1" x14ac:dyDescent="0.25">
      <c r="A606" s="12"/>
    </row>
    <row r="607" spans="1:1" x14ac:dyDescent="0.25">
      <c r="A607" s="12"/>
    </row>
    <row r="608" spans="1:1" x14ac:dyDescent="0.25">
      <c r="A608" s="12"/>
    </row>
    <row r="609" spans="1:1" x14ac:dyDescent="0.25">
      <c r="A609" s="12"/>
    </row>
    <row r="610" spans="1:1" x14ac:dyDescent="0.25">
      <c r="A610" s="12"/>
    </row>
    <row r="611" spans="1:1" x14ac:dyDescent="0.25">
      <c r="A611" s="12"/>
    </row>
    <row r="612" spans="1:1" x14ac:dyDescent="0.25">
      <c r="A612" s="12"/>
    </row>
    <row r="613" spans="1:1" x14ac:dyDescent="0.25">
      <c r="A613" s="12"/>
    </row>
    <row r="614" spans="1:1" x14ac:dyDescent="0.25">
      <c r="A614" s="12"/>
    </row>
    <row r="615" spans="1:1" x14ac:dyDescent="0.25">
      <c r="A615" s="12"/>
    </row>
    <row r="616" spans="1:1" x14ac:dyDescent="0.25">
      <c r="A616" s="12"/>
    </row>
    <row r="617" spans="1:1" x14ac:dyDescent="0.25">
      <c r="A617" s="12"/>
    </row>
    <row r="618" spans="1:1" x14ac:dyDescent="0.25">
      <c r="A618" s="12"/>
    </row>
    <row r="619" spans="1:1" x14ac:dyDescent="0.25">
      <c r="A619" s="12"/>
    </row>
    <row r="620" spans="1:1" x14ac:dyDescent="0.25">
      <c r="A620" s="12"/>
    </row>
    <row r="621" spans="1:1" x14ac:dyDescent="0.25">
      <c r="A621" s="12"/>
    </row>
    <row r="622" spans="1:1" x14ac:dyDescent="0.25">
      <c r="A622" s="12"/>
    </row>
    <row r="623" spans="1:1" x14ac:dyDescent="0.25">
      <c r="A623" s="12"/>
    </row>
    <row r="624" spans="1:1" x14ac:dyDescent="0.25">
      <c r="A624" s="12"/>
    </row>
    <row r="625" spans="1:1" x14ac:dyDescent="0.25">
      <c r="A625" s="12"/>
    </row>
    <row r="626" spans="1:1" x14ac:dyDescent="0.25">
      <c r="A626" s="12"/>
    </row>
    <row r="627" spans="1:1" x14ac:dyDescent="0.25">
      <c r="A627" s="12"/>
    </row>
    <row r="628" spans="1:1" x14ac:dyDescent="0.25">
      <c r="A628" s="12"/>
    </row>
    <row r="629" spans="1:1" x14ac:dyDescent="0.25">
      <c r="A629" s="12"/>
    </row>
    <row r="630" spans="1:1" x14ac:dyDescent="0.25">
      <c r="A630" s="12"/>
    </row>
    <row r="631" spans="1:1" x14ac:dyDescent="0.25">
      <c r="A631" s="12"/>
    </row>
    <row r="632" spans="1:1" x14ac:dyDescent="0.25">
      <c r="A632" s="12"/>
    </row>
    <row r="633" spans="1:1" x14ac:dyDescent="0.25">
      <c r="A633" s="12"/>
    </row>
    <row r="634" spans="1:1" x14ac:dyDescent="0.25">
      <c r="A634" s="12"/>
    </row>
    <row r="635" spans="1:1" x14ac:dyDescent="0.25">
      <c r="A635" s="12"/>
    </row>
    <row r="636" spans="1:1" x14ac:dyDescent="0.25">
      <c r="A636" s="12"/>
    </row>
    <row r="637" spans="1:1" x14ac:dyDescent="0.25">
      <c r="A637" s="12"/>
    </row>
    <row r="638" spans="1:1" x14ac:dyDescent="0.25">
      <c r="A638" s="12"/>
    </row>
    <row r="639" spans="1:1" x14ac:dyDescent="0.25">
      <c r="A639" s="12"/>
    </row>
    <row r="640" spans="1:1" x14ac:dyDescent="0.25">
      <c r="A640" s="12"/>
    </row>
    <row r="641" spans="1:1" x14ac:dyDescent="0.25">
      <c r="A641" s="12"/>
    </row>
    <row r="642" spans="1:1" x14ac:dyDescent="0.25">
      <c r="A642" s="12"/>
    </row>
    <row r="643" spans="1:1" x14ac:dyDescent="0.25">
      <c r="A643" s="12"/>
    </row>
    <row r="644" spans="1:1" x14ac:dyDescent="0.25">
      <c r="A644" s="12"/>
    </row>
    <row r="645" spans="1:1" x14ac:dyDescent="0.25">
      <c r="A645" s="12"/>
    </row>
    <row r="646" spans="1:1" x14ac:dyDescent="0.25">
      <c r="A646" s="12"/>
    </row>
    <row r="647" spans="1:1" x14ac:dyDescent="0.25">
      <c r="A647" s="12"/>
    </row>
    <row r="648" spans="1:1" x14ac:dyDescent="0.25">
      <c r="A648" s="12"/>
    </row>
    <row r="649" spans="1:1" x14ac:dyDescent="0.25">
      <c r="A649" s="12"/>
    </row>
    <row r="650" spans="1:1" x14ac:dyDescent="0.25">
      <c r="A650" s="12"/>
    </row>
    <row r="651" spans="1:1" x14ac:dyDescent="0.25">
      <c r="A651" s="12"/>
    </row>
    <row r="652" spans="1:1" x14ac:dyDescent="0.25">
      <c r="A652" s="12"/>
    </row>
    <row r="653" spans="1:1" x14ac:dyDescent="0.25">
      <c r="A653" s="12"/>
    </row>
    <row r="654" spans="1:1" x14ac:dyDescent="0.25">
      <c r="A654" s="12"/>
    </row>
    <row r="655" spans="1:1" x14ac:dyDescent="0.25">
      <c r="A655" s="12"/>
    </row>
    <row r="656" spans="1:1" x14ac:dyDescent="0.25">
      <c r="A656" s="12"/>
    </row>
    <row r="657" spans="1:1" x14ac:dyDescent="0.25">
      <c r="A657" s="12"/>
    </row>
    <row r="658" spans="1:1" x14ac:dyDescent="0.25">
      <c r="A658" s="12"/>
    </row>
    <row r="659" spans="1:1" x14ac:dyDescent="0.25">
      <c r="A659" s="12"/>
    </row>
    <row r="660" spans="1:1" x14ac:dyDescent="0.25">
      <c r="A660" s="12"/>
    </row>
    <row r="661" spans="1:1" x14ac:dyDescent="0.25">
      <c r="A661" s="12"/>
    </row>
    <row r="662" spans="1:1" x14ac:dyDescent="0.25">
      <c r="A662" s="12"/>
    </row>
    <row r="663" spans="1:1" x14ac:dyDescent="0.25">
      <c r="A663" s="12"/>
    </row>
    <row r="664" spans="1:1" x14ac:dyDescent="0.25">
      <c r="A664" s="12"/>
    </row>
    <row r="665" spans="1:1" x14ac:dyDescent="0.25">
      <c r="A665" s="12"/>
    </row>
    <row r="666" spans="1:1" x14ac:dyDescent="0.25">
      <c r="A666" s="12"/>
    </row>
    <row r="667" spans="1:1" x14ac:dyDescent="0.25">
      <c r="A667" s="12"/>
    </row>
    <row r="668" spans="1:1" x14ac:dyDescent="0.25">
      <c r="A668" s="12"/>
    </row>
    <row r="669" spans="1:1" x14ac:dyDescent="0.25">
      <c r="A669" s="12"/>
    </row>
    <row r="670" spans="1:1" x14ac:dyDescent="0.25">
      <c r="A670" s="12"/>
    </row>
    <row r="671" spans="1:1" x14ac:dyDescent="0.25">
      <c r="A671" s="12"/>
    </row>
    <row r="672" spans="1:1" x14ac:dyDescent="0.25">
      <c r="A672" s="12"/>
    </row>
    <row r="673" spans="1:1" x14ac:dyDescent="0.25">
      <c r="A673" s="12"/>
    </row>
    <row r="674" spans="1:1" x14ac:dyDescent="0.25">
      <c r="A674" s="12"/>
    </row>
    <row r="675" spans="1:1" x14ac:dyDescent="0.25">
      <c r="A675" s="12"/>
    </row>
    <row r="676" spans="1:1" x14ac:dyDescent="0.25">
      <c r="A676" s="12"/>
    </row>
    <row r="677" spans="1:1" x14ac:dyDescent="0.25">
      <c r="A677" s="12"/>
    </row>
    <row r="678" spans="1:1" x14ac:dyDescent="0.25">
      <c r="A678" s="12"/>
    </row>
    <row r="679" spans="1:1" x14ac:dyDescent="0.25">
      <c r="A679" s="12"/>
    </row>
    <row r="680" spans="1:1" x14ac:dyDescent="0.25">
      <c r="A680" s="12"/>
    </row>
    <row r="681" spans="1:1" x14ac:dyDescent="0.25">
      <c r="A681" s="12"/>
    </row>
    <row r="682" spans="1:1" x14ac:dyDescent="0.25">
      <c r="A682" s="12"/>
    </row>
    <row r="683" spans="1:1" x14ac:dyDescent="0.25">
      <c r="A683" s="12"/>
    </row>
    <row r="684" spans="1:1" x14ac:dyDescent="0.25">
      <c r="A684" s="12"/>
    </row>
    <row r="685" spans="1:1" x14ac:dyDescent="0.25">
      <c r="A685" s="12"/>
    </row>
    <row r="686" spans="1:1" x14ac:dyDescent="0.25">
      <c r="A686" s="12"/>
    </row>
    <row r="687" spans="1:1" x14ac:dyDescent="0.25">
      <c r="A687" s="12"/>
    </row>
    <row r="688" spans="1:1" x14ac:dyDescent="0.25">
      <c r="A688" s="12"/>
    </row>
    <row r="689" spans="1:1" x14ac:dyDescent="0.25">
      <c r="A689" s="12"/>
    </row>
    <row r="690" spans="1:1" x14ac:dyDescent="0.25">
      <c r="A690" s="12"/>
    </row>
    <row r="691" spans="1:1" x14ac:dyDescent="0.25">
      <c r="A691" s="12"/>
    </row>
    <row r="692" spans="1:1" x14ac:dyDescent="0.25">
      <c r="A692" s="12"/>
    </row>
    <row r="693" spans="1:1" x14ac:dyDescent="0.25">
      <c r="A693" s="12"/>
    </row>
    <row r="694" spans="1:1" x14ac:dyDescent="0.25">
      <c r="A694" s="12"/>
    </row>
    <row r="695" spans="1:1" x14ac:dyDescent="0.25">
      <c r="A695" s="12"/>
    </row>
    <row r="696" spans="1:1" x14ac:dyDescent="0.25">
      <c r="A696" s="12"/>
    </row>
    <row r="697" spans="1:1" x14ac:dyDescent="0.25">
      <c r="A697" s="12"/>
    </row>
    <row r="698" spans="1:1" x14ac:dyDescent="0.25">
      <c r="A698" s="12"/>
    </row>
    <row r="699" spans="1:1" x14ac:dyDescent="0.25">
      <c r="A699" s="12"/>
    </row>
    <row r="700" spans="1:1" x14ac:dyDescent="0.25">
      <c r="A700" s="12"/>
    </row>
    <row r="701" spans="1:1" x14ac:dyDescent="0.25">
      <c r="A701" s="12"/>
    </row>
    <row r="702" spans="1:1" x14ac:dyDescent="0.25">
      <c r="A702" s="12"/>
    </row>
    <row r="703" spans="1:1" x14ac:dyDescent="0.25">
      <c r="A703" s="12"/>
    </row>
    <row r="704" spans="1:1" x14ac:dyDescent="0.25">
      <c r="A704" s="12"/>
    </row>
    <row r="705" spans="1:1" x14ac:dyDescent="0.25">
      <c r="A705" s="12"/>
    </row>
    <row r="706" spans="1:1" x14ac:dyDescent="0.25">
      <c r="A706" s="12"/>
    </row>
    <row r="707" spans="1:1" x14ac:dyDescent="0.25">
      <c r="A707" s="12"/>
    </row>
    <row r="708" spans="1:1" x14ac:dyDescent="0.25">
      <c r="A708" s="12"/>
    </row>
    <row r="709" spans="1:1" x14ac:dyDescent="0.25">
      <c r="A709" s="12"/>
    </row>
    <row r="710" spans="1:1" x14ac:dyDescent="0.25">
      <c r="A710" s="12"/>
    </row>
    <row r="711" spans="1:1" x14ac:dyDescent="0.25">
      <c r="A711" s="12"/>
    </row>
    <row r="712" spans="1:1" x14ac:dyDescent="0.25">
      <c r="A712" s="12"/>
    </row>
    <row r="713" spans="1:1" x14ac:dyDescent="0.25">
      <c r="A713" s="12"/>
    </row>
    <row r="714" spans="1:1" x14ac:dyDescent="0.25">
      <c r="A714" s="12"/>
    </row>
    <row r="715" spans="1:1" x14ac:dyDescent="0.25">
      <c r="A715" s="12"/>
    </row>
    <row r="716" spans="1:1" x14ac:dyDescent="0.25">
      <c r="A716" s="12"/>
    </row>
    <row r="717" spans="1:1" x14ac:dyDescent="0.25">
      <c r="A717" s="12"/>
    </row>
    <row r="718" spans="1:1" x14ac:dyDescent="0.25">
      <c r="A718" s="12"/>
    </row>
    <row r="719" spans="1:1" x14ac:dyDescent="0.25">
      <c r="A719" s="12"/>
    </row>
    <row r="720" spans="1:1" x14ac:dyDescent="0.25">
      <c r="A720" s="12"/>
    </row>
    <row r="721" spans="1:1" x14ac:dyDescent="0.25">
      <c r="A721" s="12"/>
    </row>
    <row r="722" spans="1:1" x14ac:dyDescent="0.25">
      <c r="A722" s="12"/>
    </row>
    <row r="723" spans="1:1" x14ac:dyDescent="0.25">
      <c r="A723" s="12"/>
    </row>
    <row r="724" spans="1:1" x14ac:dyDescent="0.25">
      <c r="A724" s="12"/>
    </row>
    <row r="725" spans="1:1" x14ac:dyDescent="0.25">
      <c r="A725" s="12"/>
    </row>
    <row r="726" spans="1:1" x14ac:dyDescent="0.25">
      <c r="A726" s="12"/>
    </row>
    <row r="727" spans="1:1" x14ac:dyDescent="0.25">
      <c r="A727" s="12"/>
    </row>
    <row r="728" spans="1:1" x14ac:dyDescent="0.25">
      <c r="A728" s="12"/>
    </row>
    <row r="729" spans="1:1" x14ac:dyDescent="0.25">
      <c r="A729" s="12"/>
    </row>
    <row r="730" spans="1:1" x14ac:dyDescent="0.25">
      <c r="A730" s="12"/>
    </row>
    <row r="731" spans="1:1" x14ac:dyDescent="0.25">
      <c r="A731" s="12"/>
    </row>
    <row r="732" spans="1:1" x14ac:dyDescent="0.25">
      <c r="A732" s="12"/>
    </row>
    <row r="733" spans="1:1" x14ac:dyDescent="0.25">
      <c r="A733" s="12"/>
    </row>
    <row r="734" spans="1:1" x14ac:dyDescent="0.25">
      <c r="A734" s="12"/>
    </row>
    <row r="735" spans="1:1" x14ac:dyDescent="0.25">
      <c r="A735" s="12"/>
    </row>
    <row r="736" spans="1:1" x14ac:dyDescent="0.25">
      <c r="A736" s="12"/>
    </row>
    <row r="737" spans="1:1" x14ac:dyDescent="0.25">
      <c r="A737" s="12"/>
    </row>
    <row r="738" spans="1:1" x14ac:dyDescent="0.25">
      <c r="A738" s="12"/>
    </row>
    <row r="739" spans="1:1" x14ac:dyDescent="0.25">
      <c r="A739" s="12"/>
    </row>
    <row r="740" spans="1:1" x14ac:dyDescent="0.25">
      <c r="A740" s="12"/>
    </row>
    <row r="741" spans="1:1" x14ac:dyDescent="0.25">
      <c r="A741" s="12"/>
    </row>
    <row r="742" spans="1:1" x14ac:dyDescent="0.25">
      <c r="A742" s="12"/>
    </row>
    <row r="743" spans="1:1" x14ac:dyDescent="0.25">
      <c r="A743" s="12"/>
    </row>
    <row r="744" spans="1:1" x14ac:dyDescent="0.25">
      <c r="A744" s="12"/>
    </row>
    <row r="745" spans="1:1" x14ac:dyDescent="0.25">
      <c r="A745" s="12"/>
    </row>
    <row r="746" spans="1:1" x14ac:dyDescent="0.25">
      <c r="A746" s="12"/>
    </row>
    <row r="747" spans="1:1" x14ac:dyDescent="0.25">
      <c r="A747" s="12"/>
    </row>
    <row r="748" spans="1:1" x14ac:dyDescent="0.25">
      <c r="A748" s="12"/>
    </row>
    <row r="749" spans="1:1" x14ac:dyDescent="0.25">
      <c r="A749" s="12"/>
    </row>
    <row r="750" spans="1:1" x14ac:dyDescent="0.25">
      <c r="A750" s="12"/>
    </row>
    <row r="751" spans="1:1" x14ac:dyDescent="0.25">
      <c r="A751" s="12"/>
    </row>
    <row r="752" spans="1:1" x14ac:dyDescent="0.25">
      <c r="A752" s="12"/>
    </row>
    <row r="753" spans="1:1" x14ac:dyDescent="0.25">
      <c r="A753" s="12"/>
    </row>
    <row r="754" spans="1:1" x14ac:dyDescent="0.25">
      <c r="A754" s="12"/>
    </row>
    <row r="755" spans="1:1" x14ac:dyDescent="0.25">
      <c r="A755" s="12"/>
    </row>
    <row r="756" spans="1:1" x14ac:dyDescent="0.25">
      <c r="A756" s="12"/>
    </row>
    <row r="757" spans="1:1" x14ac:dyDescent="0.25">
      <c r="A757" s="12"/>
    </row>
    <row r="758" spans="1:1" x14ac:dyDescent="0.25">
      <c r="A758" s="12"/>
    </row>
    <row r="759" spans="1:1" x14ac:dyDescent="0.25">
      <c r="A759" s="12"/>
    </row>
    <row r="760" spans="1:1" x14ac:dyDescent="0.25">
      <c r="A760" s="12"/>
    </row>
    <row r="761" spans="1:1" x14ac:dyDescent="0.25">
      <c r="A761" s="12"/>
    </row>
    <row r="762" spans="1:1" x14ac:dyDescent="0.25">
      <c r="A762" s="12"/>
    </row>
    <row r="763" spans="1:1" x14ac:dyDescent="0.25">
      <c r="A763" s="12"/>
    </row>
    <row r="764" spans="1:1" x14ac:dyDescent="0.25">
      <c r="A764" s="12"/>
    </row>
    <row r="765" spans="1:1" x14ac:dyDescent="0.25">
      <c r="A765" s="12"/>
    </row>
    <row r="766" spans="1:1" x14ac:dyDescent="0.25">
      <c r="A766" s="12"/>
    </row>
    <row r="767" spans="1:1" x14ac:dyDescent="0.25">
      <c r="A767" s="12"/>
    </row>
    <row r="768" spans="1:1" x14ac:dyDescent="0.25">
      <c r="A768" s="12"/>
    </row>
    <row r="769" spans="1:1" x14ac:dyDescent="0.25">
      <c r="A769" s="12"/>
    </row>
    <row r="770" spans="1:1" x14ac:dyDescent="0.25">
      <c r="A770" s="12"/>
    </row>
    <row r="771" spans="1:1" x14ac:dyDescent="0.25">
      <c r="A771" s="12"/>
    </row>
    <row r="772" spans="1:1" x14ac:dyDescent="0.25">
      <c r="A772" s="12"/>
    </row>
    <row r="773" spans="1:1" x14ac:dyDescent="0.25">
      <c r="A773" s="12"/>
    </row>
    <row r="774" spans="1:1" x14ac:dyDescent="0.25">
      <c r="A774" s="12"/>
    </row>
    <row r="775" spans="1:1" x14ac:dyDescent="0.25">
      <c r="A775" s="12"/>
    </row>
    <row r="776" spans="1:1" x14ac:dyDescent="0.25">
      <c r="A776" s="12"/>
    </row>
    <row r="777" spans="1:1" x14ac:dyDescent="0.25">
      <c r="A777" s="12"/>
    </row>
    <row r="778" spans="1:1" x14ac:dyDescent="0.25">
      <c r="A778" s="12"/>
    </row>
    <row r="779" spans="1:1" x14ac:dyDescent="0.25">
      <c r="A779" s="12"/>
    </row>
    <row r="780" spans="1:1" x14ac:dyDescent="0.25">
      <c r="A780" s="12"/>
    </row>
    <row r="781" spans="1:1" x14ac:dyDescent="0.25">
      <c r="A781" s="12"/>
    </row>
    <row r="782" spans="1:1" x14ac:dyDescent="0.25">
      <c r="A782" s="12"/>
    </row>
    <row r="783" spans="1:1" x14ac:dyDescent="0.25">
      <c r="A783" s="12"/>
    </row>
    <row r="784" spans="1:1" x14ac:dyDescent="0.25">
      <c r="A784" s="12"/>
    </row>
    <row r="785" spans="1:1" x14ac:dyDescent="0.25">
      <c r="A785" s="12"/>
    </row>
    <row r="786" spans="1:1" x14ac:dyDescent="0.25">
      <c r="A786" s="12"/>
    </row>
    <row r="787" spans="1:1" x14ac:dyDescent="0.25">
      <c r="A787" s="12"/>
    </row>
    <row r="788" spans="1:1" x14ac:dyDescent="0.25">
      <c r="A788" s="12"/>
    </row>
    <row r="789" spans="1:1" x14ac:dyDescent="0.25">
      <c r="A789" s="12"/>
    </row>
    <row r="790" spans="1:1" x14ac:dyDescent="0.25">
      <c r="A790" s="12"/>
    </row>
    <row r="791" spans="1:1" x14ac:dyDescent="0.25">
      <c r="A791" s="12"/>
    </row>
    <row r="792" spans="1:1" x14ac:dyDescent="0.25">
      <c r="A792" s="12"/>
    </row>
    <row r="793" spans="1:1" x14ac:dyDescent="0.25">
      <c r="A793" s="12"/>
    </row>
    <row r="794" spans="1:1" x14ac:dyDescent="0.25">
      <c r="A794" s="12"/>
    </row>
    <row r="795" spans="1:1" x14ac:dyDescent="0.25">
      <c r="A795" s="12"/>
    </row>
    <row r="796" spans="1:1" x14ac:dyDescent="0.25">
      <c r="A796" s="12"/>
    </row>
    <row r="797" spans="1:1" x14ac:dyDescent="0.25">
      <c r="A797" s="12"/>
    </row>
    <row r="798" spans="1:1" x14ac:dyDescent="0.25">
      <c r="A798" s="12"/>
    </row>
    <row r="799" spans="1:1" x14ac:dyDescent="0.25">
      <c r="A799" s="12"/>
    </row>
    <row r="800" spans="1:1" x14ac:dyDescent="0.25">
      <c r="A800" s="12"/>
    </row>
    <row r="801" spans="1:1" x14ac:dyDescent="0.25">
      <c r="A801" s="12"/>
    </row>
    <row r="802" spans="1:1" x14ac:dyDescent="0.25">
      <c r="A802" s="12"/>
    </row>
    <row r="803" spans="1:1" x14ac:dyDescent="0.25">
      <c r="A803" s="12"/>
    </row>
    <row r="804" spans="1:1" x14ac:dyDescent="0.25">
      <c r="A804" s="12"/>
    </row>
    <row r="805" spans="1:1" x14ac:dyDescent="0.25">
      <c r="A805" s="12"/>
    </row>
    <row r="806" spans="1:1" x14ac:dyDescent="0.25">
      <c r="A806" s="12"/>
    </row>
    <row r="807" spans="1:1" x14ac:dyDescent="0.25">
      <c r="A807" s="12"/>
    </row>
    <row r="808" spans="1:1" x14ac:dyDescent="0.25">
      <c r="A808" s="12"/>
    </row>
    <row r="809" spans="1:1" x14ac:dyDescent="0.25">
      <c r="A809" s="12"/>
    </row>
    <row r="810" spans="1:1" x14ac:dyDescent="0.25">
      <c r="A810" s="12"/>
    </row>
    <row r="811" spans="1:1" x14ac:dyDescent="0.25">
      <c r="A811" s="12"/>
    </row>
    <row r="812" spans="1:1" x14ac:dyDescent="0.25">
      <c r="A812" s="12"/>
    </row>
    <row r="813" spans="1:1" x14ac:dyDescent="0.25">
      <c r="A813" s="12"/>
    </row>
    <row r="814" spans="1:1" x14ac:dyDescent="0.25">
      <c r="A814" s="12"/>
    </row>
    <row r="815" spans="1:1" x14ac:dyDescent="0.25">
      <c r="A815" s="12"/>
    </row>
    <row r="816" spans="1:1" x14ac:dyDescent="0.25">
      <c r="A816" s="12"/>
    </row>
    <row r="817" spans="1:1" x14ac:dyDescent="0.25">
      <c r="A817" s="12"/>
    </row>
    <row r="818" spans="1:1" x14ac:dyDescent="0.25">
      <c r="A818" s="12"/>
    </row>
    <row r="819" spans="1:1" x14ac:dyDescent="0.25">
      <c r="A819" s="12"/>
    </row>
    <row r="820" spans="1:1" x14ac:dyDescent="0.25">
      <c r="A820" s="12"/>
    </row>
    <row r="821" spans="1:1" x14ac:dyDescent="0.25">
      <c r="A821" s="12"/>
    </row>
    <row r="822" spans="1:1" x14ac:dyDescent="0.25">
      <c r="A822" s="12"/>
    </row>
    <row r="823" spans="1:1" x14ac:dyDescent="0.25">
      <c r="A823" s="12"/>
    </row>
    <row r="824" spans="1:1" x14ac:dyDescent="0.25">
      <c r="A824" s="12"/>
    </row>
    <row r="825" spans="1:1" x14ac:dyDescent="0.25">
      <c r="A825" s="12"/>
    </row>
    <row r="826" spans="1:1" x14ac:dyDescent="0.25">
      <c r="A826" s="12"/>
    </row>
    <row r="827" spans="1:1" x14ac:dyDescent="0.25">
      <c r="A827" s="12"/>
    </row>
    <row r="828" spans="1:1" x14ac:dyDescent="0.25">
      <c r="A828" s="12"/>
    </row>
    <row r="829" spans="1:1" x14ac:dyDescent="0.25">
      <c r="A829" s="12"/>
    </row>
    <row r="830" spans="1:1" x14ac:dyDescent="0.25">
      <c r="A830" s="12"/>
    </row>
    <row r="831" spans="1:1" x14ac:dyDescent="0.25">
      <c r="A831" s="12"/>
    </row>
    <row r="832" spans="1:1" x14ac:dyDescent="0.25">
      <c r="A832" s="12"/>
    </row>
    <row r="833" spans="1:1" x14ac:dyDescent="0.25">
      <c r="A833" s="12"/>
    </row>
    <row r="834" spans="1:1" x14ac:dyDescent="0.25">
      <c r="A834" s="12"/>
    </row>
    <row r="835" spans="1:1" x14ac:dyDescent="0.25">
      <c r="A835" s="12"/>
    </row>
    <row r="836" spans="1:1" x14ac:dyDescent="0.25">
      <c r="A836" s="12"/>
    </row>
    <row r="837" spans="1:1" x14ac:dyDescent="0.25">
      <c r="A837" s="12"/>
    </row>
    <row r="838" spans="1:1" x14ac:dyDescent="0.25">
      <c r="A838" s="12"/>
    </row>
    <row r="839" spans="1:1" x14ac:dyDescent="0.25">
      <c r="A839" s="12"/>
    </row>
    <row r="840" spans="1:1" x14ac:dyDescent="0.25">
      <c r="A840" s="12"/>
    </row>
    <row r="841" spans="1:1" x14ac:dyDescent="0.25">
      <c r="A841" s="12"/>
    </row>
    <row r="842" spans="1:1" x14ac:dyDescent="0.25">
      <c r="A842" s="12"/>
    </row>
    <row r="843" spans="1:1" x14ac:dyDescent="0.25">
      <c r="A843" s="12"/>
    </row>
    <row r="844" spans="1:1" x14ac:dyDescent="0.25">
      <c r="A844" s="12"/>
    </row>
    <row r="845" spans="1:1" x14ac:dyDescent="0.25">
      <c r="A845" s="12"/>
    </row>
    <row r="846" spans="1:1" x14ac:dyDescent="0.25">
      <c r="A846" s="12"/>
    </row>
    <row r="847" spans="1:1" x14ac:dyDescent="0.25">
      <c r="A847" s="12"/>
    </row>
    <row r="848" spans="1:1" x14ac:dyDescent="0.25">
      <c r="A848" s="12"/>
    </row>
    <row r="849" spans="1:1" x14ac:dyDescent="0.25">
      <c r="A849" s="12"/>
    </row>
    <row r="850" spans="1:1" x14ac:dyDescent="0.25">
      <c r="A850" s="12"/>
    </row>
    <row r="851" spans="1:1" x14ac:dyDescent="0.25">
      <c r="A851" s="12"/>
    </row>
    <row r="852" spans="1:1" x14ac:dyDescent="0.25">
      <c r="A852" s="12"/>
    </row>
    <row r="853" spans="1:1" x14ac:dyDescent="0.25">
      <c r="A853" s="12"/>
    </row>
    <row r="854" spans="1:1" x14ac:dyDescent="0.25">
      <c r="A854" s="12"/>
    </row>
    <row r="855" spans="1:1" x14ac:dyDescent="0.25">
      <c r="A855" s="12"/>
    </row>
    <row r="856" spans="1:1" x14ac:dyDescent="0.25">
      <c r="A856" s="12"/>
    </row>
    <row r="857" spans="1:1" x14ac:dyDescent="0.25">
      <c r="A857" s="12"/>
    </row>
    <row r="858" spans="1:1" x14ac:dyDescent="0.25">
      <c r="A858" s="12"/>
    </row>
    <row r="859" spans="1:1" x14ac:dyDescent="0.25">
      <c r="A859" s="12"/>
    </row>
    <row r="860" spans="1:1" x14ac:dyDescent="0.25">
      <c r="A860" s="12"/>
    </row>
    <row r="861" spans="1:1" x14ac:dyDescent="0.25">
      <c r="A861" s="12"/>
    </row>
    <row r="862" spans="1:1" x14ac:dyDescent="0.25">
      <c r="A862" s="12"/>
    </row>
    <row r="863" spans="1:1" x14ac:dyDescent="0.25">
      <c r="A863" s="12"/>
    </row>
    <row r="864" spans="1:1" x14ac:dyDescent="0.25">
      <c r="A864" s="12"/>
    </row>
    <row r="865" spans="1:1" x14ac:dyDescent="0.25">
      <c r="A865" s="12"/>
    </row>
    <row r="866" spans="1:1" x14ac:dyDescent="0.25">
      <c r="A866" s="12"/>
    </row>
    <row r="867" spans="1:1" x14ac:dyDescent="0.25">
      <c r="A867" s="12"/>
    </row>
    <row r="868" spans="1:1" x14ac:dyDescent="0.25">
      <c r="A868" s="12"/>
    </row>
    <row r="869" spans="1:1" x14ac:dyDescent="0.25">
      <c r="A869" s="12"/>
    </row>
    <row r="870" spans="1:1" x14ac:dyDescent="0.25">
      <c r="A870" s="12"/>
    </row>
    <row r="871" spans="1:1" x14ac:dyDescent="0.25">
      <c r="A871" s="12"/>
    </row>
    <row r="872" spans="1:1" x14ac:dyDescent="0.25">
      <c r="A872" s="12"/>
    </row>
    <row r="873" spans="1:1" x14ac:dyDescent="0.25">
      <c r="A873" s="12"/>
    </row>
    <row r="874" spans="1:1" x14ac:dyDescent="0.25">
      <c r="A874" s="12"/>
    </row>
    <row r="875" spans="1:1" x14ac:dyDescent="0.25">
      <c r="A875" s="12"/>
    </row>
    <row r="876" spans="1:1" x14ac:dyDescent="0.25">
      <c r="A876" s="12"/>
    </row>
    <row r="877" spans="1:1" x14ac:dyDescent="0.25">
      <c r="A877" s="12"/>
    </row>
    <row r="878" spans="1:1" x14ac:dyDescent="0.25">
      <c r="A878" s="12"/>
    </row>
    <row r="879" spans="1:1" x14ac:dyDescent="0.25">
      <c r="A879" s="12"/>
    </row>
    <row r="880" spans="1:1" x14ac:dyDescent="0.25">
      <c r="A880" s="12"/>
    </row>
    <row r="881" spans="1:1" x14ac:dyDescent="0.25">
      <c r="A881" s="12"/>
    </row>
    <row r="882" spans="1:1" x14ac:dyDescent="0.25">
      <c r="A882" s="12"/>
    </row>
    <row r="883" spans="1:1" x14ac:dyDescent="0.25">
      <c r="A883" s="12"/>
    </row>
    <row r="884" spans="1:1" x14ac:dyDescent="0.25">
      <c r="A884" s="12"/>
    </row>
    <row r="885" spans="1:1" x14ac:dyDescent="0.25">
      <c r="A885" s="12"/>
    </row>
    <row r="886" spans="1:1" x14ac:dyDescent="0.25">
      <c r="A886" s="12"/>
    </row>
    <row r="887" spans="1:1" x14ac:dyDescent="0.25">
      <c r="A887" s="12"/>
    </row>
    <row r="888" spans="1:1" x14ac:dyDescent="0.25">
      <c r="A888" s="12"/>
    </row>
    <row r="889" spans="1:1" x14ac:dyDescent="0.25">
      <c r="A889" s="12"/>
    </row>
    <row r="890" spans="1:1" x14ac:dyDescent="0.25">
      <c r="A890" s="12"/>
    </row>
    <row r="891" spans="1:1" x14ac:dyDescent="0.25">
      <c r="A891" s="12"/>
    </row>
    <row r="892" spans="1:1" x14ac:dyDescent="0.25">
      <c r="A892" s="12"/>
    </row>
    <row r="893" spans="1:1" x14ac:dyDescent="0.25">
      <c r="A893" s="12"/>
    </row>
    <row r="894" spans="1:1" x14ac:dyDescent="0.25">
      <c r="A894" s="12"/>
    </row>
    <row r="895" spans="1:1" x14ac:dyDescent="0.25">
      <c r="A895" s="12"/>
    </row>
    <row r="896" spans="1:1" x14ac:dyDescent="0.25">
      <c r="A896" s="12"/>
    </row>
    <row r="897" spans="1:1" x14ac:dyDescent="0.25">
      <c r="A897" s="12"/>
    </row>
    <row r="898" spans="1:1" x14ac:dyDescent="0.25">
      <c r="A898" s="12"/>
    </row>
    <row r="899" spans="1:1" x14ac:dyDescent="0.25">
      <c r="A899" s="12"/>
    </row>
    <row r="900" spans="1:1" x14ac:dyDescent="0.25">
      <c r="A900" s="12"/>
    </row>
    <row r="901" spans="1:1" x14ac:dyDescent="0.25">
      <c r="A901" s="12"/>
    </row>
    <row r="902" spans="1:1" x14ac:dyDescent="0.25">
      <c r="A902" s="12"/>
    </row>
    <row r="903" spans="1:1" x14ac:dyDescent="0.25">
      <c r="A903" s="12"/>
    </row>
    <row r="904" spans="1:1" x14ac:dyDescent="0.25">
      <c r="A904" s="12"/>
    </row>
    <row r="905" spans="1:1" x14ac:dyDescent="0.25">
      <c r="A905" s="12"/>
    </row>
    <row r="906" spans="1:1" x14ac:dyDescent="0.25">
      <c r="A906" s="12"/>
    </row>
    <row r="907" spans="1:1" x14ac:dyDescent="0.25">
      <c r="A907" s="12"/>
    </row>
    <row r="908" spans="1:1" x14ac:dyDescent="0.25">
      <c r="A908" s="12"/>
    </row>
    <row r="909" spans="1:1" x14ac:dyDescent="0.25">
      <c r="A909" s="12"/>
    </row>
    <row r="910" spans="1:1" x14ac:dyDescent="0.25">
      <c r="A910" s="12"/>
    </row>
    <row r="911" spans="1:1" x14ac:dyDescent="0.25">
      <c r="A911" s="12"/>
    </row>
    <row r="912" spans="1:1" x14ac:dyDescent="0.25">
      <c r="A912" s="12"/>
    </row>
    <row r="913" spans="1:1" x14ac:dyDescent="0.25">
      <c r="A913" s="12"/>
    </row>
    <row r="914" spans="1:1" x14ac:dyDescent="0.25">
      <c r="A914" s="12"/>
    </row>
    <row r="915" spans="1:1" x14ac:dyDescent="0.25">
      <c r="A915" s="12"/>
    </row>
    <row r="916" spans="1:1" x14ac:dyDescent="0.25">
      <c r="A916" s="12"/>
    </row>
    <row r="917" spans="1:1" x14ac:dyDescent="0.25">
      <c r="A917" s="12"/>
    </row>
    <row r="918" spans="1:1" x14ac:dyDescent="0.25">
      <c r="A918" s="12"/>
    </row>
    <row r="919" spans="1:1" x14ac:dyDescent="0.25">
      <c r="A919" s="12"/>
    </row>
    <row r="920" spans="1:1" x14ac:dyDescent="0.25">
      <c r="A920" s="12"/>
    </row>
    <row r="921" spans="1:1" x14ac:dyDescent="0.25">
      <c r="A921" s="12"/>
    </row>
    <row r="922" spans="1:1" x14ac:dyDescent="0.25">
      <c r="A922" s="12"/>
    </row>
    <row r="923" spans="1:1" x14ac:dyDescent="0.25">
      <c r="A923" s="12"/>
    </row>
    <row r="924" spans="1:1" x14ac:dyDescent="0.25">
      <c r="A924" s="12"/>
    </row>
    <row r="925" spans="1:1" x14ac:dyDescent="0.25">
      <c r="A925" s="12"/>
    </row>
    <row r="926" spans="1:1" x14ac:dyDescent="0.25">
      <c r="A926" s="12"/>
    </row>
    <row r="927" spans="1:1" x14ac:dyDescent="0.25">
      <c r="A927" s="12"/>
    </row>
    <row r="928" spans="1:1" x14ac:dyDescent="0.25">
      <c r="A928" s="12"/>
    </row>
    <row r="929" spans="1:1" x14ac:dyDescent="0.25">
      <c r="A929" s="12"/>
    </row>
    <row r="930" spans="1:1" x14ac:dyDescent="0.25">
      <c r="A930" s="12"/>
    </row>
    <row r="931" spans="1:1" x14ac:dyDescent="0.25">
      <c r="A931" s="12"/>
    </row>
    <row r="932" spans="1:1" x14ac:dyDescent="0.25">
      <c r="A932" s="12"/>
    </row>
    <row r="933" spans="1:1" x14ac:dyDescent="0.25">
      <c r="A933" s="12"/>
    </row>
    <row r="934" spans="1:1" x14ac:dyDescent="0.25">
      <c r="A934" s="12"/>
    </row>
    <row r="935" spans="1:1" x14ac:dyDescent="0.25">
      <c r="A935" s="12"/>
    </row>
    <row r="936" spans="1:1" x14ac:dyDescent="0.25">
      <c r="A936" s="12"/>
    </row>
    <row r="937" spans="1:1" x14ac:dyDescent="0.25">
      <c r="A937" s="12"/>
    </row>
    <row r="938" spans="1:1" x14ac:dyDescent="0.25">
      <c r="A938" s="12"/>
    </row>
    <row r="939" spans="1:1" x14ac:dyDescent="0.25">
      <c r="A939" s="12"/>
    </row>
    <row r="940" spans="1:1" x14ac:dyDescent="0.25">
      <c r="A940" s="12"/>
    </row>
    <row r="941" spans="1:1" x14ac:dyDescent="0.25">
      <c r="A941" s="12"/>
    </row>
    <row r="942" spans="1:1" x14ac:dyDescent="0.25">
      <c r="A942" s="12"/>
    </row>
    <row r="943" spans="1:1" x14ac:dyDescent="0.25">
      <c r="A943" s="12"/>
    </row>
    <row r="944" spans="1:1" x14ac:dyDescent="0.25">
      <c r="A944" s="12"/>
    </row>
    <row r="945" spans="1:1" x14ac:dyDescent="0.25">
      <c r="A945" s="12"/>
    </row>
    <row r="946" spans="1:1" x14ac:dyDescent="0.25">
      <c r="A946" s="12"/>
    </row>
    <row r="947" spans="1:1" x14ac:dyDescent="0.25">
      <c r="A947" s="12"/>
    </row>
    <row r="948" spans="1:1" x14ac:dyDescent="0.25">
      <c r="A948" s="12"/>
    </row>
    <row r="949" spans="1:1" x14ac:dyDescent="0.25">
      <c r="A949" s="12"/>
    </row>
    <row r="950" spans="1:1" x14ac:dyDescent="0.25">
      <c r="A950" s="12"/>
    </row>
    <row r="951" spans="1:1" x14ac:dyDescent="0.25">
      <c r="A951" s="12"/>
    </row>
    <row r="952" spans="1:1" x14ac:dyDescent="0.25">
      <c r="A952" s="12"/>
    </row>
    <row r="953" spans="1:1" x14ac:dyDescent="0.25">
      <c r="A953" s="12"/>
    </row>
    <row r="954" spans="1:1" x14ac:dyDescent="0.25">
      <c r="A954" s="12"/>
    </row>
    <row r="955" spans="1:1" x14ac:dyDescent="0.25">
      <c r="A955" s="12"/>
    </row>
    <row r="956" spans="1:1" x14ac:dyDescent="0.25">
      <c r="A956" s="12"/>
    </row>
    <row r="957" spans="1:1" x14ac:dyDescent="0.25">
      <c r="A957" s="12"/>
    </row>
    <row r="958" spans="1:1" x14ac:dyDescent="0.25">
      <c r="A958" s="12"/>
    </row>
    <row r="959" spans="1:1" x14ac:dyDescent="0.25">
      <c r="A959" s="12"/>
    </row>
    <row r="960" spans="1:1" x14ac:dyDescent="0.25">
      <c r="A960" s="12"/>
    </row>
    <row r="961" spans="1:1" x14ac:dyDescent="0.25">
      <c r="A961" s="12"/>
    </row>
    <row r="962" spans="1:1" x14ac:dyDescent="0.25">
      <c r="A962" s="12"/>
    </row>
    <row r="963" spans="1:1" x14ac:dyDescent="0.25">
      <c r="A963" s="12"/>
    </row>
    <row r="964" spans="1:1" x14ac:dyDescent="0.25">
      <c r="A964" s="12"/>
    </row>
    <row r="965" spans="1:1" x14ac:dyDescent="0.25">
      <c r="A965" s="12"/>
    </row>
    <row r="966" spans="1:1" x14ac:dyDescent="0.25">
      <c r="A966" s="12"/>
    </row>
    <row r="967" spans="1:1" x14ac:dyDescent="0.25">
      <c r="A967" s="12"/>
    </row>
    <row r="968" spans="1:1" x14ac:dyDescent="0.25">
      <c r="A968" s="12"/>
    </row>
    <row r="969" spans="1:1" x14ac:dyDescent="0.25">
      <c r="A969" s="12"/>
    </row>
    <row r="970" spans="1:1" x14ac:dyDescent="0.25">
      <c r="A970" s="12"/>
    </row>
    <row r="971" spans="1:1" x14ac:dyDescent="0.25">
      <c r="A971" s="12"/>
    </row>
    <row r="972" spans="1:1" x14ac:dyDescent="0.25">
      <c r="A972" s="12"/>
    </row>
    <row r="973" spans="1:1" x14ac:dyDescent="0.25">
      <c r="A973" s="12"/>
    </row>
    <row r="974" spans="1:1" x14ac:dyDescent="0.25">
      <c r="A974" s="12"/>
    </row>
    <row r="975" spans="1:1" x14ac:dyDescent="0.25">
      <c r="A975" s="12"/>
    </row>
    <row r="976" spans="1:1" x14ac:dyDescent="0.25">
      <c r="A976" s="12"/>
    </row>
    <row r="977" spans="1:1" x14ac:dyDescent="0.25">
      <c r="A977" s="12"/>
    </row>
    <row r="978" spans="1:1" x14ac:dyDescent="0.25">
      <c r="A978" s="12"/>
    </row>
    <row r="979" spans="1:1" x14ac:dyDescent="0.25">
      <c r="A979" s="12"/>
    </row>
    <row r="980" spans="1:1" x14ac:dyDescent="0.25">
      <c r="A980" s="12"/>
    </row>
    <row r="981" spans="1:1" x14ac:dyDescent="0.25">
      <c r="A981" s="12"/>
    </row>
    <row r="982" spans="1:1" x14ac:dyDescent="0.25">
      <c r="A982" s="12"/>
    </row>
    <row r="983" spans="1:1" x14ac:dyDescent="0.25">
      <c r="A983" s="12"/>
    </row>
    <row r="984" spans="1:1" x14ac:dyDescent="0.25">
      <c r="A984" s="12"/>
    </row>
    <row r="985" spans="1:1" x14ac:dyDescent="0.25">
      <c r="A985" s="12"/>
    </row>
    <row r="986" spans="1:1" x14ac:dyDescent="0.25">
      <c r="A986" s="12"/>
    </row>
    <row r="987" spans="1:1" x14ac:dyDescent="0.25">
      <c r="A987" s="12"/>
    </row>
    <row r="988" spans="1:1" x14ac:dyDescent="0.25">
      <c r="A988" s="12"/>
    </row>
    <row r="989" spans="1:1" x14ac:dyDescent="0.25">
      <c r="A989" s="12"/>
    </row>
    <row r="990" spans="1:1" x14ac:dyDescent="0.25">
      <c r="A990" s="12"/>
    </row>
    <row r="991" spans="1:1" x14ac:dyDescent="0.25">
      <c r="A991" s="12"/>
    </row>
    <row r="992" spans="1:1" x14ac:dyDescent="0.25">
      <c r="A992" s="12"/>
    </row>
    <row r="993" spans="1:1" x14ac:dyDescent="0.25">
      <c r="A993" s="12"/>
    </row>
    <row r="994" spans="1:1" x14ac:dyDescent="0.25">
      <c r="A994" s="12"/>
    </row>
    <row r="995" spans="1:1" x14ac:dyDescent="0.25">
      <c r="A995" s="12"/>
    </row>
    <row r="996" spans="1:1" x14ac:dyDescent="0.25">
      <c r="A996" s="12"/>
    </row>
    <row r="997" spans="1:1" x14ac:dyDescent="0.25">
      <c r="A997" s="12"/>
    </row>
    <row r="998" spans="1:1" x14ac:dyDescent="0.25">
      <c r="A998" s="12"/>
    </row>
    <row r="999" spans="1:1" x14ac:dyDescent="0.25">
      <c r="A999" s="12"/>
    </row>
    <row r="1000" spans="1:1" x14ac:dyDescent="0.25">
      <c r="A1000" s="12"/>
    </row>
    <row r="1001" spans="1:1" x14ac:dyDescent="0.25">
      <c r="A1001" s="12"/>
    </row>
    <row r="1002" spans="1:1" x14ac:dyDescent="0.25">
      <c r="A1002" s="12"/>
    </row>
    <row r="1003" spans="1:1" x14ac:dyDescent="0.25">
      <c r="A1003" s="12"/>
    </row>
    <row r="1004" spans="1:1" x14ac:dyDescent="0.25">
      <c r="A1004" s="12"/>
    </row>
    <row r="1005" spans="1:1" x14ac:dyDescent="0.25">
      <c r="A1005" s="12"/>
    </row>
    <row r="1006" spans="1:1" x14ac:dyDescent="0.25">
      <c r="A1006" s="12"/>
    </row>
    <row r="1007" spans="1:1" x14ac:dyDescent="0.25">
      <c r="A1007" s="12"/>
    </row>
    <row r="1008" spans="1:1" x14ac:dyDescent="0.25">
      <c r="A1008" s="12"/>
    </row>
    <row r="1009" spans="1:1" x14ac:dyDescent="0.25">
      <c r="A1009" s="12"/>
    </row>
    <row r="1010" spans="1:1" x14ac:dyDescent="0.25">
      <c r="A1010" s="12"/>
    </row>
    <row r="1011" spans="1:1" x14ac:dyDescent="0.25">
      <c r="A1011" s="12"/>
    </row>
    <row r="1012" spans="1:1" x14ac:dyDescent="0.25">
      <c r="A1012" s="12"/>
    </row>
    <row r="1013" spans="1:1" x14ac:dyDescent="0.25">
      <c r="A1013" s="12"/>
    </row>
    <row r="1014" spans="1:1" x14ac:dyDescent="0.25">
      <c r="A1014" s="12"/>
    </row>
    <row r="1015" spans="1:1" x14ac:dyDescent="0.25">
      <c r="A1015" s="12"/>
    </row>
    <row r="1016" spans="1:1" x14ac:dyDescent="0.25">
      <c r="A1016" s="12"/>
    </row>
    <row r="1017" spans="1:1" x14ac:dyDescent="0.25">
      <c r="A1017" s="12"/>
    </row>
    <row r="1018" spans="1:1" x14ac:dyDescent="0.25">
      <c r="A1018" s="12"/>
    </row>
    <row r="1019" spans="1:1" x14ac:dyDescent="0.25">
      <c r="A1019" s="12"/>
    </row>
    <row r="1020" spans="1:1" x14ac:dyDescent="0.25">
      <c r="A1020" s="12"/>
    </row>
    <row r="1021" spans="1:1" x14ac:dyDescent="0.25">
      <c r="A1021" s="12"/>
    </row>
    <row r="1022" spans="1:1" x14ac:dyDescent="0.25">
      <c r="A1022" s="12"/>
    </row>
    <row r="1023" spans="1:1" x14ac:dyDescent="0.25">
      <c r="A1023" s="12"/>
    </row>
    <row r="1024" spans="1:1" x14ac:dyDescent="0.25">
      <c r="A1024" s="12"/>
    </row>
    <row r="1025" spans="1:1" x14ac:dyDescent="0.25">
      <c r="A1025" s="12"/>
    </row>
    <row r="1026" spans="1:1" x14ac:dyDescent="0.25">
      <c r="A1026" s="12"/>
    </row>
    <row r="1027" spans="1:1" x14ac:dyDescent="0.25">
      <c r="A1027" s="12"/>
    </row>
    <row r="1028" spans="1:1" x14ac:dyDescent="0.25">
      <c r="A1028" s="12"/>
    </row>
    <row r="1029" spans="1:1" x14ac:dyDescent="0.25">
      <c r="A1029" s="12"/>
    </row>
    <row r="1030" spans="1:1" x14ac:dyDescent="0.25">
      <c r="A1030" s="12"/>
    </row>
    <row r="1031" spans="1:1" x14ac:dyDescent="0.25">
      <c r="A1031" s="12"/>
    </row>
    <row r="1032" spans="1:1" x14ac:dyDescent="0.25">
      <c r="A1032" s="12"/>
    </row>
    <row r="1033" spans="1:1" x14ac:dyDescent="0.25">
      <c r="A1033" s="12"/>
    </row>
    <row r="1034" spans="1:1" x14ac:dyDescent="0.25">
      <c r="A1034" s="12"/>
    </row>
    <row r="1035" spans="1:1" x14ac:dyDescent="0.25">
      <c r="A1035" s="12"/>
    </row>
    <row r="1036" spans="1:1" x14ac:dyDescent="0.25">
      <c r="A1036" s="12"/>
    </row>
    <row r="1037" spans="1:1" x14ac:dyDescent="0.25">
      <c r="A1037" s="12"/>
    </row>
    <row r="1038" spans="1:1" x14ac:dyDescent="0.25">
      <c r="A1038" s="12"/>
    </row>
    <row r="1039" spans="1:1" x14ac:dyDescent="0.25">
      <c r="A1039" s="12"/>
    </row>
    <row r="1040" spans="1:1" x14ac:dyDescent="0.25">
      <c r="A1040" s="12"/>
    </row>
    <row r="1041" spans="1:1" x14ac:dyDescent="0.25">
      <c r="A1041" s="12"/>
    </row>
    <row r="1042" spans="1:1" x14ac:dyDescent="0.25">
      <c r="A1042" s="12"/>
    </row>
    <row r="1043" spans="1:1" x14ac:dyDescent="0.25">
      <c r="A1043" s="12"/>
    </row>
    <row r="1044" spans="1:1" x14ac:dyDescent="0.25">
      <c r="A1044" s="12"/>
    </row>
    <row r="1045" spans="1:1" x14ac:dyDescent="0.25">
      <c r="A1045" s="12"/>
    </row>
    <row r="1046" spans="1:1" x14ac:dyDescent="0.25">
      <c r="A1046" s="12"/>
    </row>
    <row r="1047" spans="1:1" x14ac:dyDescent="0.25">
      <c r="A1047" s="12"/>
    </row>
    <row r="1048" spans="1:1" x14ac:dyDescent="0.25">
      <c r="A1048" s="12"/>
    </row>
    <row r="1049" spans="1:1" x14ac:dyDescent="0.25">
      <c r="A1049" s="12"/>
    </row>
    <row r="1050" spans="1:1" x14ac:dyDescent="0.25">
      <c r="A1050" s="12"/>
    </row>
    <row r="1051" spans="1:1" x14ac:dyDescent="0.25">
      <c r="A1051" s="12"/>
    </row>
    <row r="1052" spans="1:1" x14ac:dyDescent="0.25">
      <c r="A1052" s="12"/>
    </row>
    <row r="1053" spans="1:1" x14ac:dyDescent="0.25">
      <c r="A1053" s="12"/>
    </row>
    <row r="1054" spans="1:1" x14ac:dyDescent="0.25">
      <c r="A1054" s="12"/>
    </row>
    <row r="1055" spans="1:1" x14ac:dyDescent="0.25">
      <c r="A1055" s="12"/>
    </row>
    <row r="1056" spans="1:1" x14ac:dyDescent="0.25">
      <c r="A1056" s="12"/>
    </row>
    <row r="1057" spans="1:1" x14ac:dyDescent="0.25">
      <c r="A1057" s="12"/>
    </row>
    <row r="1058" spans="1:1" x14ac:dyDescent="0.25">
      <c r="A1058" s="12"/>
    </row>
    <row r="1059" spans="1:1" x14ac:dyDescent="0.25">
      <c r="A1059" s="12"/>
    </row>
    <row r="1060" spans="1:1" x14ac:dyDescent="0.25">
      <c r="A1060" s="12"/>
    </row>
    <row r="1061" spans="1:1" x14ac:dyDescent="0.25">
      <c r="A1061" s="12"/>
    </row>
    <row r="1062" spans="1:1" x14ac:dyDescent="0.25">
      <c r="A1062" s="12"/>
    </row>
    <row r="1063" spans="1:1" x14ac:dyDescent="0.25">
      <c r="A1063" s="12"/>
    </row>
    <row r="1064" spans="1:1" x14ac:dyDescent="0.25">
      <c r="A1064" s="12"/>
    </row>
    <row r="1065" spans="1:1" x14ac:dyDescent="0.25">
      <c r="A1065" s="12"/>
    </row>
    <row r="1066" spans="1:1" x14ac:dyDescent="0.25">
      <c r="A1066" s="12"/>
    </row>
    <row r="1067" spans="1:1" x14ac:dyDescent="0.25">
      <c r="A1067" s="12"/>
    </row>
    <row r="1068" spans="1:1" x14ac:dyDescent="0.25">
      <c r="A1068" s="12"/>
    </row>
    <row r="1069" spans="1:1" x14ac:dyDescent="0.25">
      <c r="A1069" s="12"/>
    </row>
    <row r="1070" spans="1:1" x14ac:dyDescent="0.25">
      <c r="A1070" s="12"/>
    </row>
    <row r="1071" spans="1:1" x14ac:dyDescent="0.25">
      <c r="A1071" s="12"/>
    </row>
    <row r="1072" spans="1:1" x14ac:dyDescent="0.25">
      <c r="A1072" s="12"/>
    </row>
    <row r="1073" spans="1:1" x14ac:dyDescent="0.25">
      <c r="A1073" s="12"/>
    </row>
    <row r="1074" spans="1:1" x14ac:dyDescent="0.25">
      <c r="A1074" s="12"/>
    </row>
    <row r="1075" spans="1:1" x14ac:dyDescent="0.25">
      <c r="A1075" s="12"/>
    </row>
    <row r="1076" spans="1:1" x14ac:dyDescent="0.25">
      <c r="A1076" s="12"/>
    </row>
    <row r="1077" spans="1:1" x14ac:dyDescent="0.25">
      <c r="A1077" s="12"/>
    </row>
    <row r="1078" spans="1:1" x14ac:dyDescent="0.25">
      <c r="A1078" s="12"/>
    </row>
    <row r="1079" spans="1:1" x14ac:dyDescent="0.25">
      <c r="A1079" s="12"/>
    </row>
    <row r="1080" spans="1:1" x14ac:dyDescent="0.25">
      <c r="A1080" s="12"/>
    </row>
    <row r="1081" spans="1:1" x14ac:dyDescent="0.25">
      <c r="A1081" s="12"/>
    </row>
    <row r="1082" spans="1:1" x14ac:dyDescent="0.25">
      <c r="A1082" s="12"/>
    </row>
    <row r="1083" spans="1:1" x14ac:dyDescent="0.25">
      <c r="A1083" s="12"/>
    </row>
    <row r="1084" spans="1:1" x14ac:dyDescent="0.25">
      <c r="A1084" s="12"/>
    </row>
    <row r="1085" spans="1:1" x14ac:dyDescent="0.25">
      <c r="A1085" s="12"/>
    </row>
    <row r="1086" spans="1:1" x14ac:dyDescent="0.25">
      <c r="A1086" s="12"/>
    </row>
    <row r="1087" spans="1:1" x14ac:dyDescent="0.25">
      <c r="A1087" s="12"/>
    </row>
    <row r="1088" spans="1:1" x14ac:dyDescent="0.25">
      <c r="A1088" s="12"/>
    </row>
    <row r="1089" spans="1:1" x14ac:dyDescent="0.25">
      <c r="A1089" s="12"/>
    </row>
    <row r="1090" spans="1:1" x14ac:dyDescent="0.25">
      <c r="A1090" s="12"/>
    </row>
    <row r="1091" spans="1:1" x14ac:dyDescent="0.25">
      <c r="A1091" s="12"/>
    </row>
    <row r="1092" spans="1:1" x14ac:dyDescent="0.25">
      <c r="A1092" s="12"/>
    </row>
    <row r="1093" spans="1:1" x14ac:dyDescent="0.25">
      <c r="A1093" s="12"/>
    </row>
    <row r="1094" spans="1:1" x14ac:dyDescent="0.25">
      <c r="A1094" s="12"/>
    </row>
    <row r="1095" spans="1:1" x14ac:dyDescent="0.25">
      <c r="A1095" s="12"/>
    </row>
    <row r="1096" spans="1:1" x14ac:dyDescent="0.25">
      <c r="A1096" s="12"/>
    </row>
    <row r="1097" spans="1:1" x14ac:dyDescent="0.25">
      <c r="A1097" s="12"/>
    </row>
    <row r="1098" spans="1:1" x14ac:dyDescent="0.25">
      <c r="A1098" s="12"/>
    </row>
    <row r="1099" spans="1:1" x14ac:dyDescent="0.25">
      <c r="A1099" s="12"/>
    </row>
    <row r="1100" spans="1:1" x14ac:dyDescent="0.25">
      <c r="A1100" s="12"/>
    </row>
    <row r="1101" spans="1:1" x14ac:dyDescent="0.25">
      <c r="A1101" s="12"/>
    </row>
    <row r="1102" spans="1:1" x14ac:dyDescent="0.25">
      <c r="A1102" s="12"/>
    </row>
    <row r="1103" spans="1:1" x14ac:dyDescent="0.25">
      <c r="A1103" s="12"/>
    </row>
    <row r="1104" spans="1:1" x14ac:dyDescent="0.25">
      <c r="A1104" s="12"/>
    </row>
    <row r="1105" spans="1:1" x14ac:dyDescent="0.25">
      <c r="A1105" s="12"/>
    </row>
    <row r="1106" spans="1:1" x14ac:dyDescent="0.25">
      <c r="A1106" s="12"/>
    </row>
    <row r="1107" spans="1:1" x14ac:dyDescent="0.25">
      <c r="A1107" s="12"/>
    </row>
    <row r="1108" spans="1:1" x14ac:dyDescent="0.25">
      <c r="A1108" s="12"/>
    </row>
    <row r="1109" spans="1:1" x14ac:dyDescent="0.25">
      <c r="A1109" s="12"/>
    </row>
    <row r="1110" spans="1:1" x14ac:dyDescent="0.25">
      <c r="A1110" s="12"/>
    </row>
    <row r="1111" spans="1:1" x14ac:dyDescent="0.25">
      <c r="A1111" s="12"/>
    </row>
    <row r="1112" spans="1:1" x14ac:dyDescent="0.25">
      <c r="A1112" s="12"/>
    </row>
    <row r="1113" spans="1:1" x14ac:dyDescent="0.25">
      <c r="A1113" s="12"/>
    </row>
    <row r="1114" spans="1:1" x14ac:dyDescent="0.25">
      <c r="A1114" s="12"/>
    </row>
    <row r="1115" spans="1:1" x14ac:dyDescent="0.25">
      <c r="A1115" s="12"/>
    </row>
    <row r="1116" spans="1:1" x14ac:dyDescent="0.25">
      <c r="A1116" s="12"/>
    </row>
    <row r="1117" spans="1:1" x14ac:dyDescent="0.25">
      <c r="A1117" s="12"/>
    </row>
    <row r="1118" spans="1:1" x14ac:dyDescent="0.25">
      <c r="A1118" s="12"/>
    </row>
    <row r="1119" spans="1:1" x14ac:dyDescent="0.25">
      <c r="A1119" s="12"/>
    </row>
    <row r="1120" spans="1:1" x14ac:dyDescent="0.25">
      <c r="A1120" s="12"/>
    </row>
    <row r="1121" spans="1:1" x14ac:dyDescent="0.25">
      <c r="A1121" s="12"/>
    </row>
    <row r="1122" spans="1:1" x14ac:dyDescent="0.25">
      <c r="A1122" s="12"/>
    </row>
    <row r="1123" spans="1:1" x14ac:dyDescent="0.25">
      <c r="A1123" s="12"/>
    </row>
    <row r="1124" spans="1:1" x14ac:dyDescent="0.25">
      <c r="A1124" s="12"/>
    </row>
    <row r="1125" spans="1:1" x14ac:dyDescent="0.25">
      <c r="A1125" s="12"/>
    </row>
    <row r="1126" spans="1:1" x14ac:dyDescent="0.25">
      <c r="A1126" s="12"/>
    </row>
    <row r="1127" spans="1:1" x14ac:dyDescent="0.25">
      <c r="A1127" s="12"/>
    </row>
    <row r="1128" spans="1:1" x14ac:dyDescent="0.25">
      <c r="A1128" s="12"/>
    </row>
    <row r="1129" spans="1:1" x14ac:dyDescent="0.25">
      <c r="A1129" s="12"/>
    </row>
    <row r="1130" spans="1:1" x14ac:dyDescent="0.25">
      <c r="A1130" s="12"/>
    </row>
    <row r="1131" spans="1:1" x14ac:dyDescent="0.25">
      <c r="A1131" s="12"/>
    </row>
    <row r="1132" spans="1:1" x14ac:dyDescent="0.25">
      <c r="A1132" s="12"/>
    </row>
    <row r="1133" spans="1:1" x14ac:dyDescent="0.25">
      <c r="A1133" s="12"/>
    </row>
    <row r="1134" spans="1:1" x14ac:dyDescent="0.25">
      <c r="A1134" s="12"/>
    </row>
    <row r="1135" spans="1:1" x14ac:dyDescent="0.25">
      <c r="A1135" s="12"/>
    </row>
    <row r="1136" spans="1:1" x14ac:dyDescent="0.25">
      <c r="A1136" s="12"/>
    </row>
    <row r="1137" spans="1:1" x14ac:dyDescent="0.25">
      <c r="A1137" s="12"/>
    </row>
    <row r="1138" spans="1:1" x14ac:dyDescent="0.25">
      <c r="A1138" s="12"/>
    </row>
    <row r="1139" spans="1:1" x14ac:dyDescent="0.25">
      <c r="A1139" s="12"/>
    </row>
    <row r="1140" spans="1:1" x14ac:dyDescent="0.25">
      <c r="A1140" s="12"/>
    </row>
    <row r="1141" spans="1:1" x14ac:dyDescent="0.25">
      <c r="A1141" s="12"/>
    </row>
    <row r="1142" spans="1:1" x14ac:dyDescent="0.25">
      <c r="A1142" s="12"/>
    </row>
    <row r="1143" spans="1:1" x14ac:dyDescent="0.25">
      <c r="A1143" s="12"/>
    </row>
    <row r="1144" spans="1:1" x14ac:dyDescent="0.25">
      <c r="A1144" s="12"/>
    </row>
    <row r="1145" spans="1:1" x14ac:dyDescent="0.25">
      <c r="A1145" s="12"/>
    </row>
    <row r="1146" spans="1:1" x14ac:dyDescent="0.25">
      <c r="A1146" s="12"/>
    </row>
    <row r="1147" spans="1:1" x14ac:dyDescent="0.25">
      <c r="A1147" s="12"/>
    </row>
    <row r="1148" spans="1:1" x14ac:dyDescent="0.25">
      <c r="A1148" s="12"/>
    </row>
    <row r="1149" spans="1:1" x14ac:dyDescent="0.25">
      <c r="A1149" s="12"/>
    </row>
    <row r="1150" spans="1:1" x14ac:dyDescent="0.25">
      <c r="A1150" s="12"/>
    </row>
    <row r="1151" spans="1:1" x14ac:dyDescent="0.25">
      <c r="A1151" s="12"/>
    </row>
    <row r="1152" spans="1:1" x14ac:dyDescent="0.25">
      <c r="A1152" s="12"/>
    </row>
    <row r="1153" spans="1:1" x14ac:dyDescent="0.25">
      <c r="A1153" s="12"/>
    </row>
    <row r="1154" spans="1:1" x14ac:dyDescent="0.25">
      <c r="A1154" s="12"/>
    </row>
    <row r="1155" spans="1:1" x14ac:dyDescent="0.25">
      <c r="A1155" s="12"/>
    </row>
    <row r="1156" spans="1:1" x14ac:dyDescent="0.25">
      <c r="A1156" s="12"/>
    </row>
    <row r="1157" spans="1:1" x14ac:dyDescent="0.25">
      <c r="A1157" s="12"/>
    </row>
    <row r="1158" spans="1:1" x14ac:dyDescent="0.25">
      <c r="A1158" s="12"/>
    </row>
    <row r="1159" spans="1:1" x14ac:dyDescent="0.25">
      <c r="A1159" s="12"/>
    </row>
    <row r="1160" spans="1:1" x14ac:dyDescent="0.25">
      <c r="A1160" s="12"/>
    </row>
    <row r="1161" spans="1:1" x14ac:dyDescent="0.25">
      <c r="A1161" s="12"/>
    </row>
    <row r="1162" spans="1:1" x14ac:dyDescent="0.25">
      <c r="A1162" s="12"/>
    </row>
    <row r="1163" spans="1:1" x14ac:dyDescent="0.25">
      <c r="A1163" s="12"/>
    </row>
    <row r="1164" spans="1:1" x14ac:dyDescent="0.25">
      <c r="A1164" s="12"/>
    </row>
    <row r="1165" spans="1:1" x14ac:dyDescent="0.25">
      <c r="A1165" s="12"/>
    </row>
    <row r="1166" spans="1:1" x14ac:dyDescent="0.25">
      <c r="A1166" s="12"/>
    </row>
    <row r="1167" spans="1:1" x14ac:dyDescent="0.25">
      <c r="A1167" s="12"/>
    </row>
    <row r="1168" spans="1:1" x14ac:dyDescent="0.25">
      <c r="A1168" s="12"/>
    </row>
    <row r="1169" spans="1:1" x14ac:dyDescent="0.25">
      <c r="A1169" s="12"/>
    </row>
    <row r="1170" spans="1:1" x14ac:dyDescent="0.25">
      <c r="A1170" s="12"/>
    </row>
    <row r="1171" spans="1:1" x14ac:dyDescent="0.25">
      <c r="A1171" s="12"/>
    </row>
    <row r="1172" spans="1:1" x14ac:dyDescent="0.25">
      <c r="A1172" s="12"/>
    </row>
    <row r="1173" spans="1:1" x14ac:dyDescent="0.25">
      <c r="A1173" s="12"/>
    </row>
    <row r="1174" spans="1:1" x14ac:dyDescent="0.25">
      <c r="A1174" s="12"/>
    </row>
    <row r="1175" spans="1:1" x14ac:dyDescent="0.25">
      <c r="A1175" s="12"/>
    </row>
    <row r="1176" spans="1:1" x14ac:dyDescent="0.25">
      <c r="A1176" s="12"/>
    </row>
    <row r="1177" spans="1:1" x14ac:dyDescent="0.25">
      <c r="A1177" s="12"/>
    </row>
    <row r="1178" spans="1:1" x14ac:dyDescent="0.25">
      <c r="A1178" s="12"/>
    </row>
    <row r="1179" spans="1:1" x14ac:dyDescent="0.25">
      <c r="A1179" s="12"/>
    </row>
    <row r="1180" spans="1:1" x14ac:dyDescent="0.25">
      <c r="A1180" s="12"/>
    </row>
    <row r="1181" spans="1:1" x14ac:dyDescent="0.25">
      <c r="A1181" s="12"/>
    </row>
    <row r="1182" spans="1:1" x14ac:dyDescent="0.25">
      <c r="A1182" s="12"/>
    </row>
    <row r="1183" spans="1:1" x14ac:dyDescent="0.25">
      <c r="A1183" s="12"/>
    </row>
    <row r="1184" spans="1:1" x14ac:dyDescent="0.25">
      <c r="A1184" s="12"/>
    </row>
    <row r="1185" spans="1:1" x14ac:dyDescent="0.25">
      <c r="A1185" s="12"/>
    </row>
    <row r="1186" spans="1:1" x14ac:dyDescent="0.25">
      <c r="A1186" s="12"/>
    </row>
    <row r="1187" spans="1:1" x14ac:dyDescent="0.25">
      <c r="A1187" s="12"/>
    </row>
    <row r="1188" spans="1:1" x14ac:dyDescent="0.25">
      <c r="A1188" s="12"/>
    </row>
    <row r="1189" spans="1:1" x14ac:dyDescent="0.25">
      <c r="A1189" s="12"/>
    </row>
    <row r="1190" spans="1:1" x14ac:dyDescent="0.25">
      <c r="A1190" s="12"/>
    </row>
    <row r="1191" spans="1:1" x14ac:dyDescent="0.25">
      <c r="A1191" s="12"/>
    </row>
    <row r="1192" spans="1:1" x14ac:dyDescent="0.25">
      <c r="A1192" s="12"/>
    </row>
    <row r="1193" spans="1:1" x14ac:dyDescent="0.25">
      <c r="A1193" s="12"/>
    </row>
    <row r="1194" spans="1:1" x14ac:dyDescent="0.25">
      <c r="A1194" s="12"/>
    </row>
    <row r="1195" spans="1:1" x14ac:dyDescent="0.25">
      <c r="A1195" s="12"/>
    </row>
    <row r="1196" spans="1:1" x14ac:dyDescent="0.25">
      <c r="A1196" s="12"/>
    </row>
    <row r="1197" spans="1:1" x14ac:dyDescent="0.25">
      <c r="A1197" s="12"/>
    </row>
    <row r="1198" spans="1:1" x14ac:dyDescent="0.25">
      <c r="A1198" s="12"/>
    </row>
    <row r="1199" spans="1:1" x14ac:dyDescent="0.25">
      <c r="A1199" s="12"/>
    </row>
    <row r="1200" spans="1:1" x14ac:dyDescent="0.25">
      <c r="A1200" s="12"/>
    </row>
    <row r="1201" spans="1:1" x14ac:dyDescent="0.25">
      <c r="A1201" s="12"/>
    </row>
    <row r="1202" spans="1:1" x14ac:dyDescent="0.25">
      <c r="A1202" s="12"/>
    </row>
    <row r="1203" spans="1:1" x14ac:dyDescent="0.25">
      <c r="A1203" s="12"/>
    </row>
    <row r="1204" spans="1:1" x14ac:dyDescent="0.25">
      <c r="A1204" s="12"/>
    </row>
    <row r="1205" spans="1:1" x14ac:dyDescent="0.25">
      <c r="A1205" s="12"/>
    </row>
    <row r="1206" spans="1:1" x14ac:dyDescent="0.25">
      <c r="A1206" s="12"/>
    </row>
    <row r="1207" spans="1:1" x14ac:dyDescent="0.25">
      <c r="A1207" s="12"/>
    </row>
    <row r="1208" spans="1:1" x14ac:dyDescent="0.25">
      <c r="A1208" s="12"/>
    </row>
    <row r="1209" spans="1:1" x14ac:dyDescent="0.25">
      <c r="A1209" s="12"/>
    </row>
    <row r="1210" spans="1:1" x14ac:dyDescent="0.25">
      <c r="A1210" s="12"/>
    </row>
    <row r="1211" spans="1:1" x14ac:dyDescent="0.25">
      <c r="A1211" s="12"/>
    </row>
    <row r="1212" spans="1:1" x14ac:dyDescent="0.25">
      <c r="A1212" s="12"/>
    </row>
    <row r="1213" spans="1:1" x14ac:dyDescent="0.25">
      <c r="A1213" s="12"/>
    </row>
    <row r="1214" spans="1:1" x14ac:dyDescent="0.25">
      <c r="A1214" s="12"/>
    </row>
    <row r="1215" spans="1:1" x14ac:dyDescent="0.25">
      <c r="A1215" s="12"/>
    </row>
    <row r="1216" spans="1:1" x14ac:dyDescent="0.25">
      <c r="A1216" s="12"/>
    </row>
    <row r="1217" spans="1:1" x14ac:dyDescent="0.25">
      <c r="A1217" s="12"/>
    </row>
    <row r="1218" spans="1:1" x14ac:dyDescent="0.25">
      <c r="A1218" s="12"/>
    </row>
    <row r="1219" spans="1:1" x14ac:dyDescent="0.25">
      <c r="A1219" s="12"/>
    </row>
    <row r="1220" spans="1:1" x14ac:dyDescent="0.25">
      <c r="A1220" s="12"/>
    </row>
    <row r="1221" spans="1:1" x14ac:dyDescent="0.25">
      <c r="A1221" s="12"/>
    </row>
    <row r="1222" spans="1:1" x14ac:dyDescent="0.25">
      <c r="A1222" s="12"/>
    </row>
    <row r="1223" spans="1:1" x14ac:dyDescent="0.25">
      <c r="A1223" s="12"/>
    </row>
    <row r="1224" spans="1:1" x14ac:dyDescent="0.25">
      <c r="A1224" s="12"/>
    </row>
    <row r="1225" spans="1:1" x14ac:dyDescent="0.25">
      <c r="A1225" s="12"/>
    </row>
    <row r="1226" spans="1:1" x14ac:dyDescent="0.25">
      <c r="A1226" s="12"/>
    </row>
    <row r="1227" spans="1:1" x14ac:dyDescent="0.25">
      <c r="A1227" s="12"/>
    </row>
    <row r="1228" spans="1:1" x14ac:dyDescent="0.25">
      <c r="A1228" s="12"/>
    </row>
    <row r="1229" spans="1:1" x14ac:dyDescent="0.25">
      <c r="A1229" s="12"/>
    </row>
    <row r="1230" spans="1:1" x14ac:dyDescent="0.25">
      <c r="A1230" s="12"/>
    </row>
    <row r="1231" spans="1:1" x14ac:dyDescent="0.25">
      <c r="A1231" s="12"/>
    </row>
    <row r="1232" spans="1:1" x14ac:dyDescent="0.25">
      <c r="A1232" s="12"/>
    </row>
    <row r="1233" spans="1:1" x14ac:dyDescent="0.25">
      <c r="A1233" s="12"/>
    </row>
    <row r="1234" spans="1:1" x14ac:dyDescent="0.25">
      <c r="A1234" s="12"/>
    </row>
    <row r="1235" spans="1:1" x14ac:dyDescent="0.25">
      <c r="A1235" s="12"/>
    </row>
    <row r="1236" spans="1:1" x14ac:dyDescent="0.25">
      <c r="A1236" s="12"/>
    </row>
    <row r="1237" spans="1:1" x14ac:dyDescent="0.25">
      <c r="A1237" s="12"/>
    </row>
    <row r="1238" spans="1:1" x14ac:dyDescent="0.25">
      <c r="A1238" s="12"/>
    </row>
    <row r="1239" spans="1:1" x14ac:dyDescent="0.25">
      <c r="A1239" s="12"/>
    </row>
    <row r="1240" spans="1:1" x14ac:dyDescent="0.25">
      <c r="A1240" s="12"/>
    </row>
    <row r="1241" spans="1:1" x14ac:dyDescent="0.25">
      <c r="A1241" s="12"/>
    </row>
    <row r="1242" spans="1:1" x14ac:dyDescent="0.25">
      <c r="A1242" s="12"/>
    </row>
    <row r="1243" spans="1:1" x14ac:dyDescent="0.25">
      <c r="A1243" s="12"/>
    </row>
    <row r="1244" spans="1:1" x14ac:dyDescent="0.25">
      <c r="A1244" s="12"/>
    </row>
    <row r="1245" spans="1:1" x14ac:dyDescent="0.25">
      <c r="A1245" s="12"/>
    </row>
    <row r="1246" spans="1:1" x14ac:dyDescent="0.25">
      <c r="A1246" s="12"/>
    </row>
    <row r="1247" spans="1:1" x14ac:dyDescent="0.25">
      <c r="A1247" s="12"/>
    </row>
    <row r="1248" spans="1:1" x14ac:dyDescent="0.25">
      <c r="A1248" s="12"/>
    </row>
    <row r="1249" spans="1:1" x14ac:dyDescent="0.25">
      <c r="A1249" s="12"/>
    </row>
    <row r="1250" spans="1:1" x14ac:dyDescent="0.25">
      <c r="A1250" s="12"/>
    </row>
    <row r="1251" spans="1:1" x14ac:dyDescent="0.25">
      <c r="A1251" s="12"/>
    </row>
    <row r="1252" spans="1:1" x14ac:dyDescent="0.25">
      <c r="A1252" s="12"/>
    </row>
    <row r="1253" spans="1:1" x14ac:dyDescent="0.25">
      <c r="A1253" s="12"/>
    </row>
    <row r="1254" spans="1:1" x14ac:dyDescent="0.25">
      <c r="A1254" s="12"/>
    </row>
    <row r="1255" spans="1:1" x14ac:dyDescent="0.25">
      <c r="A1255" s="12"/>
    </row>
    <row r="1256" spans="1:1" x14ac:dyDescent="0.25">
      <c r="A1256" s="12"/>
    </row>
    <row r="1257" spans="1:1" x14ac:dyDescent="0.25">
      <c r="A1257" s="12"/>
    </row>
    <row r="1258" spans="1:1" x14ac:dyDescent="0.25">
      <c r="A1258" s="12"/>
    </row>
    <row r="1259" spans="1:1" x14ac:dyDescent="0.25">
      <c r="A1259" s="12"/>
    </row>
    <row r="1260" spans="1:1" x14ac:dyDescent="0.25">
      <c r="A1260" s="12"/>
    </row>
    <row r="1261" spans="1:1" x14ac:dyDescent="0.25">
      <c r="A1261" s="12"/>
    </row>
    <row r="1262" spans="1:1" x14ac:dyDescent="0.25">
      <c r="A1262" s="12"/>
    </row>
    <row r="1263" spans="1:1" x14ac:dyDescent="0.25">
      <c r="A1263" s="12"/>
    </row>
    <row r="1264" spans="1:1" x14ac:dyDescent="0.25">
      <c r="A1264" s="12"/>
    </row>
    <row r="1265" spans="1:1" x14ac:dyDescent="0.25">
      <c r="A1265" s="12"/>
    </row>
    <row r="1266" spans="1:1" x14ac:dyDescent="0.25">
      <c r="A1266" s="12"/>
    </row>
    <row r="1267" spans="1:1" x14ac:dyDescent="0.25">
      <c r="A1267" s="12"/>
    </row>
    <row r="1268" spans="1:1" x14ac:dyDescent="0.25">
      <c r="A1268" s="12"/>
    </row>
    <row r="1269" spans="1:1" x14ac:dyDescent="0.25">
      <c r="A1269" s="12"/>
    </row>
    <row r="1270" spans="1:1" x14ac:dyDescent="0.25">
      <c r="A1270" s="12"/>
    </row>
    <row r="1271" spans="1:1" x14ac:dyDescent="0.25">
      <c r="A1271" s="12"/>
    </row>
    <row r="1272" spans="1:1" x14ac:dyDescent="0.25">
      <c r="A1272" s="12"/>
    </row>
    <row r="1273" spans="1:1" x14ac:dyDescent="0.25">
      <c r="A1273" s="12"/>
    </row>
    <row r="1274" spans="1:1" x14ac:dyDescent="0.25">
      <c r="A1274" s="12"/>
    </row>
    <row r="1275" spans="1:1" x14ac:dyDescent="0.25">
      <c r="A1275" s="12"/>
    </row>
    <row r="1276" spans="1:1" x14ac:dyDescent="0.25">
      <c r="A1276" s="12"/>
    </row>
    <row r="1277" spans="1:1" x14ac:dyDescent="0.25">
      <c r="A1277" s="12"/>
    </row>
    <row r="1278" spans="1:1" x14ac:dyDescent="0.25">
      <c r="A1278" s="12"/>
    </row>
    <row r="1279" spans="1:1" x14ac:dyDescent="0.25">
      <c r="A1279" s="12"/>
    </row>
    <row r="1280" spans="1:1" x14ac:dyDescent="0.25">
      <c r="A1280" s="12"/>
    </row>
    <row r="1281" spans="1:1" x14ac:dyDescent="0.25">
      <c r="A1281" s="12"/>
    </row>
    <row r="1282" spans="1:1" x14ac:dyDescent="0.25">
      <c r="A1282" s="12"/>
    </row>
    <row r="1283" spans="1:1" x14ac:dyDescent="0.25">
      <c r="A1283" s="12"/>
    </row>
    <row r="1284" spans="1:1" x14ac:dyDescent="0.25">
      <c r="A1284" s="12"/>
    </row>
    <row r="1285" spans="1:1" x14ac:dyDescent="0.25">
      <c r="A1285" s="12"/>
    </row>
    <row r="1286" spans="1:1" x14ac:dyDescent="0.25">
      <c r="A1286" s="12"/>
    </row>
    <row r="1287" spans="1:1" x14ac:dyDescent="0.25">
      <c r="A1287" s="12"/>
    </row>
    <row r="1288" spans="1:1" x14ac:dyDescent="0.25">
      <c r="A1288" s="12"/>
    </row>
    <row r="1289" spans="1:1" x14ac:dyDescent="0.25">
      <c r="A1289" s="12"/>
    </row>
    <row r="1290" spans="1:1" x14ac:dyDescent="0.25">
      <c r="A1290" s="12"/>
    </row>
    <row r="1291" spans="1:1" x14ac:dyDescent="0.25">
      <c r="A1291" s="12"/>
    </row>
    <row r="1292" spans="1:1" x14ac:dyDescent="0.25">
      <c r="A1292" s="12"/>
    </row>
    <row r="1293" spans="1:1" x14ac:dyDescent="0.25">
      <c r="A1293" s="12"/>
    </row>
    <row r="1294" spans="1:1" x14ac:dyDescent="0.25">
      <c r="A1294" s="12"/>
    </row>
    <row r="1295" spans="1:1" x14ac:dyDescent="0.25">
      <c r="A1295" s="12"/>
    </row>
    <row r="1296" spans="1:1" x14ac:dyDescent="0.25">
      <c r="A1296" s="12"/>
    </row>
    <row r="1297" spans="1:1" x14ac:dyDescent="0.25">
      <c r="A1297" s="12"/>
    </row>
    <row r="1298" spans="1:1" x14ac:dyDescent="0.25">
      <c r="A1298" s="12"/>
    </row>
    <row r="1299" spans="1:1" x14ac:dyDescent="0.25">
      <c r="A1299" s="12"/>
    </row>
    <row r="1300" spans="1:1" x14ac:dyDescent="0.25">
      <c r="A1300" s="12"/>
    </row>
    <row r="1301" spans="1:1" x14ac:dyDescent="0.25">
      <c r="A1301" s="12"/>
    </row>
    <row r="1302" spans="1:1" x14ac:dyDescent="0.25">
      <c r="A1302" s="12"/>
    </row>
    <row r="1303" spans="1:1" x14ac:dyDescent="0.25">
      <c r="A1303" s="12"/>
    </row>
    <row r="1304" spans="1:1" x14ac:dyDescent="0.25">
      <c r="A1304" s="12"/>
    </row>
    <row r="1305" spans="1:1" x14ac:dyDescent="0.25">
      <c r="A1305" s="12"/>
    </row>
    <row r="1306" spans="1:1" x14ac:dyDescent="0.25">
      <c r="A1306" s="12"/>
    </row>
    <row r="1307" spans="1:1" x14ac:dyDescent="0.25">
      <c r="A1307" s="12"/>
    </row>
    <row r="1308" spans="1:1" x14ac:dyDescent="0.25">
      <c r="A1308" s="12"/>
    </row>
    <row r="1309" spans="1:1" x14ac:dyDescent="0.25">
      <c r="A1309" s="12"/>
    </row>
    <row r="1310" spans="1:1" x14ac:dyDescent="0.25">
      <c r="A1310" s="12"/>
    </row>
    <row r="1311" spans="1:1" x14ac:dyDescent="0.25">
      <c r="A1311" s="12"/>
    </row>
    <row r="1312" spans="1:1" x14ac:dyDescent="0.25">
      <c r="A1312" s="12"/>
    </row>
    <row r="1313" spans="1:1" x14ac:dyDescent="0.25">
      <c r="A1313" s="12"/>
    </row>
    <row r="1314" spans="1:1" x14ac:dyDescent="0.25">
      <c r="A1314" s="12"/>
    </row>
    <row r="1315" spans="1:1" x14ac:dyDescent="0.25">
      <c r="A1315" s="12"/>
    </row>
    <row r="1316" spans="1:1" x14ac:dyDescent="0.25">
      <c r="A1316" s="12"/>
    </row>
    <row r="1317" spans="1:1" x14ac:dyDescent="0.25">
      <c r="A1317" s="12"/>
    </row>
    <row r="1318" spans="1:1" x14ac:dyDescent="0.25">
      <c r="A1318" s="12"/>
    </row>
    <row r="1319" spans="1:1" x14ac:dyDescent="0.25">
      <c r="A1319" s="12"/>
    </row>
    <row r="1320" spans="1:1" x14ac:dyDescent="0.25">
      <c r="A1320" s="12"/>
    </row>
    <row r="1321" spans="1:1" x14ac:dyDescent="0.25">
      <c r="A1321" s="12"/>
    </row>
    <row r="1322" spans="1:1" x14ac:dyDescent="0.25">
      <c r="A1322" s="12"/>
    </row>
    <row r="1323" spans="1:1" x14ac:dyDescent="0.25">
      <c r="A1323" s="12"/>
    </row>
    <row r="1324" spans="1:1" x14ac:dyDescent="0.25">
      <c r="A1324" s="12"/>
    </row>
    <row r="1325" spans="1:1" x14ac:dyDescent="0.25">
      <c r="A1325" s="12"/>
    </row>
    <row r="1326" spans="1:1" x14ac:dyDescent="0.25">
      <c r="A1326" s="12"/>
    </row>
    <row r="1327" spans="1:1" x14ac:dyDescent="0.25">
      <c r="A1327" s="12"/>
    </row>
    <row r="1328" spans="1:1" x14ac:dyDescent="0.25">
      <c r="A1328" s="12"/>
    </row>
    <row r="1329" spans="1:1" x14ac:dyDescent="0.25">
      <c r="A1329" s="12"/>
    </row>
    <row r="1330" spans="1:1" x14ac:dyDescent="0.25">
      <c r="A1330" s="12"/>
    </row>
    <row r="1331" spans="1:1" x14ac:dyDescent="0.25">
      <c r="A1331" s="12"/>
    </row>
    <row r="1332" spans="1:1" x14ac:dyDescent="0.25">
      <c r="A1332" s="12"/>
    </row>
    <row r="1333" spans="1:1" x14ac:dyDescent="0.25">
      <c r="A1333" s="12"/>
    </row>
    <row r="1334" spans="1:1" x14ac:dyDescent="0.25">
      <c r="A1334" s="12"/>
    </row>
    <row r="1335" spans="1:1" x14ac:dyDescent="0.25">
      <c r="A1335" s="12"/>
    </row>
    <row r="1336" spans="1:1" x14ac:dyDescent="0.25">
      <c r="A1336" s="12"/>
    </row>
    <row r="1337" spans="1:1" x14ac:dyDescent="0.25">
      <c r="A1337" s="12"/>
    </row>
    <row r="1338" spans="1:1" x14ac:dyDescent="0.25">
      <c r="A1338" s="12"/>
    </row>
    <row r="1339" spans="1:1" x14ac:dyDescent="0.25">
      <c r="A1339" s="12"/>
    </row>
    <row r="1340" spans="1:1" x14ac:dyDescent="0.25">
      <c r="A1340" s="12"/>
    </row>
    <row r="1341" spans="1:1" x14ac:dyDescent="0.25">
      <c r="A1341" s="12"/>
    </row>
    <row r="1342" spans="1:1" x14ac:dyDescent="0.25">
      <c r="A1342" s="12"/>
    </row>
    <row r="1343" spans="1:1" x14ac:dyDescent="0.25">
      <c r="A1343" s="12"/>
    </row>
    <row r="1344" spans="1:1" x14ac:dyDescent="0.25">
      <c r="A1344" s="12"/>
    </row>
    <row r="1345" spans="1:1" x14ac:dyDescent="0.25">
      <c r="A1345" s="12"/>
    </row>
    <row r="1346" spans="1:1" x14ac:dyDescent="0.25">
      <c r="A1346" s="12"/>
    </row>
    <row r="1347" spans="1:1" x14ac:dyDescent="0.25">
      <c r="A1347" s="12"/>
    </row>
    <row r="1348" spans="1:1" x14ac:dyDescent="0.25">
      <c r="A1348" s="12"/>
    </row>
    <row r="1349" spans="1:1" x14ac:dyDescent="0.25">
      <c r="A1349" s="12"/>
    </row>
    <row r="1350" spans="1:1" x14ac:dyDescent="0.25">
      <c r="A1350" s="12"/>
    </row>
    <row r="1351" spans="1:1" x14ac:dyDescent="0.25">
      <c r="A1351" s="12"/>
    </row>
    <row r="1352" spans="1:1" x14ac:dyDescent="0.25">
      <c r="A1352" s="12"/>
    </row>
    <row r="1353" spans="1:1" x14ac:dyDescent="0.25">
      <c r="A1353" s="12"/>
    </row>
    <row r="1354" spans="1:1" x14ac:dyDescent="0.25">
      <c r="A1354" s="12"/>
    </row>
    <row r="1355" spans="1:1" x14ac:dyDescent="0.25">
      <c r="A1355" s="12"/>
    </row>
    <row r="1356" spans="1:1" x14ac:dyDescent="0.25">
      <c r="A1356" s="12"/>
    </row>
    <row r="1357" spans="1:1" x14ac:dyDescent="0.25">
      <c r="A1357" s="12"/>
    </row>
    <row r="1358" spans="1:1" x14ac:dyDescent="0.25">
      <c r="A1358" s="12"/>
    </row>
    <row r="1359" spans="1:1" x14ac:dyDescent="0.25">
      <c r="A1359" s="12"/>
    </row>
    <row r="1360" spans="1:1" x14ac:dyDescent="0.25">
      <c r="A1360" s="12"/>
    </row>
    <row r="1361" spans="1:1" x14ac:dyDescent="0.25">
      <c r="A1361" s="12"/>
    </row>
    <row r="1362" spans="1:1" x14ac:dyDescent="0.25">
      <c r="A1362" s="12"/>
    </row>
    <row r="1363" spans="1:1" x14ac:dyDescent="0.25">
      <c r="A1363" s="12"/>
    </row>
    <row r="1364" spans="1:1" x14ac:dyDescent="0.25">
      <c r="A1364" s="12"/>
    </row>
    <row r="1365" spans="1:1" x14ac:dyDescent="0.25">
      <c r="A1365" s="12"/>
    </row>
    <row r="1366" spans="1:1" x14ac:dyDescent="0.25">
      <c r="A1366" s="12"/>
    </row>
    <row r="1367" spans="1:1" x14ac:dyDescent="0.25">
      <c r="A1367" s="12"/>
    </row>
    <row r="1368" spans="1:1" x14ac:dyDescent="0.25">
      <c r="A1368" s="12"/>
    </row>
    <row r="1369" spans="1:1" x14ac:dyDescent="0.25">
      <c r="A1369" s="12"/>
    </row>
    <row r="1370" spans="1:1" x14ac:dyDescent="0.25">
      <c r="A1370" s="12"/>
    </row>
    <row r="1371" spans="1:1" x14ac:dyDescent="0.25">
      <c r="A1371" s="12"/>
    </row>
    <row r="1372" spans="1:1" x14ac:dyDescent="0.25">
      <c r="A1372" s="12"/>
    </row>
    <row r="1373" spans="1:1" x14ac:dyDescent="0.25">
      <c r="A1373" s="12"/>
    </row>
    <row r="1374" spans="1:1" x14ac:dyDescent="0.25">
      <c r="A1374" s="12"/>
    </row>
    <row r="1375" spans="1:1" x14ac:dyDescent="0.25">
      <c r="A1375" s="12"/>
    </row>
    <row r="1376" spans="1:1" x14ac:dyDescent="0.25">
      <c r="A1376" s="12"/>
    </row>
    <row r="1377" spans="1:1" x14ac:dyDescent="0.25">
      <c r="A1377" s="12"/>
    </row>
    <row r="1378" spans="1:1" x14ac:dyDescent="0.25">
      <c r="A1378" s="12"/>
    </row>
    <row r="1379" spans="1:1" x14ac:dyDescent="0.25">
      <c r="A1379" s="12"/>
    </row>
    <row r="1380" spans="1:1" x14ac:dyDescent="0.25">
      <c r="A1380" s="12"/>
    </row>
    <row r="1381" spans="1:1" x14ac:dyDescent="0.25">
      <c r="A1381" s="12"/>
    </row>
    <row r="1382" spans="1:1" x14ac:dyDescent="0.25">
      <c r="A1382" s="12"/>
    </row>
    <row r="1383" spans="1:1" x14ac:dyDescent="0.25">
      <c r="A1383" s="12"/>
    </row>
    <row r="1384" spans="1:1" x14ac:dyDescent="0.25">
      <c r="A1384" s="12"/>
    </row>
    <row r="1385" spans="1:1" x14ac:dyDescent="0.25">
      <c r="A1385" s="12"/>
    </row>
    <row r="1386" spans="1:1" x14ac:dyDescent="0.25">
      <c r="A1386" s="12"/>
    </row>
    <row r="1387" spans="1:1" x14ac:dyDescent="0.25">
      <c r="A1387" s="12"/>
    </row>
    <row r="1388" spans="1:1" x14ac:dyDescent="0.25">
      <c r="A1388" s="12"/>
    </row>
    <row r="1389" spans="1:1" x14ac:dyDescent="0.25">
      <c r="A1389" s="12"/>
    </row>
    <row r="1390" spans="1:1" x14ac:dyDescent="0.25">
      <c r="A1390" s="12"/>
    </row>
    <row r="1391" spans="1:1" x14ac:dyDescent="0.25">
      <c r="A1391" s="12"/>
    </row>
    <row r="1392" spans="1:1" x14ac:dyDescent="0.25">
      <c r="A1392" s="12"/>
    </row>
    <row r="1393" spans="1:1" x14ac:dyDescent="0.25">
      <c r="A1393" s="12"/>
    </row>
    <row r="1394" spans="1:1" x14ac:dyDescent="0.25">
      <c r="A1394" s="12"/>
    </row>
    <row r="1395" spans="1:1" x14ac:dyDescent="0.25">
      <c r="A1395" s="12"/>
    </row>
    <row r="1396" spans="1:1" x14ac:dyDescent="0.25">
      <c r="A1396" s="12"/>
    </row>
    <row r="1397" spans="1:1" x14ac:dyDescent="0.25">
      <c r="A1397" s="12"/>
    </row>
    <row r="1398" spans="1:1" x14ac:dyDescent="0.25">
      <c r="A1398" s="12"/>
    </row>
    <row r="1399" spans="1:1" x14ac:dyDescent="0.25">
      <c r="A1399" s="12"/>
    </row>
    <row r="1400" spans="1:1" x14ac:dyDescent="0.25">
      <c r="A1400" s="12"/>
    </row>
    <row r="1401" spans="1:1" x14ac:dyDescent="0.25">
      <c r="A1401" s="12"/>
    </row>
    <row r="1402" spans="1:1" x14ac:dyDescent="0.25">
      <c r="A1402" s="12"/>
    </row>
    <row r="1403" spans="1:1" x14ac:dyDescent="0.25">
      <c r="A1403" s="12"/>
    </row>
    <row r="1404" spans="1:1" x14ac:dyDescent="0.25">
      <c r="A1404" s="12"/>
    </row>
    <row r="1405" spans="1:1" x14ac:dyDescent="0.25">
      <c r="A1405" s="12"/>
    </row>
    <row r="1406" spans="1:1" x14ac:dyDescent="0.25">
      <c r="A1406" s="12"/>
    </row>
    <row r="1407" spans="1:1" x14ac:dyDescent="0.25">
      <c r="A1407" s="12"/>
    </row>
    <row r="1408" spans="1:1" x14ac:dyDescent="0.25">
      <c r="A1408" s="12"/>
    </row>
    <row r="1409" spans="1:1" x14ac:dyDescent="0.25">
      <c r="A1409" s="12"/>
    </row>
    <row r="1410" spans="1:1" x14ac:dyDescent="0.25">
      <c r="A1410" s="12"/>
    </row>
    <row r="1411" spans="1:1" x14ac:dyDescent="0.25">
      <c r="A1411" s="12"/>
    </row>
    <row r="1412" spans="1:1" x14ac:dyDescent="0.25">
      <c r="A1412" s="12"/>
    </row>
    <row r="1413" spans="1:1" x14ac:dyDescent="0.25">
      <c r="A1413" s="12"/>
    </row>
    <row r="1414" spans="1:1" x14ac:dyDescent="0.25">
      <c r="A1414" s="12"/>
    </row>
    <row r="1415" spans="1:1" x14ac:dyDescent="0.25">
      <c r="A1415" s="12"/>
    </row>
    <row r="1416" spans="1:1" x14ac:dyDescent="0.25">
      <c r="A1416" s="12"/>
    </row>
    <row r="1417" spans="1:1" x14ac:dyDescent="0.25">
      <c r="A1417" s="12"/>
    </row>
    <row r="1418" spans="1:1" x14ac:dyDescent="0.25">
      <c r="A1418" s="12"/>
    </row>
    <row r="1419" spans="1:1" x14ac:dyDescent="0.25">
      <c r="A1419" s="12"/>
    </row>
    <row r="1420" spans="1:1" x14ac:dyDescent="0.25">
      <c r="A1420" s="12"/>
    </row>
    <row r="1421" spans="1:1" x14ac:dyDescent="0.25">
      <c r="A1421" s="12"/>
    </row>
    <row r="1422" spans="1:1" x14ac:dyDescent="0.25">
      <c r="A1422" s="12"/>
    </row>
    <row r="1423" spans="1:1" x14ac:dyDescent="0.25">
      <c r="A1423" s="12"/>
    </row>
    <row r="1424" spans="1:1" x14ac:dyDescent="0.25">
      <c r="A1424" s="12"/>
    </row>
    <row r="1425" spans="1:1" x14ac:dyDescent="0.25">
      <c r="A1425" s="12"/>
    </row>
    <row r="1426" spans="1:1" x14ac:dyDescent="0.25">
      <c r="A1426" s="12"/>
    </row>
    <row r="1427" spans="1:1" x14ac:dyDescent="0.25">
      <c r="A1427" s="12"/>
    </row>
    <row r="1428" spans="1:1" x14ac:dyDescent="0.25">
      <c r="A1428" s="12"/>
    </row>
    <row r="1429" spans="1:1" x14ac:dyDescent="0.25">
      <c r="A1429" s="12"/>
    </row>
    <row r="1430" spans="1:1" x14ac:dyDescent="0.25">
      <c r="A1430" s="12"/>
    </row>
    <row r="1431" spans="1:1" x14ac:dyDescent="0.25">
      <c r="A1431" s="12"/>
    </row>
    <row r="1432" spans="1:1" x14ac:dyDescent="0.25">
      <c r="A1432" s="12"/>
    </row>
    <row r="1433" spans="1:1" x14ac:dyDescent="0.25">
      <c r="A1433" s="12"/>
    </row>
    <row r="1434" spans="1:1" x14ac:dyDescent="0.25">
      <c r="A1434" s="12"/>
    </row>
    <row r="1435" spans="1:1" x14ac:dyDescent="0.25">
      <c r="A1435" s="12"/>
    </row>
    <row r="1436" spans="1:1" x14ac:dyDescent="0.25">
      <c r="A1436" s="12"/>
    </row>
    <row r="1437" spans="1:1" x14ac:dyDescent="0.25">
      <c r="A1437" s="12"/>
    </row>
    <row r="1438" spans="1:1" x14ac:dyDescent="0.25">
      <c r="A1438" s="12"/>
    </row>
    <row r="1439" spans="1:1" x14ac:dyDescent="0.25">
      <c r="A1439" s="12"/>
    </row>
    <row r="1440" spans="1:1" x14ac:dyDescent="0.25">
      <c r="A1440" s="12"/>
    </row>
    <row r="1441" spans="1:1" x14ac:dyDescent="0.25">
      <c r="A1441" s="12"/>
    </row>
    <row r="1442" spans="1:1" x14ac:dyDescent="0.25">
      <c r="A1442" s="12"/>
    </row>
    <row r="1443" spans="1:1" x14ac:dyDescent="0.25">
      <c r="A1443" s="12"/>
    </row>
    <row r="1444" spans="1:1" x14ac:dyDescent="0.25">
      <c r="A1444" s="12"/>
    </row>
    <row r="1445" spans="1:1" x14ac:dyDescent="0.25">
      <c r="A1445" s="12"/>
    </row>
    <row r="1446" spans="1:1" x14ac:dyDescent="0.25">
      <c r="A1446" s="12"/>
    </row>
    <row r="1447" spans="1:1" x14ac:dyDescent="0.25">
      <c r="A1447" s="12"/>
    </row>
    <row r="1448" spans="1:1" x14ac:dyDescent="0.25">
      <c r="A1448" s="12"/>
    </row>
    <row r="1449" spans="1:1" x14ac:dyDescent="0.25">
      <c r="A1449" s="12"/>
    </row>
    <row r="1450" spans="1:1" x14ac:dyDescent="0.25">
      <c r="A1450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55" spans="1:1" x14ac:dyDescent="0.25">
      <c r="A1455" s="12"/>
    </row>
    <row r="1456" spans="1:1" x14ac:dyDescent="0.25">
      <c r="A1456" s="12"/>
    </row>
    <row r="1457" spans="1:1" x14ac:dyDescent="0.25">
      <c r="A1457" s="12"/>
    </row>
    <row r="1458" spans="1:1" x14ac:dyDescent="0.25">
      <c r="A1458" s="12"/>
    </row>
    <row r="1459" spans="1:1" x14ac:dyDescent="0.25">
      <c r="A1459" s="12"/>
    </row>
    <row r="1460" spans="1:1" x14ac:dyDescent="0.25">
      <c r="A1460" s="12"/>
    </row>
    <row r="1461" spans="1:1" x14ac:dyDescent="0.25">
      <c r="A1461" s="12"/>
    </row>
    <row r="1462" spans="1:1" x14ac:dyDescent="0.25">
      <c r="A1462" s="12"/>
    </row>
    <row r="1463" spans="1:1" x14ac:dyDescent="0.25">
      <c r="A1463" s="12"/>
    </row>
    <row r="1464" spans="1:1" x14ac:dyDescent="0.25">
      <c r="A1464" s="12"/>
    </row>
    <row r="1465" spans="1:1" x14ac:dyDescent="0.25">
      <c r="A1465" s="12"/>
    </row>
    <row r="1466" spans="1:1" x14ac:dyDescent="0.25">
      <c r="A1466" s="12"/>
    </row>
    <row r="1467" spans="1:1" x14ac:dyDescent="0.25">
      <c r="A1467" s="12"/>
    </row>
    <row r="1468" spans="1:1" x14ac:dyDescent="0.25">
      <c r="A1468" s="12"/>
    </row>
    <row r="1469" spans="1:1" x14ac:dyDescent="0.25">
      <c r="A1469" s="12"/>
    </row>
    <row r="1470" spans="1:1" x14ac:dyDescent="0.25">
      <c r="A1470" s="12"/>
    </row>
    <row r="1471" spans="1:1" x14ac:dyDescent="0.25">
      <c r="A1471" s="12"/>
    </row>
    <row r="1472" spans="1:1" x14ac:dyDescent="0.25">
      <c r="A1472" s="12"/>
    </row>
    <row r="1473" spans="1:1" x14ac:dyDescent="0.25">
      <c r="A1473" s="12"/>
    </row>
    <row r="1474" spans="1:1" x14ac:dyDescent="0.25">
      <c r="A1474" s="12"/>
    </row>
    <row r="1475" spans="1:1" x14ac:dyDescent="0.25">
      <c r="A1475" s="12"/>
    </row>
    <row r="1476" spans="1:1" x14ac:dyDescent="0.25">
      <c r="A1476" s="12"/>
    </row>
    <row r="1477" spans="1:1" x14ac:dyDescent="0.25">
      <c r="A1477" s="12"/>
    </row>
    <row r="1478" spans="1:1" x14ac:dyDescent="0.25">
      <c r="A1478" s="12"/>
    </row>
    <row r="1479" spans="1:1" x14ac:dyDescent="0.25">
      <c r="A1479" s="12"/>
    </row>
    <row r="1480" spans="1:1" x14ac:dyDescent="0.25">
      <c r="A1480" s="12"/>
    </row>
    <row r="1481" spans="1:1" x14ac:dyDescent="0.25">
      <c r="A1481" s="12"/>
    </row>
    <row r="1482" spans="1:1" x14ac:dyDescent="0.25">
      <c r="A1482" s="12"/>
    </row>
    <row r="1483" spans="1:1" x14ac:dyDescent="0.25">
      <c r="A1483" s="12"/>
    </row>
    <row r="1484" spans="1:1" x14ac:dyDescent="0.25">
      <c r="A1484" s="12"/>
    </row>
    <row r="1485" spans="1:1" x14ac:dyDescent="0.25">
      <c r="A1485" s="12"/>
    </row>
    <row r="1486" spans="1:1" x14ac:dyDescent="0.25">
      <c r="A1486" s="12"/>
    </row>
    <row r="1487" spans="1:1" x14ac:dyDescent="0.25">
      <c r="A1487" s="12"/>
    </row>
    <row r="1488" spans="1:1" x14ac:dyDescent="0.25">
      <c r="A1488" s="12"/>
    </row>
    <row r="1489" spans="1:1" x14ac:dyDescent="0.25">
      <c r="A1489" s="12"/>
    </row>
    <row r="1490" spans="1:1" x14ac:dyDescent="0.25">
      <c r="A1490" s="12"/>
    </row>
    <row r="1491" spans="1:1" x14ac:dyDescent="0.25">
      <c r="A1491" s="12"/>
    </row>
    <row r="1492" spans="1:1" x14ac:dyDescent="0.25">
      <c r="A1492" s="12"/>
    </row>
    <row r="1493" spans="1:1" x14ac:dyDescent="0.25">
      <c r="A1493" s="12"/>
    </row>
    <row r="1494" spans="1:1" x14ac:dyDescent="0.25">
      <c r="A1494" s="12"/>
    </row>
    <row r="1495" spans="1:1" x14ac:dyDescent="0.25">
      <c r="A1495" s="12"/>
    </row>
    <row r="1496" spans="1:1" x14ac:dyDescent="0.25">
      <c r="A1496" s="12"/>
    </row>
    <row r="1497" spans="1:1" x14ac:dyDescent="0.25">
      <c r="A1497" s="12"/>
    </row>
    <row r="1498" spans="1:1" x14ac:dyDescent="0.25">
      <c r="A1498" s="12"/>
    </row>
    <row r="1499" spans="1:1" x14ac:dyDescent="0.25">
      <c r="A1499" s="12"/>
    </row>
    <row r="1500" spans="1:1" x14ac:dyDescent="0.25">
      <c r="A1500" s="12"/>
    </row>
    <row r="1501" spans="1:1" x14ac:dyDescent="0.25">
      <c r="A1501" s="12"/>
    </row>
    <row r="1502" spans="1:1" x14ac:dyDescent="0.25">
      <c r="A1502" s="12"/>
    </row>
    <row r="1503" spans="1:1" x14ac:dyDescent="0.25">
      <c r="A1503" s="12"/>
    </row>
    <row r="1504" spans="1:1" x14ac:dyDescent="0.25">
      <c r="A1504" s="12"/>
    </row>
    <row r="1505" spans="1:1" x14ac:dyDescent="0.25">
      <c r="A1505" s="12"/>
    </row>
    <row r="1506" spans="1:1" x14ac:dyDescent="0.25">
      <c r="A1506" s="12"/>
    </row>
    <row r="1507" spans="1:1" x14ac:dyDescent="0.25">
      <c r="A1507" s="12"/>
    </row>
    <row r="1508" spans="1:1" x14ac:dyDescent="0.25">
      <c r="A1508" s="12"/>
    </row>
    <row r="1509" spans="1:1" x14ac:dyDescent="0.25">
      <c r="A1509" s="12"/>
    </row>
    <row r="1510" spans="1:1" x14ac:dyDescent="0.25">
      <c r="A1510" s="12"/>
    </row>
    <row r="1511" spans="1:1" x14ac:dyDescent="0.25">
      <c r="A1511" s="12"/>
    </row>
    <row r="1512" spans="1:1" x14ac:dyDescent="0.25">
      <c r="A1512" s="12"/>
    </row>
    <row r="1513" spans="1:1" x14ac:dyDescent="0.25">
      <c r="A1513" s="12"/>
    </row>
    <row r="1514" spans="1:1" x14ac:dyDescent="0.25">
      <c r="A1514" s="12"/>
    </row>
    <row r="1515" spans="1:1" x14ac:dyDescent="0.25">
      <c r="A1515" s="12"/>
    </row>
    <row r="1516" spans="1:1" x14ac:dyDescent="0.25">
      <c r="A1516" s="12"/>
    </row>
    <row r="1517" spans="1:1" x14ac:dyDescent="0.25">
      <c r="A1517" s="12"/>
    </row>
    <row r="1518" spans="1:1" x14ac:dyDescent="0.25">
      <c r="A1518" s="12"/>
    </row>
    <row r="1519" spans="1:1" x14ac:dyDescent="0.25">
      <c r="A1519" s="12"/>
    </row>
    <row r="1520" spans="1:1" x14ac:dyDescent="0.25">
      <c r="A1520" s="12"/>
    </row>
    <row r="1521" spans="1:1" x14ac:dyDescent="0.25">
      <c r="A1521" s="12"/>
    </row>
    <row r="1522" spans="1:1" x14ac:dyDescent="0.25">
      <c r="A1522" s="12"/>
    </row>
    <row r="1523" spans="1:1" x14ac:dyDescent="0.25">
      <c r="A1523" s="12"/>
    </row>
    <row r="1524" spans="1:1" x14ac:dyDescent="0.25">
      <c r="A1524" s="12"/>
    </row>
    <row r="1525" spans="1:1" x14ac:dyDescent="0.25">
      <c r="A1525" s="12"/>
    </row>
    <row r="1526" spans="1:1" x14ac:dyDescent="0.25">
      <c r="A1526" s="12"/>
    </row>
    <row r="1527" spans="1:1" x14ac:dyDescent="0.25">
      <c r="A1527" s="12"/>
    </row>
    <row r="1528" spans="1:1" x14ac:dyDescent="0.25">
      <c r="A1528" s="12"/>
    </row>
    <row r="1529" spans="1:1" x14ac:dyDescent="0.25">
      <c r="A1529" s="12"/>
    </row>
    <row r="1530" spans="1:1" x14ac:dyDescent="0.25">
      <c r="A1530" s="12"/>
    </row>
    <row r="1531" spans="1:1" x14ac:dyDescent="0.25">
      <c r="A1531" s="12"/>
    </row>
    <row r="1532" spans="1:1" x14ac:dyDescent="0.25">
      <c r="A1532" s="12"/>
    </row>
    <row r="1533" spans="1:1" x14ac:dyDescent="0.25">
      <c r="A1533" s="12"/>
    </row>
    <row r="1534" spans="1:1" x14ac:dyDescent="0.25">
      <c r="A1534" s="12"/>
    </row>
    <row r="1535" spans="1:1" x14ac:dyDescent="0.25">
      <c r="A1535" s="12"/>
    </row>
    <row r="1536" spans="1:1" x14ac:dyDescent="0.25">
      <c r="A1536" s="12"/>
    </row>
    <row r="1537" spans="1:1" x14ac:dyDescent="0.25">
      <c r="A1537" s="12"/>
    </row>
    <row r="1538" spans="1:1" x14ac:dyDescent="0.25">
      <c r="A1538" s="12"/>
    </row>
    <row r="1539" spans="1:1" x14ac:dyDescent="0.25">
      <c r="A1539" s="12"/>
    </row>
    <row r="1540" spans="1:1" x14ac:dyDescent="0.25">
      <c r="A1540" s="12"/>
    </row>
    <row r="1541" spans="1:1" x14ac:dyDescent="0.25">
      <c r="A1541" s="12"/>
    </row>
    <row r="1542" spans="1:1" x14ac:dyDescent="0.25">
      <c r="A1542" s="12"/>
    </row>
    <row r="1543" spans="1:1" x14ac:dyDescent="0.25">
      <c r="A1543" s="12"/>
    </row>
    <row r="1544" spans="1:1" x14ac:dyDescent="0.25">
      <c r="A1544" s="12"/>
    </row>
    <row r="1545" spans="1:1" x14ac:dyDescent="0.25">
      <c r="A1545" s="12"/>
    </row>
    <row r="1546" spans="1:1" x14ac:dyDescent="0.25">
      <c r="A1546" s="12"/>
    </row>
    <row r="1547" spans="1:1" x14ac:dyDescent="0.25">
      <c r="A1547" s="12"/>
    </row>
    <row r="1548" spans="1:1" x14ac:dyDescent="0.25">
      <c r="A1548" s="12"/>
    </row>
    <row r="1549" spans="1:1" x14ac:dyDescent="0.25">
      <c r="A1549" s="12"/>
    </row>
    <row r="1550" spans="1:1" x14ac:dyDescent="0.25">
      <c r="A1550" s="12"/>
    </row>
    <row r="1551" spans="1:1" x14ac:dyDescent="0.25">
      <c r="A1551" s="12"/>
    </row>
    <row r="1552" spans="1:1" x14ac:dyDescent="0.25">
      <c r="A1552" s="12"/>
    </row>
    <row r="1553" spans="1:1" x14ac:dyDescent="0.25">
      <c r="A1553" s="12"/>
    </row>
    <row r="1554" spans="1:1" x14ac:dyDescent="0.25">
      <c r="A1554" s="12"/>
    </row>
    <row r="1555" spans="1:1" x14ac:dyDescent="0.25">
      <c r="A1555" s="12"/>
    </row>
    <row r="1556" spans="1:1" x14ac:dyDescent="0.25">
      <c r="A1556" s="12"/>
    </row>
    <row r="1557" spans="1:1" x14ac:dyDescent="0.25">
      <c r="A1557" s="12"/>
    </row>
    <row r="1558" spans="1:1" x14ac:dyDescent="0.25">
      <c r="A1558" s="12"/>
    </row>
    <row r="1559" spans="1:1" x14ac:dyDescent="0.25">
      <c r="A1559" s="12"/>
    </row>
    <row r="1560" spans="1:1" x14ac:dyDescent="0.25">
      <c r="A1560" s="12"/>
    </row>
    <row r="1561" spans="1:1" x14ac:dyDescent="0.25">
      <c r="A1561" s="12"/>
    </row>
    <row r="1562" spans="1:1" x14ac:dyDescent="0.25">
      <c r="A1562" s="12"/>
    </row>
    <row r="1563" spans="1:1" x14ac:dyDescent="0.25">
      <c r="A1563" s="12"/>
    </row>
    <row r="1564" spans="1:1" x14ac:dyDescent="0.25">
      <c r="A1564" s="12"/>
    </row>
    <row r="1565" spans="1:1" x14ac:dyDescent="0.25">
      <c r="A1565" s="12"/>
    </row>
    <row r="1566" spans="1:1" x14ac:dyDescent="0.25">
      <c r="A1566" s="12"/>
    </row>
    <row r="1567" spans="1:1" x14ac:dyDescent="0.25">
      <c r="A1567" s="12"/>
    </row>
    <row r="1568" spans="1:1" x14ac:dyDescent="0.25">
      <c r="A1568" s="12"/>
    </row>
    <row r="1569" spans="1:1" x14ac:dyDescent="0.25">
      <c r="A1569" s="12"/>
    </row>
    <row r="1570" spans="1:1" x14ac:dyDescent="0.25">
      <c r="A1570" s="12"/>
    </row>
    <row r="1571" spans="1:1" x14ac:dyDescent="0.25">
      <c r="A1571" s="12"/>
    </row>
    <row r="1572" spans="1:1" x14ac:dyDescent="0.25">
      <c r="A1572" s="12"/>
    </row>
    <row r="1573" spans="1:1" x14ac:dyDescent="0.25">
      <c r="A1573" s="12"/>
    </row>
    <row r="1574" spans="1:1" x14ac:dyDescent="0.25">
      <c r="A1574" s="12"/>
    </row>
    <row r="1575" spans="1:1" x14ac:dyDescent="0.25">
      <c r="A1575" s="12"/>
    </row>
    <row r="1576" spans="1:1" x14ac:dyDescent="0.25">
      <c r="A1576" s="12"/>
    </row>
    <row r="1577" spans="1:1" x14ac:dyDescent="0.25">
      <c r="A1577" s="12"/>
    </row>
    <row r="1578" spans="1:1" x14ac:dyDescent="0.25">
      <c r="A1578" s="12"/>
    </row>
    <row r="1579" spans="1:1" x14ac:dyDescent="0.25">
      <c r="A1579" s="12"/>
    </row>
    <row r="1580" spans="1:1" x14ac:dyDescent="0.25">
      <c r="A1580" s="12"/>
    </row>
    <row r="1581" spans="1:1" x14ac:dyDescent="0.25">
      <c r="A1581" s="12"/>
    </row>
    <row r="1582" spans="1:1" x14ac:dyDescent="0.25">
      <c r="A1582" s="12"/>
    </row>
    <row r="1583" spans="1:1" x14ac:dyDescent="0.25">
      <c r="A1583" s="12"/>
    </row>
    <row r="1584" spans="1:1" x14ac:dyDescent="0.25">
      <c r="A1584" s="12"/>
    </row>
    <row r="1585" spans="1:1" x14ac:dyDescent="0.25">
      <c r="A1585" s="12"/>
    </row>
    <row r="1586" spans="1:1" x14ac:dyDescent="0.25">
      <c r="A1586" s="12"/>
    </row>
    <row r="1587" spans="1:1" x14ac:dyDescent="0.25">
      <c r="A1587" s="12"/>
    </row>
    <row r="1588" spans="1:1" x14ac:dyDescent="0.25">
      <c r="A1588" s="12"/>
    </row>
    <row r="1589" spans="1:1" x14ac:dyDescent="0.25">
      <c r="A1589" s="12"/>
    </row>
    <row r="1590" spans="1:1" x14ac:dyDescent="0.25">
      <c r="A1590" s="12"/>
    </row>
    <row r="1591" spans="1:1" x14ac:dyDescent="0.25">
      <c r="A1591" s="12"/>
    </row>
    <row r="1592" spans="1:1" x14ac:dyDescent="0.25">
      <c r="A1592" s="12"/>
    </row>
    <row r="1593" spans="1:1" x14ac:dyDescent="0.25">
      <c r="A1593" s="12"/>
    </row>
    <row r="1594" spans="1:1" x14ac:dyDescent="0.25">
      <c r="A1594" s="12"/>
    </row>
    <row r="1595" spans="1:1" x14ac:dyDescent="0.25">
      <c r="A1595" s="12"/>
    </row>
    <row r="1596" spans="1:1" x14ac:dyDescent="0.25">
      <c r="A1596" s="12"/>
    </row>
    <row r="1597" spans="1:1" x14ac:dyDescent="0.25">
      <c r="A1597" s="12"/>
    </row>
    <row r="1598" spans="1:1" x14ac:dyDescent="0.25">
      <c r="A1598" s="12"/>
    </row>
    <row r="1599" spans="1:1" x14ac:dyDescent="0.25">
      <c r="A1599" s="12"/>
    </row>
    <row r="1600" spans="1:1" x14ac:dyDescent="0.25">
      <c r="A1600" s="12"/>
    </row>
    <row r="1601" spans="1:1" x14ac:dyDescent="0.25">
      <c r="A1601" s="12"/>
    </row>
    <row r="1602" spans="1:1" x14ac:dyDescent="0.25">
      <c r="A1602" s="12"/>
    </row>
    <row r="1603" spans="1:1" x14ac:dyDescent="0.25">
      <c r="A1603" s="12"/>
    </row>
    <row r="1604" spans="1:1" x14ac:dyDescent="0.25">
      <c r="A1604" s="12"/>
    </row>
    <row r="1605" spans="1:1" x14ac:dyDescent="0.25">
      <c r="A1605" s="12"/>
    </row>
    <row r="1606" spans="1:1" x14ac:dyDescent="0.25">
      <c r="A1606" s="12"/>
    </row>
    <row r="1607" spans="1:1" x14ac:dyDescent="0.25">
      <c r="A1607" s="12"/>
    </row>
    <row r="1608" spans="1:1" x14ac:dyDescent="0.25">
      <c r="A1608" s="12"/>
    </row>
    <row r="1609" spans="1:1" x14ac:dyDescent="0.25">
      <c r="A1609" s="12"/>
    </row>
    <row r="1610" spans="1:1" x14ac:dyDescent="0.25">
      <c r="A1610" s="12"/>
    </row>
    <row r="1611" spans="1:1" x14ac:dyDescent="0.25">
      <c r="A1611" s="12"/>
    </row>
    <row r="1612" spans="1:1" x14ac:dyDescent="0.25">
      <c r="A1612" s="12"/>
    </row>
    <row r="1613" spans="1:1" x14ac:dyDescent="0.25">
      <c r="A1613" s="12"/>
    </row>
    <row r="1614" spans="1:1" x14ac:dyDescent="0.25">
      <c r="A1614" s="12"/>
    </row>
    <row r="1615" spans="1:1" x14ac:dyDescent="0.25">
      <c r="A1615" s="12"/>
    </row>
    <row r="1616" spans="1:1" x14ac:dyDescent="0.25">
      <c r="A1616" s="12"/>
    </row>
    <row r="1617" spans="1:1" x14ac:dyDescent="0.25">
      <c r="A1617" s="12"/>
    </row>
    <row r="1618" spans="1:1" x14ac:dyDescent="0.25">
      <c r="A1618" s="12"/>
    </row>
    <row r="1619" spans="1:1" x14ac:dyDescent="0.25">
      <c r="A1619" s="12"/>
    </row>
    <row r="1620" spans="1:1" x14ac:dyDescent="0.25">
      <c r="A1620" s="12"/>
    </row>
    <row r="1621" spans="1:1" x14ac:dyDescent="0.25">
      <c r="A1621" s="12"/>
    </row>
    <row r="1622" spans="1:1" x14ac:dyDescent="0.25">
      <c r="A1622" s="12"/>
    </row>
    <row r="1623" spans="1:1" x14ac:dyDescent="0.25">
      <c r="A1623" s="12"/>
    </row>
    <row r="1624" spans="1:1" x14ac:dyDescent="0.25">
      <c r="A1624" s="12"/>
    </row>
    <row r="1625" spans="1:1" x14ac:dyDescent="0.25">
      <c r="A1625" s="12"/>
    </row>
    <row r="1626" spans="1:1" x14ac:dyDescent="0.25">
      <c r="A1626" s="12"/>
    </row>
    <row r="1627" spans="1:1" x14ac:dyDescent="0.25">
      <c r="A1627" s="12"/>
    </row>
    <row r="1628" spans="1:1" x14ac:dyDescent="0.25">
      <c r="A1628" s="12"/>
    </row>
    <row r="1629" spans="1:1" x14ac:dyDescent="0.25">
      <c r="A1629" s="12"/>
    </row>
    <row r="1630" spans="1:1" x14ac:dyDescent="0.25">
      <c r="A1630" s="12"/>
    </row>
    <row r="1631" spans="1:1" x14ac:dyDescent="0.25">
      <c r="A1631" s="12"/>
    </row>
    <row r="1632" spans="1:1" x14ac:dyDescent="0.25">
      <c r="A1632" s="12"/>
    </row>
    <row r="1633" spans="1:1" x14ac:dyDescent="0.25">
      <c r="A1633" s="12"/>
    </row>
    <row r="1634" spans="1:1" x14ac:dyDescent="0.25">
      <c r="A1634" s="12"/>
    </row>
    <row r="1635" spans="1:1" x14ac:dyDescent="0.25">
      <c r="A1635" s="12"/>
    </row>
    <row r="1636" spans="1:1" x14ac:dyDescent="0.25">
      <c r="A1636" s="12"/>
    </row>
    <row r="1637" spans="1:1" x14ac:dyDescent="0.25">
      <c r="A1637" s="12"/>
    </row>
    <row r="1638" spans="1:1" x14ac:dyDescent="0.25">
      <c r="A1638" s="12"/>
    </row>
    <row r="1639" spans="1:1" x14ac:dyDescent="0.25">
      <c r="A1639" s="12"/>
    </row>
    <row r="1640" spans="1:1" x14ac:dyDescent="0.25">
      <c r="A1640" s="12"/>
    </row>
    <row r="1641" spans="1:1" x14ac:dyDescent="0.25">
      <c r="A1641" s="12"/>
    </row>
    <row r="1642" spans="1:1" x14ac:dyDescent="0.25">
      <c r="A1642" s="12"/>
    </row>
    <row r="1643" spans="1:1" x14ac:dyDescent="0.25">
      <c r="A1643" s="12"/>
    </row>
    <row r="1644" spans="1:1" x14ac:dyDescent="0.25">
      <c r="A1644" s="12"/>
    </row>
    <row r="1645" spans="1:1" x14ac:dyDescent="0.25">
      <c r="A1645" s="12"/>
    </row>
    <row r="1646" spans="1:1" x14ac:dyDescent="0.25">
      <c r="A1646" s="12"/>
    </row>
    <row r="1647" spans="1:1" x14ac:dyDescent="0.25">
      <c r="A1647" s="12"/>
    </row>
    <row r="1648" spans="1:1" x14ac:dyDescent="0.25">
      <c r="A1648" s="12"/>
    </row>
    <row r="1649" spans="1:1" x14ac:dyDescent="0.25">
      <c r="A1649" s="12"/>
    </row>
    <row r="1650" spans="1:1" x14ac:dyDescent="0.25">
      <c r="A1650" s="12"/>
    </row>
    <row r="1651" spans="1:1" x14ac:dyDescent="0.25">
      <c r="A1651" s="12"/>
    </row>
    <row r="1652" spans="1:1" x14ac:dyDescent="0.25">
      <c r="A1652" s="12"/>
    </row>
    <row r="1653" spans="1:1" x14ac:dyDescent="0.25">
      <c r="A1653" s="12"/>
    </row>
    <row r="1654" spans="1:1" x14ac:dyDescent="0.25">
      <c r="A1654" s="12"/>
    </row>
    <row r="1655" spans="1:1" x14ac:dyDescent="0.25">
      <c r="A1655" s="12"/>
    </row>
    <row r="1656" spans="1:1" x14ac:dyDescent="0.25">
      <c r="A1656" s="12"/>
    </row>
    <row r="1657" spans="1:1" x14ac:dyDescent="0.25">
      <c r="A1657" s="12"/>
    </row>
    <row r="1658" spans="1:1" x14ac:dyDescent="0.25">
      <c r="A1658" s="12"/>
    </row>
    <row r="1659" spans="1:1" x14ac:dyDescent="0.25">
      <c r="A1659" s="12"/>
    </row>
    <row r="1660" spans="1:1" x14ac:dyDescent="0.25">
      <c r="A1660" s="12"/>
    </row>
    <row r="1661" spans="1:1" x14ac:dyDescent="0.25">
      <c r="A1661" s="12"/>
    </row>
    <row r="1662" spans="1:1" x14ac:dyDescent="0.25">
      <c r="A1662" s="12"/>
    </row>
    <row r="1663" spans="1:1" x14ac:dyDescent="0.25">
      <c r="A1663" s="12"/>
    </row>
    <row r="1664" spans="1:1" x14ac:dyDescent="0.25">
      <c r="A1664" s="12"/>
    </row>
    <row r="1665" spans="1:1" x14ac:dyDescent="0.25">
      <c r="A1665" s="12"/>
    </row>
    <row r="1666" spans="1:1" x14ac:dyDescent="0.25">
      <c r="A1666" s="12"/>
    </row>
    <row r="1667" spans="1:1" x14ac:dyDescent="0.25">
      <c r="A1667" s="12"/>
    </row>
    <row r="1668" spans="1:1" x14ac:dyDescent="0.25">
      <c r="A1668" s="12"/>
    </row>
    <row r="1669" spans="1:1" x14ac:dyDescent="0.25">
      <c r="A1669" s="12"/>
    </row>
    <row r="1670" spans="1:1" x14ac:dyDescent="0.25">
      <c r="A1670" s="12"/>
    </row>
    <row r="1671" spans="1:1" x14ac:dyDescent="0.25">
      <c r="A1671" s="12"/>
    </row>
    <row r="1672" spans="1:1" x14ac:dyDescent="0.25">
      <c r="A1672" s="12"/>
    </row>
    <row r="1673" spans="1:1" x14ac:dyDescent="0.25">
      <c r="A1673" s="12"/>
    </row>
    <row r="1674" spans="1:1" x14ac:dyDescent="0.25">
      <c r="A1674" s="12"/>
    </row>
    <row r="1675" spans="1:1" x14ac:dyDescent="0.25">
      <c r="A1675" s="12"/>
    </row>
    <row r="1676" spans="1:1" x14ac:dyDescent="0.25">
      <c r="A1676" s="12"/>
    </row>
    <row r="1677" spans="1:1" x14ac:dyDescent="0.25">
      <c r="A1677" s="12"/>
    </row>
    <row r="1678" spans="1:1" x14ac:dyDescent="0.25">
      <c r="A1678" s="12"/>
    </row>
    <row r="1679" spans="1:1" x14ac:dyDescent="0.25">
      <c r="A1679" s="12"/>
    </row>
    <row r="1680" spans="1:1" x14ac:dyDescent="0.25">
      <c r="A1680" s="12"/>
    </row>
    <row r="1681" spans="1:1" x14ac:dyDescent="0.25">
      <c r="A1681" s="12"/>
    </row>
    <row r="1682" spans="1:1" x14ac:dyDescent="0.25">
      <c r="A1682" s="12"/>
    </row>
    <row r="1683" spans="1:1" x14ac:dyDescent="0.25">
      <c r="A1683" s="12"/>
    </row>
    <row r="1684" spans="1:1" x14ac:dyDescent="0.25">
      <c r="A1684" s="12"/>
    </row>
    <row r="1685" spans="1:1" x14ac:dyDescent="0.25">
      <c r="A1685" s="12"/>
    </row>
    <row r="1686" spans="1:1" x14ac:dyDescent="0.25">
      <c r="A1686" s="12"/>
    </row>
    <row r="1687" spans="1:1" x14ac:dyDescent="0.25">
      <c r="A1687" s="12"/>
    </row>
    <row r="1688" spans="1:1" x14ac:dyDescent="0.25">
      <c r="A1688" s="12"/>
    </row>
    <row r="1689" spans="1:1" x14ac:dyDescent="0.25">
      <c r="A1689" s="12"/>
    </row>
    <row r="1690" spans="1:1" x14ac:dyDescent="0.25">
      <c r="A1690" s="12"/>
    </row>
    <row r="1691" spans="1:1" x14ac:dyDescent="0.25">
      <c r="A1691" s="12"/>
    </row>
    <row r="1692" spans="1:1" x14ac:dyDescent="0.25">
      <c r="A1692" s="12"/>
    </row>
    <row r="1693" spans="1:1" x14ac:dyDescent="0.25">
      <c r="A1693" s="12"/>
    </row>
    <row r="1694" spans="1:1" x14ac:dyDescent="0.25">
      <c r="A1694" s="12"/>
    </row>
    <row r="1695" spans="1:1" x14ac:dyDescent="0.25">
      <c r="A1695" s="12"/>
    </row>
    <row r="1696" spans="1:1" x14ac:dyDescent="0.25">
      <c r="A1696" s="12"/>
    </row>
    <row r="1697" spans="1:1" x14ac:dyDescent="0.25">
      <c r="A1697" s="12"/>
    </row>
    <row r="1698" spans="1:1" x14ac:dyDescent="0.25">
      <c r="A1698" s="12"/>
    </row>
    <row r="1699" spans="1:1" x14ac:dyDescent="0.25">
      <c r="A1699" s="12"/>
    </row>
    <row r="1700" spans="1:1" x14ac:dyDescent="0.25">
      <c r="A1700" s="12"/>
    </row>
    <row r="1701" spans="1:1" x14ac:dyDescent="0.25">
      <c r="A1701" s="12"/>
    </row>
    <row r="1702" spans="1:1" x14ac:dyDescent="0.25">
      <c r="A1702" s="12"/>
    </row>
    <row r="1703" spans="1:1" x14ac:dyDescent="0.25">
      <c r="A1703" s="12"/>
    </row>
    <row r="1704" spans="1:1" x14ac:dyDescent="0.25">
      <c r="A1704" s="12"/>
    </row>
    <row r="1705" spans="1:1" x14ac:dyDescent="0.25">
      <c r="A1705" s="12"/>
    </row>
    <row r="1706" spans="1:1" x14ac:dyDescent="0.25">
      <c r="A1706" s="12"/>
    </row>
    <row r="1707" spans="1:1" x14ac:dyDescent="0.25">
      <c r="A1707" s="12"/>
    </row>
    <row r="1708" spans="1:1" x14ac:dyDescent="0.25">
      <c r="A1708" s="12"/>
    </row>
    <row r="1709" spans="1:1" x14ac:dyDescent="0.25">
      <c r="A1709" s="12"/>
    </row>
    <row r="1710" spans="1:1" x14ac:dyDescent="0.25">
      <c r="A1710" s="12"/>
    </row>
    <row r="1711" spans="1:1" x14ac:dyDescent="0.25">
      <c r="A1711" s="12"/>
    </row>
    <row r="1712" spans="1:1" x14ac:dyDescent="0.25">
      <c r="A1712" s="12"/>
    </row>
    <row r="1713" spans="1:1" x14ac:dyDescent="0.25">
      <c r="A1713" s="12"/>
    </row>
    <row r="1714" spans="1:1" x14ac:dyDescent="0.25">
      <c r="A1714" s="12"/>
    </row>
    <row r="1715" spans="1:1" x14ac:dyDescent="0.25">
      <c r="A1715" s="12"/>
    </row>
    <row r="1716" spans="1:1" x14ac:dyDescent="0.25">
      <c r="A1716" s="12"/>
    </row>
    <row r="1717" spans="1:1" x14ac:dyDescent="0.25">
      <c r="A1717" s="12"/>
    </row>
    <row r="1718" spans="1:1" x14ac:dyDescent="0.25">
      <c r="A1718" s="12"/>
    </row>
    <row r="1719" spans="1:1" x14ac:dyDescent="0.25">
      <c r="A1719" s="12"/>
    </row>
    <row r="1720" spans="1:1" x14ac:dyDescent="0.25">
      <c r="A1720" s="12"/>
    </row>
    <row r="1721" spans="1:1" x14ac:dyDescent="0.25">
      <c r="A1721" s="12"/>
    </row>
    <row r="1722" spans="1:1" x14ac:dyDescent="0.25">
      <c r="A1722" s="12"/>
    </row>
    <row r="1723" spans="1:1" x14ac:dyDescent="0.25">
      <c r="A1723" s="12"/>
    </row>
    <row r="1724" spans="1:1" x14ac:dyDescent="0.25">
      <c r="A1724" s="12"/>
    </row>
    <row r="1725" spans="1:1" x14ac:dyDescent="0.25">
      <c r="A1725" s="12"/>
    </row>
    <row r="1726" spans="1:1" x14ac:dyDescent="0.25">
      <c r="A1726" s="12"/>
    </row>
    <row r="1727" spans="1:1" x14ac:dyDescent="0.25">
      <c r="A1727" s="12"/>
    </row>
    <row r="1728" spans="1:1" x14ac:dyDescent="0.25">
      <c r="A1728" s="12"/>
    </row>
    <row r="1729" spans="1:1" x14ac:dyDescent="0.25">
      <c r="A1729" s="12"/>
    </row>
    <row r="1730" spans="1:1" x14ac:dyDescent="0.25">
      <c r="A1730" s="12"/>
    </row>
    <row r="1731" spans="1:1" x14ac:dyDescent="0.25">
      <c r="A1731" s="12"/>
    </row>
    <row r="1732" spans="1:1" x14ac:dyDescent="0.25">
      <c r="A1732" s="12"/>
    </row>
    <row r="1733" spans="1:1" x14ac:dyDescent="0.25">
      <c r="A1733" s="12"/>
    </row>
    <row r="1734" spans="1:1" x14ac:dyDescent="0.25">
      <c r="A1734" s="12"/>
    </row>
    <row r="1735" spans="1:1" x14ac:dyDescent="0.25">
      <c r="A1735" s="12"/>
    </row>
    <row r="1736" spans="1:1" x14ac:dyDescent="0.25">
      <c r="A1736" s="12"/>
    </row>
    <row r="1737" spans="1:1" x14ac:dyDescent="0.25">
      <c r="A1737" s="12"/>
    </row>
    <row r="1738" spans="1:1" x14ac:dyDescent="0.25">
      <c r="A1738" s="12"/>
    </row>
    <row r="1739" spans="1:1" x14ac:dyDescent="0.25">
      <c r="A1739" s="12"/>
    </row>
    <row r="1740" spans="1:1" x14ac:dyDescent="0.25">
      <c r="A1740" s="12"/>
    </row>
    <row r="1741" spans="1:1" x14ac:dyDescent="0.25">
      <c r="A1741" s="12"/>
    </row>
    <row r="1742" spans="1:1" x14ac:dyDescent="0.25">
      <c r="A1742" s="12"/>
    </row>
    <row r="1743" spans="1:1" x14ac:dyDescent="0.25">
      <c r="A1743" s="12"/>
    </row>
    <row r="1744" spans="1:1" x14ac:dyDescent="0.25">
      <c r="A1744" s="12"/>
    </row>
    <row r="1745" spans="1:1" x14ac:dyDescent="0.25">
      <c r="A1745" s="12"/>
    </row>
    <row r="1746" spans="1:1" x14ac:dyDescent="0.25">
      <c r="A1746" s="12"/>
    </row>
    <row r="1747" spans="1:1" x14ac:dyDescent="0.25">
      <c r="A1747" s="12"/>
    </row>
    <row r="1748" spans="1:1" x14ac:dyDescent="0.25">
      <c r="A1748" s="12"/>
    </row>
    <row r="1749" spans="1:1" x14ac:dyDescent="0.25">
      <c r="A1749" s="12"/>
    </row>
    <row r="1750" spans="1:1" x14ac:dyDescent="0.25">
      <c r="A1750" s="12"/>
    </row>
    <row r="1751" spans="1:1" x14ac:dyDescent="0.25">
      <c r="A1751" s="12"/>
    </row>
    <row r="1752" spans="1:1" x14ac:dyDescent="0.25">
      <c r="A1752" s="12"/>
    </row>
    <row r="1753" spans="1:1" x14ac:dyDescent="0.25">
      <c r="A1753" s="12"/>
    </row>
    <row r="1754" spans="1:1" x14ac:dyDescent="0.25">
      <c r="A1754" s="12"/>
    </row>
    <row r="1755" spans="1:1" x14ac:dyDescent="0.25">
      <c r="A1755" s="12"/>
    </row>
    <row r="1756" spans="1:1" x14ac:dyDescent="0.25">
      <c r="A1756" s="12"/>
    </row>
    <row r="1757" spans="1:1" x14ac:dyDescent="0.25">
      <c r="A1757" s="12"/>
    </row>
    <row r="1758" spans="1:1" x14ac:dyDescent="0.25">
      <c r="A1758" s="12"/>
    </row>
    <row r="1759" spans="1:1" x14ac:dyDescent="0.25">
      <c r="A1759" s="12"/>
    </row>
    <row r="1760" spans="1:1" x14ac:dyDescent="0.25">
      <c r="A1760" s="12"/>
    </row>
    <row r="1761" spans="1:1" x14ac:dyDescent="0.25">
      <c r="A1761" s="12"/>
    </row>
    <row r="1762" spans="1:1" x14ac:dyDescent="0.25">
      <c r="A1762" s="12"/>
    </row>
    <row r="1763" spans="1:1" x14ac:dyDescent="0.25">
      <c r="A1763" s="12"/>
    </row>
    <row r="1764" spans="1:1" x14ac:dyDescent="0.25">
      <c r="A1764" s="12"/>
    </row>
    <row r="1765" spans="1:1" x14ac:dyDescent="0.25">
      <c r="A1765" s="12"/>
    </row>
    <row r="1766" spans="1:1" x14ac:dyDescent="0.25">
      <c r="A1766" s="12"/>
    </row>
    <row r="1767" spans="1:1" x14ac:dyDescent="0.25">
      <c r="A1767" s="12"/>
    </row>
    <row r="1768" spans="1:1" x14ac:dyDescent="0.25">
      <c r="A1768" s="12"/>
    </row>
    <row r="1769" spans="1:1" x14ac:dyDescent="0.25">
      <c r="A1769" s="12"/>
    </row>
    <row r="1770" spans="1:1" x14ac:dyDescent="0.25">
      <c r="A1770" s="12"/>
    </row>
    <row r="1771" spans="1:1" x14ac:dyDescent="0.25">
      <c r="A1771" s="12"/>
    </row>
    <row r="1772" spans="1:1" x14ac:dyDescent="0.25">
      <c r="A1772" s="12"/>
    </row>
    <row r="1773" spans="1:1" x14ac:dyDescent="0.25">
      <c r="A1773" s="12"/>
    </row>
    <row r="1774" spans="1:1" x14ac:dyDescent="0.25">
      <c r="A1774" s="12"/>
    </row>
    <row r="1775" spans="1:1" x14ac:dyDescent="0.25">
      <c r="A1775" s="12"/>
    </row>
    <row r="1776" spans="1:1" x14ac:dyDescent="0.25">
      <c r="A1776" s="12"/>
    </row>
    <row r="1777" spans="1:1" x14ac:dyDescent="0.25">
      <c r="A1777" s="12"/>
    </row>
    <row r="1778" spans="1:1" x14ac:dyDescent="0.25">
      <c r="A1778" s="12"/>
    </row>
    <row r="1779" spans="1:1" x14ac:dyDescent="0.25">
      <c r="A1779" s="12"/>
    </row>
    <row r="1780" spans="1:1" x14ac:dyDescent="0.25">
      <c r="A1780" s="12"/>
    </row>
    <row r="1781" spans="1:1" x14ac:dyDescent="0.25">
      <c r="A1781" s="12"/>
    </row>
    <row r="1782" spans="1:1" x14ac:dyDescent="0.25">
      <c r="A1782" s="12"/>
    </row>
    <row r="1783" spans="1:1" x14ac:dyDescent="0.25">
      <c r="A1783" s="12"/>
    </row>
    <row r="1784" spans="1:1" x14ac:dyDescent="0.25">
      <c r="A1784" s="12"/>
    </row>
    <row r="1785" spans="1:1" x14ac:dyDescent="0.25">
      <c r="A1785" s="12"/>
    </row>
    <row r="1786" spans="1:1" x14ac:dyDescent="0.25">
      <c r="A1786" s="12"/>
    </row>
    <row r="1787" spans="1:1" x14ac:dyDescent="0.25">
      <c r="A1787" s="12"/>
    </row>
    <row r="1788" spans="1:1" x14ac:dyDescent="0.25">
      <c r="A1788" s="12"/>
    </row>
    <row r="1789" spans="1:1" x14ac:dyDescent="0.25">
      <c r="A1789" s="12"/>
    </row>
    <row r="1790" spans="1:1" x14ac:dyDescent="0.25">
      <c r="A1790" s="12"/>
    </row>
    <row r="1791" spans="1:1" x14ac:dyDescent="0.25">
      <c r="A1791" s="12"/>
    </row>
    <row r="1792" spans="1:1" x14ac:dyDescent="0.25">
      <c r="A1792" s="12"/>
    </row>
    <row r="1793" spans="1:1" x14ac:dyDescent="0.25">
      <c r="A1793" s="12"/>
    </row>
    <row r="1794" spans="1:1" x14ac:dyDescent="0.25">
      <c r="A1794" s="12"/>
    </row>
    <row r="1795" spans="1:1" x14ac:dyDescent="0.25">
      <c r="A1795" s="12"/>
    </row>
    <row r="1796" spans="1:1" x14ac:dyDescent="0.25">
      <c r="A1796" s="12"/>
    </row>
    <row r="1797" spans="1:1" x14ac:dyDescent="0.25">
      <c r="A1797" s="12"/>
    </row>
    <row r="1798" spans="1:1" x14ac:dyDescent="0.25">
      <c r="A1798" s="12"/>
    </row>
    <row r="1799" spans="1:1" x14ac:dyDescent="0.25">
      <c r="A1799" s="12"/>
    </row>
    <row r="1800" spans="1:1" x14ac:dyDescent="0.25">
      <c r="A1800" s="12"/>
    </row>
    <row r="1801" spans="1:1" x14ac:dyDescent="0.25">
      <c r="A1801" s="12"/>
    </row>
    <row r="1802" spans="1:1" x14ac:dyDescent="0.25">
      <c r="A1802" s="12"/>
    </row>
    <row r="1803" spans="1:1" x14ac:dyDescent="0.25">
      <c r="A1803" s="12"/>
    </row>
    <row r="1804" spans="1:1" x14ac:dyDescent="0.25">
      <c r="A1804" s="12"/>
    </row>
    <row r="1805" spans="1:1" x14ac:dyDescent="0.25">
      <c r="A1805" s="12"/>
    </row>
    <row r="1806" spans="1:1" x14ac:dyDescent="0.25">
      <c r="A1806" s="12"/>
    </row>
    <row r="1807" spans="1:1" x14ac:dyDescent="0.25">
      <c r="A1807" s="12"/>
    </row>
    <row r="1808" spans="1:1" x14ac:dyDescent="0.25">
      <c r="A1808" s="12"/>
    </row>
    <row r="1809" spans="1:1" x14ac:dyDescent="0.25">
      <c r="A1809" s="12"/>
    </row>
    <row r="1810" spans="1:1" x14ac:dyDescent="0.25">
      <c r="A1810" s="12"/>
    </row>
    <row r="1811" spans="1:1" x14ac:dyDescent="0.25">
      <c r="A1811" s="12"/>
    </row>
    <row r="1812" spans="1:1" x14ac:dyDescent="0.25">
      <c r="A1812" s="12"/>
    </row>
    <row r="1813" spans="1:1" x14ac:dyDescent="0.25">
      <c r="A1813" s="12"/>
    </row>
    <row r="1814" spans="1:1" x14ac:dyDescent="0.25">
      <c r="A1814" s="12"/>
    </row>
    <row r="1815" spans="1:1" x14ac:dyDescent="0.25">
      <c r="A1815" s="12"/>
    </row>
    <row r="1816" spans="1:1" x14ac:dyDescent="0.25">
      <c r="A1816" s="12"/>
    </row>
    <row r="1817" spans="1:1" x14ac:dyDescent="0.25">
      <c r="A1817" s="12"/>
    </row>
    <row r="1818" spans="1:1" x14ac:dyDescent="0.25">
      <c r="A1818" s="12"/>
    </row>
    <row r="1819" spans="1:1" x14ac:dyDescent="0.25">
      <c r="A1819" s="12"/>
    </row>
    <row r="1820" spans="1:1" x14ac:dyDescent="0.25">
      <c r="A1820" s="12"/>
    </row>
    <row r="1821" spans="1:1" x14ac:dyDescent="0.25">
      <c r="A1821" s="12"/>
    </row>
    <row r="1822" spans="1:1" x14ac:dyDescent="0.25">
      <c r="A1822" s="12"/>
    </row>
    <row r="1823" spans="1:1" x14ac:dyDescent="0.25">
      <c r="A1823" s="12"/>
    </row>
    <row r="1824" spans="1:1" x14ac:dyDescent="0.25">
      <c r="A1824" s="12"/>
    </row>
    <row r="1825" spans="1:1" x14ac:dyDescent="0.25">
      <c r="A1825" s="12"/>
    </row>
    <row r="1826" spans="1:1" x14ac:dyDescent="0.25">
      <c r="A1826" s="12"/>
    </row>
    <row r="1827" spans="1:1" x14ac:dyDescent="0.25">
      <c r="A1827" s="12"/>
    </row>
    <row r="1828" spans="1:1" x14ac:dyDescent="0.25">
      <c r="A1828" s="12"/>
    </row>
    <row r="1829" spans="1:1" x14ac:dyDescent="0.25">
      <c r="A1829" s="12"/>
    </row>
    <row r="1830" spans="1:1" x14ac:dyDescent="0.25">
      <c r="A1830" s="12"/>
    </row>
    <row r="1831" spans="1:1" x14ac:dyDescent="0.25">
      <c r="A1831" s="12"/>
    </row>
    <row r="1832" spans="1:1" x14ac:dyDescent="0.25">
      <c r="A1832" s="12"/>
    </row>
    <row r="1833" spans="1:1" x14ac:dyDescent="0.25">
      <c r="A1833" s="12"/>
    </row>
    <row r="1834" spans="1:1" x14ac:dyDescent="0.25">
      <c r="A1834" s="12"/>
    </row>
    <row r="1835" spans="1:1" x14ac:dyDescent="0.25">
      <c r="A1835" s="12"/>
    </row>
    <row r="1836" spans="1:1" x14ac:dyDescent="0.25">
      <c r="A1836" s="12"/>
    </row>
    <row r="1837" spans="1:1" x14ac:dyDescent="0.25">
      <c r="A1837" s="12"/>
    </row>
    <row r="1838" spans="1:1" x14ac:dyDescent="0.25">
      <c r="A1838" s="12"/>
    </row>
    <row r="1839" spans="1:1" x14ac:dyDescent="0.25">
      <c r="A1839" s="12"/>
    </row>
    <row r="1840" spans="1:1" x14ac:dyDescent="0.25">
      <c r="A1840" s="12"/>
    </row>
    <row r="1841" spans="1:1" x14ac:dyDescent="0.25">
      <c r="A1841" s="12"/>
    </row>
    <row r="1842" spans="1:1" x14ac:dyDescent="0.25">
      <c r="A1842" s="12"/>
    </row>
    <row r="1843" spans="1:1" x14ac:dyDescent="0.25">
      <c r="A1843" s="12"/>
    </row>
    <row r="1844" spans="1:1" x14ac:dyDescent="0.25">
      <c r="A1844" s="12"/>
    </row>
    <row r="1845" spans="1:1" x14ac:dyDescent="0.25">
      <c r="A1845" s="12"/>
    </row>
    <row r="1846" spans="1:1" x14ac:dyDescent="0.25">
      <c r="A1846" s="12"/>
    </row>
    <row r="1847" spans="1:1" x14ac:dyDescent="0.25">
      <c r="A1847" s="12"/>
    </row>
    <row r="1848" spans="1:1" x14ac:dyDescent="0.25">
      <c r="A1848" s="12"/>
    </row>
    <row r="1849" spans="1:1" x14ac:dyDescent="0.25">
      <c r="A1849" s="12"/>
    </row>
    <row r="1850" spans="1:1" x14ac:dyDescent="0.25">
      <c r="A1850" s="12"/>
    </row>
    <row r="1851" spans="1:1" x14ac:dyDescent="0.25">
      <c r="A1851" s="12"/>
    </row>
    <row r="1852" spans="1:1" x14ac:dyDescent="0.25">
      <c r="A1852" s="12"/>
    </row>
    <row r="1853" spans="1:1" x14ac:dyDescent="0.25">
      <c r="A1853" s="12"/>
    </row>
    <row r="1854" spans="1:1" x14ac:dyDescent="0.25">
      <c r="A1854" s="12"/>
    </row>
    <row r="1855" spans="1:1" x14ac:dyDescent="0.25">
      <c r="A1855" s="12"/>
    </row>
    <row r="1856" spans="1:1" x14ac:dyDescent="0.25">
      <c r="A1856" s="12"/>
    </row>
    <row r="1857" spans="1:1" x14ac:dyDescent="0.25">
      <c r="A1857" s="12"/>
    </row>
    <row r="1858" spans="1:1" x14ac:dyDescent="0.25">
      <c r="A1858" s="12"/>
    </row>
    <row r="1859" spans="1:1" x14ac:dyDescent="0.25">
      <c r="A1859" s="12"/>
    </row>
    <row r="1860" spans="1:1" x14ac:dyDescent="0.25">
      <c r="A1860" s="12"/>
    </row>
    <row r="1861" spans="1:1" x14ac:dyDescent="0.25">
      <c r="A1861" s="12"/>
    </row>
    <row r="1862" spans="1:1" x14ac:dyDescent="0.25">
      <c r="A1862" s="12"/>
    </row>
    <row r="1863" spans="1:1" x14ac:dyDescent="0.25">
      <c r="A1863" s="12"/>
    </row>
    <row r="1864" spans="1:1" x14ac:dyDescent="0.25">
      <c r="A1864" s="12"/>
    </row>
    <row r="1865" spans="1:1" x14ac:dyDescent="0.25">
      <c r="A1865" s="12"/>
    </row>
    <row r="1866" spans="1:1" x14ac:dyDescent="0.25">
      <c r="A1866" s="12"/>
    </row>
    <row r="1867" spans="1:1" x14ac:dyDescent="0.25">
      <c r="A1867" s="12"/>
    </row>
    <row r="1868" spans="1:1" x14ac:dyDescent="0.25">
      <c r="A1868" s="12"/>
    </row>
    <row r="1869" spans="1:1" x14ac:dyDescent="0.25">
      <c r="A1869" s="12"/>
    </row>
    <row r="1870" spans="1:1" x14ac:dyDescent="0.25">
      <c r="A1870" s="12"/>
    </row>
    <row r="1871" spans="1:1" x14ac:dyDescent="0.25">
      <c r="A1871" s="12"/>
    </row>
    <row r="1872" spans="1:1" x14ac:dyDescent="0.25">
      <c r="A1872" s="12"/>
    </row>
    <row r="1873" spans="1:1" x14ac:dyDescent="0.25">
      <c r="A1873" s="12"/>
    </row>
    <row r="1874" spans="1:1" x14ac:dyDescent="0.25">
      <c r="A1874" s="12"/>
    </row>
    <row r="1875" spans="1:1" x14ac:dyDescent="0.25">
      <c r="A1875" s="12"/>
    </row>
    <row r="1876" spans="1:1" x14ac:dyDescent="0.25">
      <c r="A1876" s="12"/>
    </row>
    <row r="1877" spans="1:1" x14ac:dyDescent="0.25">
      <c r="A1877" s="12"/>
    </row>
    <row r="1878" spans="1:1" x14ac:dyDescent="0.25">
      <c r="A1878" s="12"/>
    </row>
    <row r="1879" spans="1:1" x14ac:dyDescent="0.25">
      <c r="A1879" s="12"/>
    </row>
    <row r="1880" spans="1:1" x14ac:dyDescent="0.25">
      <c r="A1880" s="12"/>
    </row>
    <row r="1881" spans="1:1" x14ac:dyDescent="0.25">
      <c r="A1881" s="12"/>
    </row>
    <row r="1882" spans="1:1" x14ac:dyDescent="0.25">
      <c r="A1882" s="12"/>
    </row>
    <row r="1883" spans="1:1" x14ac:dyDescent="0.25">
      <c r="A1883" s="12"/>
    </row>
    <row r="1884" spans="1:1" x14ac:dyDescent="0.25">
      <c r="A1884" s="12"/>
    </row>
    <row r="1885" spans="1:1" x14ac:dyDescent="0.25">
      <c r="A1885" s="12"/>
    </row>
    <row r="1886" spans="1:1" x14ac:dyDescent="0.25">
      <c r="A1886" s="12"/>
    </row>
    <row r="1887" spans="1:1" x14ac:dyDescent="0.25">
      <c r="A1887" s="12"/>
    </row>
    <row r="1888" spans="1:1" x14ac:dyDescent="0.25">
      <c r="A1888" s="12"/>
    </row>
    <row r="1889" spans="1:1" x14ac:dyDescent="0.25">
      <c r="A1889" s="12"/>
    </row>
    <row r="1890" spans="1:1" x14ac:dyDescent="0.25">
      <c r="A1890" s="12"/>
    </row>
    <row r="1891" spans="1:1" x14ac:dyDescent="0.25">
      <c r="A1891" s="12"/>
    </row>
    <row r="1892" spans="1:1" x14ac:dyDescent="0.25">
      <c r="A1892" s="12"/>
    </row>
    <row r="1893" spans="1:1" x14ac:dyDescent="0.25">
      <c r="A1893" s="12"/>
    </row>
    <row r="1894" spans="1:1" x14ac:dyDescent="0.25">
      <c r="A1894" s="12"/>
    </row>
    <row r="1895" spans="1:1" x14ac:dyDescent="0.25">
      <c r="A1895" s="12"/>
    </row>
    <row r="1896" spans="1:1" x14ac:dyDescent="0.25">
      <c r="A1896" s="12"/>
    </row>
    <row r="1897" spans="1:1" x14ac:dyDescent="0.25">
      <c r="A1897" s="12"/>
    </row>
    <row r="1898" spans="1:1" x14ac:dyDescent="0.25">
      <c r="A1898" s="12"/>
    </row>
    <row r="1899" spans="1:1" x14ac:dyDescent="0.25">
      <c r="A1899" s="12"/>
    </row>
    <row r="1900" spans="1:1" x14ac:dyDescent="0.25">
      <c r="A1900" s="12"/>
    </row>
    <row r="1901" spans="1:1" x14ac:dyDescent="0.25">
      <c r="A1901" s="12"/>
    </row>
    <row r="1902" spans="1:1" x14ac:dyDescent="0.25">
      <c r="A1902" s="12"/>
    </row>
    <row r="1903" spans="1:1" x14ac:dyDescent="0.25">
      <c r="A1903" s="12"/>
    </row>
    <row r="1904" spans="1:1" x14ac:dyDescent="0.25">
      <c r="A1904" s="12"/>
    </row>
    <row r="1905" spans="1:1" x14ac:dyDescent="0.25">
      <c r="A1905" s="12"/>
    </row>
    <row r="1906" spans="1:1" x14ac:dyDescent="0.25">
      <c r="A1906" s="12"/>
    </row>
    <row r="1907" spans="1:1" x14ac:dyDescent="0.25">
      <c r="A1907" s="12"/>
    </row>
    <row r="1908" spans="1:1" x14ac:dyDescent="0.25">
      <c r="A1908" s="12"/>
    </row>
    <row r="1909" spans="1:1" x14ac:dyDescent="0.25">
      <c r="A1909" s="12"/>
    </row>
    <row r="1910" spans="1:1" x14ac:dyDescent="0.25">
      <c r="A1910" s="12"/>
    </row>
    <row r="1911" spans="1:1" x14ac:dyDescent="0.25">
      <c r="A1911" s="12"/>
    </row>
    <row r="1912" spans="1:1" x14ac:dyDescent="0.25">
      <c r="A1912" s="12"/>
    </row>
    <row r="1913" spans="1:1" x14ac:dyDescent="0.25">
      <c r="A1913" s="12"/>
    </row>
    <row r="1914" spans="1:1" x14ac:dyDescent="0.25">
      <c r="A1914" s="12"/>
    </row>
    <row r="1915" spans="1:1" x14ac:dyDescent="0.25">
      <c r="A1915" s="12"/>
    </row>
    <row r="1916" spans="1:1" x14ac:dyDescent="0.25">
      <c r="A1916" s="12"/>
    </row>
    <row r="1917" spans="1:1" x14ac:dyDescent="0.25">
      <c r="A1917" s="12"/>
    </row>
    <row r="1918" spans="1:1" x14ac:dyDescent="0.25">
      <c r="A1918" s="12"/>
    </row>
    <row r="1919" spans="1:1" x14ac:dyDescent="0.25">
      <c r="A1919" s="12"/>
    </row>
    <row r="1920" spans="1:1" x14ac:dyDescent="0.25">
      <c r="A1920" s="12"/>
    </row>
    <row r="1921" spans="1:1" x14ac:dyDescent="0.25">
      <c r="A1921" s="12"/>
    </row>
    <row r="1922" spans="1:1" x14ac:dyDescent="0.25">
      <c r="A1922" s="12"/>
    </row>
    <row r="1923" spans="1:1" x14ac:dyDescent="0.25">
      <c r="A1923" s="12"/>
    </row>
    <row r="1924" spans="1:1" x14ac:dyDescent="0.25">
      <c r="A1924" s="12"/>
    </row>
    <row r="1925" spans="1:1" x14ac:dyDescent="0.25">
      <c r="A1925" s="12"/>
    </row>
    <row r="1926" spans="1:1" x14ac:dyDescent="0.25">
      <c r="A1926" s="12"/>
    </row>
    <row r="1927" spans="1:1" x14ac:dyDescent="0.25">
      <c r="A1927" s="12"/>
    </row>
    <row r="1928" spans="1:1" x14ac:dyDescent="0.25">
      <c r="A1928" s="12"/>
    </row>
    <row r="1929" spans="1:1" x14ac:dyDescent="0.25">
      <c r="A1929" s="12"/>
    </row>
    <row r="1930" spans="1:1" x14ac:dyDescent="0.25">
      <c r="A1930" s="12"/>
    </row>
    <row r="1931" spans="1:1" x14ac:dyDescent="0.25">
      <c r="A1931" s="12"/>
    </row>
    <row r="1932" spans="1:1" x14ac:dyDescent="0.25">
      <c r="A1932" s="12"/>
    </row>
    <row r="1933" spans="1:1" x14ac:dyDescent="0.25">
      <c r="A1933" s="12"/>
    </row>
    <row r="1934" spans="1:1" x14ac:dyDescent="0.25">
      <c r="A1934" s="12"/>
    </row>
    <row r="1935" spans="1:1" x14ac:dyDescent="0.25">
      <c r="A1935" s="12"/>
    </row>
    <row r="1936" spans="1:1" x14ac:dyDescent="0.25">
      <c r="A1936" s="12"/>
    </row>
    <row r="1937" spans="1:1" x14ac:dyDescent="0.25">
      <c r="A1937" s="12"/>
    </row>
    <row r="1938" spans="1:1" x14ac:dyDescent="0.25">
      <c r="A1938" s="12"/>
    </row>
    <row r="1939" spans="1:1" x14ac:dyDescent="0.25">
      <c r="A1939" s="12"/>
    </row>
    <row r="1940" spans="1:1" x14ac:dyDescent="0.25">
      <c r="A1940" s="12"/>
    </row>
    <row r="1941" spans="1:1" x14ac:dyDescent="0.25">
      <c r="A1941" s="12"/>
    </row>
    <row r="1942" spans="1:1" x14ac:dyDescent="0.25">
      <c r="A1942" s="12"/>
    </row>
    <row r="1943" spans="1:1" x14ac:dyDescent="0.25">
      <c r="A1943" s="12"/>
    </row>
    <row r="1944" spans="1:1" x14ac:dyDescent="0.25">
      <c r="A1944" s="12"/>
    </row>
    <row r="1945" spans="1:1" x14ac:dyDescent="0.25">
      <c r="A1945" s="12"/>
    </row>
    <row r="1946" spans="1:1" x14ac:dyDescent="0.25">
      <c r="A1946" s="12"/>
    </row>
    <row r="1947" spans="1:1" x14ac:dyDescent="0.25">
      <c r="A1947" s="12"/>
    </row>
    <row r="1948" spans="1:1" x14ac:dyDescent="0.25">
      <c r="A1948" s="12"/>
    </row>
    <row r="1949" spans="1:1" x14ac:dyDescent="0.25">
      <c r="A1949" s="12"/>
    </row>
    <row r="1950" spans="1:1" x14ac:dyDescent="0.25">
      <c r="A1950" s="12"/>
    </row>
    <row r="1951" spans="1:1" x14ac:dyDescent="0.25">
      <c r="A1951" s="12"/>
    </row>
    <row r="1952" spans="1:1" x14ac:dyDescent="0.25">
      <c r="A1952" s="12"/>
    </row>
    <row r="1953" spans="1:1" x14ac:dyDescent="0.25">
      <c r="A1953" s="12"/>
    </row>
    <row r="1954" spans="1:1" x14ac:dyDescent="0.25">
      <c r="A1954" s="12"/>
    </row>
    <row r="1955" spans="1:1" x14ac:dyDescent="0.25">
      <c r="A1955" s="12"/>
    </row>
    <row r="1956" spans="1:1" x14ac:dyDescent="0.25">
      <c r="A1956" s="12"/>
    </row>
    <row r="1957" spans="1:1" x14ac:dyDescent="0.25">
      <c r="A1957" s="12"/>
    </row>
    <row r="1958" spans="1:1" x14ac:dyDescent="0.25">
      <c r="A1958" s="12"/>
    </row>
    <row r="1959" spans="1:1" x14ac:dyDescent="0.25">
      <c r="A1959" s="12"/>
    </row>
    <row r="1960" spans="1:1" x14ac:dyDescent="0.25">
      <c r="A1960" s="12"/>
    </row>
    <row r="1961" spans="1:1" x14ac:dyDescent="0.25">
      <c r="A1961" s="12"/>
    </row>
    <row r="1962" spans="1:1" x14ac:dyDescent="0.25">
      <c r="A1962" s="12"/>
    </row>
    <row r="1963" spans="1:1" x14ac:dyDescent="0.25">
      <c r="A1963" s="12"/>
    </row>
    <row r="1964" spans="1:1" x14ac:dyDescent="0.25">
      <c r="A1964" s="12"/>
    </row>
    <row r="1965" spans="1:1" x14ac:dyDescent="0.25">
      <c r="A1965" s="12"/>
    </row>
    <row r="1966" spans="1:1" x14ac:dyDescent="0.25">
      <c r="A1966" s="12"/>
    </row>
    <row r="1967" spans="1:1" x14ac:dyDescent="0.25">
      <c r="A1967" s="12"/>
    </row>
    <row r="1968" spans="1:1" x14ac:dyDescent="0.25">
      <c r="A1968" s="12"/>
    </row>
    <row r="1969" spans="1:1" x14ac:dyDescent="0.25">
      <c r="A1969" s="12"/>
    </row>
    <row r="1970" spans="1:1" x14ac:dyDescent="0.25">
      <c r="A1970" s="12"/>
    </row>
    <row r="1971" spans="1:1" x14ac:dyDescent="0.25">
      <c r="A1971" s="12"/>
    </row>
    <row r="1972" spans="1:1" x14ac:dyDescent="0.25">
      <c r="A1972" s="12"/>
    </row>
    <row r="1973" spans="1:1" x14ac:dyDescent="0.25">
      <c r="A1973" s="12"/>
    </row>
    <row r="1974" spans="1:1" x14ac:dyDescent="0.25">
      <c r="A1974" s="12"/>
    </row>
    <row r="1975" spans="1:1" x14ac:dyDescent="0.25">
      <c r="A1975" s="12"/>
    </row>
    <row r="1976" spans="1:1" x14ac:dyDescent="0.25">
      <c r="A1976" s="12"/>
    </row>
    <row r="1977" spans="1:1" x14ac:dyDescent="0.25">
      <c r="A1977" s="12"/>
    </row>
    <row r="1978" spans="1:1" x14ac:dyDescent="0.25">
      <c r="A1978" s="12"/>
    </row>
    <row r="1979" spans="1:1" x14ac:dyDescent="0.25">
      <c r="A1979" s="12"/>
    </row>
    <row r="1980" spans="1:1" x14ac:dyDescent="0.25">
      <c r="A1980" s="12"/>
    </row>
    <row r="1981" spans="1:1" x14ac:dyDescent="0.25">
      <c r="A1981" s="12"/>
    </row>
    <row r="1982" spans="1:1" x14ac:dyDescent="0.25">
      <c r="A1982" s="12"/>
    </row>
    <row r="1983" spans="1:1" x14ac:dyDescent="0.25">
      <c r="A1983" s="12"/>
    </row>
    <row r="1984" spans="1:1" x14ac:dyDescent="0.25">
      <c r="A1984" s="12"/>
    </row>
    <row r="1985" spans="1:1" x14ac:dyDescent="0.25">
      <c r="A1985" s="12"/>
    </row>
    <row r="1986" spans="1:1" x14ac:dyDescent="0.25">
      <c r="A1986" s="12"/>
    </row>
    <row r="1987" spans="1:1" x14ac:dyDescent="0.25">
      <c r="A1987" s="12"/>
    </row>
    <row r="1988" spans="1:1" x14ac:dyDescent="0.25">
      <c r="A1988" s="12"/>
    </row>
    <row r="1989" spans="1:1" x14ac:dyDescent="0.25">
      <c r="A1989" s="12"/>
    </row>
    <row r="1990" spans="1:1" x14ac:dyDescent="0.25">
      <c r="A1990" s="12"/>
    </row>
    <row r="1991" spans="1:1" x14ac:dyDescent="0.25">
      <c r="A1991" s="12"/>
    </row>
    <row r="1992" spans="1:1" x14ac:dyDescent="0.25">
      <c r="A1992" s="12"/>
    </row>
    <row r="1993" spans="1:1" x14ac:dyDescent="0.25">
      <c r="A1993" s="12"/>
    </row>
    <row r="1994" spans="1:1" x14ac:dyDescent="0.25">
      <c r="A1994" s="12"/>
    </row>
    <row r="1995" spans="1:1" x14ac:dyDescent="0.25">
      <c r="A1995" s="12"/>
    </row>
    <row r="1996" spans="1:1" x14ac:dyDescent="0.25">
      <c r="A1996" s="12"/>
    </row>
    <row r="1997" spans="1:1" x14ac:dyDescent="0.25">
      <c r="A1997" s="12"/>
    </row>
    <row r="1998" spans="1:1" x14ac:dyDescent="0.25">
      <c r="A1998" s="12"/>
    </row>
    <row r="1999" spans="1:1" x14ac:dyDescent="0.25">
      <c r="A1999" s="12"/>
    </row>
    <row r="2000" spans="1:1" x14ac:dyDescent="0.25">
      <c r="A2000" s="12"/>
    </row>
    <row r="2001" spans="1:1" x14ac:dyDescent="0.25">
      <c r="A2001" s="12"/>
    </row>
    <row r="2002" spans="1:1" x14ac:dyDescent="0.25">
      <c r="A2002" s="12"/>
    </row>
    <row r="2003" spans="1:1" x14ac:dyDescent="0.25">
      <c r="A2003" s="12"/>
    </row>
    <row r="2004" spans="1:1" x14ac:dyDescent="0.25">
      <c r="A2004" s="12"/>
    </row>
    <row r="2005" spans="1:1" x14ac:dyDescent="0.25">
      <c r="A2005" s="12"/>
    </row>
    <row r="2006" spans="1:1" x14ac:dyDescent="0.25">
      <c r="A2006" s="12"/>
    </row>
    <row r="2007" spans="1:1" x14ac:dyDescent="0.25">
      <c r="A2007" s="12"/>
    </row>
    <row r="2008" spans="1:1" x14ac:dyDescent="0.25">
      <c r="A2008" s="12"/>
    </row>
    <row r="2009" spans="1:1" x14ac:dyDescent="0.25">
      <c r="A2009" s="12"/>
    </row>
    <row r="2010" spans="1:1" x14ac:dyDescent="0.25">
      <c r="A2010" s="12"/>
    </row>
    <row r="2011" spans="1:1" x14ac:dyDescent="0.25">
      <c r="A2011" s="12"/>
    </row>
    <row r="2012" spans="1:1" x14ac:dyDescent="0.25">
      <c r="A2012" s="12"/>
    </row>
    <row r="2013" spans="1:1" x14ac:dyDescent="0.25">
      <c r="A2013" s="12"/>
    </row>
    <row r="2014" spans="1:1" x14ac:dyDescent="0.25">
      <c r="A2014" s="12"/>
    </row>
    <row r="2015" spans="1:1" x14ac:dyDescent="0.25">
      <c r="A2015" s="12"/>
    </row>
    <row r="2016" spans="1:1" x14ac:dyDescent="0.25">
      <c r="A2016" s="12"/>
    </row>
    <row r="2017" spans="1:1" x14ac:dyDescent="0.25">
      <c r="A2017" s="12"/>
    </row>
    <row r="2018" spans="1:1" x14ac:dyDescent="0.25">
      <c r="A2018" s="12"/>
    </row>
    <row r="2019" spans="1:1" x14ac:dyDescent="0.25">
      <c r="A2019" s="12"/>
    </row>
    <row r="2020" spans="1:1" x14ac:dyDescent="0.25">
      <c r="A2020" s="12"/>
    </row>
    <row r="2021" spans="1:1" x14ac:dyDescent="0.25">
      <c r="A2021" s="12"/>
    </row>
    <row r="2022" spans="1:1" x14ac:dyDescent="0.25">
      <c r="A2022" s="12"/>
    </row>
    <row r="2023" spans="1:1" x14ac:dyDescent="0.25">
      <c r="A2023" s="12"/>
    </row>
    <row r="2024" spans="1:1" x14ac:dyDescent="0.25">
      <c r="A2024" s="12"/>
    </row>
    <row r="2025" spans="1:1" x14ac:dyDescent="0.25">
      <c r="A2025" s="12"/>
    </row>
    <row r="2026" spans="1:1" x14ac:dyDescent="0.25">
      <c r="A2026" s="12"/>
    </row>
    <row r="2027" spans="1:1" x14ac:dyDescent="0.25">
      <c r="A2027" s="12"/>
    </row>
    <row r="2028" spans="1:1" x14ac:dyDescent="0.25">
      <c r="A2028" s="12"/>
    </row>
    <row r="2029" spans="1:1" x14ac:dyDescent="0.25">
      <c r="A2029" s="12"/>
    </row>
    <row r="2030" spans="1:1" x14ac:dyDescent="0.25">
      <c r="A2030" s="12"/>
    </row>
    <row r="2031" spans="1:1" x14ac:dyDescent="0.25">
      <c r="A2031" s="12"/>
    </row>
    <row r="2032" spans="1:1" x14ac:dyDescent="0.25">
      <c r="A2032" s="12"/>
    </row>
    <row r="2033" spans="1:1" x14ac:dyDescent="0.25">
      <c r="A2033" s="12"/>
    </row>
    <row r="2034" spans="1:1" x14ac:dyDescent="0.25">
      <c r="A2034" s="12"/>
    </row>
    <row r="2035" spans="1:1" x14ac:dyDescent="0.25">
      <c r="A2035" s="12"/>
    </row>
    <row r="2036" spans="1:1" x14ac:dyDescent="0.25">
      <c r="A2036" s="12"/>
    </row>
    <row r="2037" spans="1:1" x14ac:dyDescent="0.25">
      <c r="A2037" s="12"/>
    </row>
    <row r="2038" spans="1:1" x14ac:dyDescent="0.25">
      <c r="A2038" s="12"/>
    </row>
    <row r="2039" spans="1:1" x14ac:dyDescent="0.25">
      <c r="A2039" s="12"/>
    </row>
    <row r="2040" spans="1:1" x14ac:dyDescent="0.25">
      <c r="A2040" s="12"/>
    </row>
    <row r="2041" spans="1:1" x14ac:dyDescent="0.25">
      <c r="A2041" s="12"/>
    </row>
    <row r="2042" spans="1:1" x14ac:dyDescent="0.25">
      <c r="A2042" s="12"/>
    </row>
    <row r="2043" spans="1:1" x14ac:dyDescent="0.25">
      <c r="A2043" s="12"/>
    </row>
    <row r="2044" spans="1:1" x14ac:dyDescent="0.25">
      <c r="A2044" s="12"/>
    </row>
    <row r="2045" spans="1:1" x14ac:dyDescent="0.25">
      <c r="A2045" s="12"/>
    </row>
    <row r="2046" spans="1:1" x14ac:dyDescent="0.25">
      <c r="A2046" s="12"/>
    </row>
    <row r="2047" spans="1:1" x14ac:dyDescent="0.25">
      <c r="A2047" s="12"/>
    </row>
    <row r="2048" spans="1:1" x14ac:dyDescent="0.25">
      <c r="A2048" s="12"/>
    </row>
    <row r="2049" spans="1:1" x14ac:dyDescent="0.25">
      <c r="A2049" s="12"/>
    </row>
    <row r="2050" spans="1:1" x14ac:dyDescent="0.25">
      <c r="A2050" s="12"/>
    </row>
    <row r="2051" spans="1:1" x14ac:dyDescent="0.25">
      <c r="A2051" s="12"/>
    </row>
    <row r="2052" spans="1:1" x14ac:dyDescent="0.25">
      <c r="A2052" s="12"/>
    </row>
    <row r="2053" spans="1:1" x14ac:dyDescent="0.25">
      <c r="A2053" s="12"/>
    </row>
    <row r="2054" spans="1:1" x14ac:dyDescent="0.25">
      <c r="A2054" s="12"/>
    </row>
    <row r="2055" spans="1:1" x14ac:dyDescent="0.25">
      <c r="A2055" s="12"/>
    </row>
    <row r="2056" spans="1:1" x14ac:dyDescent="0.25">
      <c r="A2056" s="12"/>
    </row>
    <row r="2057" spans="1:1" x14ac:dyDescent="0.25">
      <c r="A2057" s="12"/>
    </row>
    <row r="2058" spans="1:1" x14ac:dyDescent="0.25">
      <c r="A2058" s="12"/>
    </row>
    <row r="2059" spans="1:1" x14ac:dyDescent="0.25">
      <c r="A2059" s="12"/>
    </row>
    <row r="2060" spans="1:1" x14ac:dyDescent="0.25">
      <c r="A2060" s="12"/>
    </row>
    <row r="2061" spans="1:1" x14ac:dyDescent="0.25">
      <c r="A2061" s="12"/>
    </row>
    <row r="2062" spans="1:1" x14ac:dyDescent="0.25">
      <c r="A2062" s="12"/>
    </row>
    <row r="2063" spans="1:1" x14ac:dyDescent="0.25">
      <c r="A2063" s="12"/>
    </row>
    <row r="2064" spans="1:1" x14ac:dyDescent="0.25">
      <c r="A2064" s="12"/>
    </row>
    <row r="2065" spans="1:1" x14ac:dyDescent="0.25">
      <c r="A2065" s="12"/>
    </row>
    <row r="2066" spans="1:1" x14ac:dyDescent="0.25">
      <c r="A2066" s="12"/>
    </row>
    <row r="2067" spans="1:1" x14ac:dyDescent="0.25">
      <c r="A2067" s="12"/>
    </row>
    <row r="2068" spans="1:1" x14ac:dyDescent="0.25">
      <c r="A2068" s="12"/>
    </row>
    <row r="2069" spans="1:1" x14ac:dyDescent="0.25">
      <c r="A2069" s="12"/>
    </row>
    <row r="2070" spans="1:1" x14ac:dyDescent="0.25">
      <c r="A2070" s="12"/>
    </row>
    <row r="2071" spans="1:1" x14ac:dyDescent="0.25">
      <c r="A2071" s="12"/>
    </row>
    <row r="2072" spans="1:1" x14ac:dyDescent="0.25">
      <c r="A2072" s="12"/>
    </row>
    <row r="2073" spans="1:1" x14ac:dyDescent="0.25">
      <c r="A2073" s="12"/>
    </row>
    <row r="2074" spans="1:1" x14ac:dyDescent="0.25">
      <c r="A2074" s="12"/>
    </row>
    <row r="2075" spans="1:1" x14ac:dyDescent="0.25">
      <c r="A2075" s="12"/>
    </row>
    <row r="2076" spans="1:1" x14ac:dyDescent="0.25">
      <c r="A2076" s="12"/>
    </row>
    <row r="2077" spans="1:1" x14ac:dyDescent="0.25">
      <c r="A2077" s="12"/>
    </row>
    <row r="2078" spans="1:1" x14ac:dyDescent="0.25">
      <c r="A2078" s="12"/>
    </row>
    <row r="2079" spans="1:1" x14ac:dyDescent="0.25">
      <c r="A2079" s="12"/>
    </row>
    <row r="2080" spans="1:1" x14ac:dyDescent="0.25">
      <c r="A2080" s="12"/>
    </row>
    <row r="2081" spans="1:1" x14ac:dyDescent="0.25">
      <c r="A2081" s="12"/>
    </row>
    <row r="2082" spans="1:1" x14ac:dyDescent="0.25">
      <c r="A2082" s="12"/>
    </row>
    <row r="2083" spans="1:1" x14ac:dyDescent="0.25">
      <c r="A2083" s="12"/>
    </row>
    <row r="2084" spans="1:1" x14ac:dyDescent="0.25">
      <c r="A2084" s="12"/>
    </row>
    <row r="2085" spans="1:1" x14ac:dyDescent="0.25">
      <c r="A2085" s="12"/>
    </row>
    <row r="2086" spans="1:1" x14ac:dyDescent="0.25">
      <c r="A2086" s="12"/>
    </row>
    <row r="2087" spans="1:1" x14ac:dyDescent="0.25">
      <c r="A2087" s="12"/>
    </row>
    <row r="2088" spans="1:1" x14ac:dyDescent="0.25">
      <c r="A2088" s="12"/>
    </row>
    <row r="2089" spans="1:1" x14ac:dyDescent="0.25">
      <c r="A2089" s="12"/>
    </row>
    <row r="2090" spans="1:1" x14ac:dyDescent="0.25">
      <c r="A2090" s="12"/>
    </row>
    <row r="2091" spans="1:1" x14ac:dyDescent="0.25">
      <c r="A2091" s="12"/>
    </row>
    <row r="2092" spans="1:1" x14ac:dyDescent="0.25">
      <c r="A2092" s="12"/>
    </row>
    <row r="2093" spans="1:1" x14ac:dyDescent="0.25">
      <c r="A2093" s="12"/>
    </row>
    <row r="2094" spans="1:1" x14ac:dyDescent="0.25">
      <c r="A2094" s="12"/>
    </row>
    <row r="2095" spans="1:1" x14ac:dyDescent="0.25">
      <c r="A2095" s="12"/>
    </row>
    <row r="2096" spans="1:1" x14ac:dyDescent="0.25">
      <c r="A2096" s="12"/>
    </row>
    <row r="2097" spans="1:1" x14ac:dyDescent="0.25">
      <c r="A2097" s="12"/>
    </row>
    <row r="2098" spans="1:1" x14ac:dyDescent="0.25">
      <c r="A2098" s="12"/>
    </row>
    <row r="2099" spans="1:1" x14ac:dyDescent="0.25">
      <c r="A2099" s="12"/>
    </row>
    <row r="2100" spans="1:1" x14ac:dyDescent="0.25">
      <c r="A2100" s="12"/>
    </row>
    <row r="2101" spans="1:1" x14ac:dyDescent="0.25">
      <c r="A2101" s="12"/>
    </row>
    <row r="2102" spans="1:1" x14ac:dyDescent="0.25">
      <c r="A2102" s="12"/>
    </row>
    <row r="2103" spans="1:1" x14ac:dyDescent="0.25">
      <c r="A2103" s="12"/>
    </row>
    <row r="2104" spans="1:1" x14ac:dyDescent="0.25">
      <c r="A2104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DE55-7424-4472-8D32-B47AEED1BB27}">
  <dimension ref="A1:H22"/>
  <sheetViews>
    <sheetView workbookViewId="0">
      <selection activeCell="G27" sqref="G27"/>
    </sheetView>
  </sheetViews>
  <sheetFormatPr defaultRowHeight="13.2" x14ac:dyDescent="0.25"/>
  <cols>
    <col min="1" max="1" width="12.33203125" bestFit="1" customWidth="1"/>
    <col min="2" max="2" width="13.77734375" customWidth="1"/>
    <col min="6" max="6" width="12.33203125" bestFit="1" customWidth="1"/>
  </cols>
  <sheetData>
    <row r="1" spans="1:8" x14ac:dyDescent="0.25">
      <c r="A1" s="16" t="s">
        <v>16</v>
      </c>
      <c r="B1">
        <v>15.75378510716013</v>
      </c>
      <c r="C1" s="16" t="s">
        <v>35</v>
      </c>
      <c r="D1">
        <f>B1/B2+1</f>
        <v>2.7782712894437944</v>
      </c>
    </row>
    <row r="2" spans="1:8" x14ac:dyDescent="0.25">
      <c r="A2" s="16" t="s">
        <v>17</v>
      </c>
      <c r="B2">
        <v>8.8590448491622347</v>
      </c>
    </row>
    <row r="3" spans="1:8" x14ac:dyDescent="0.25">
      <c r="A3" s="16" t="s">
        <v>24</v>
      </c>
      <c r="B3">
        <v>0.19853412653661184</v>
      </c>
      <c r="F3">
        <f>SUM(F6:F11)</f>
        <v>-2953.1388350285279</v>
      </c>
    </row>
    <row r="4" spans="1:8" x14ac:dyDescent="0.25">
      <c r="A4" s="15" t="s">
        <v>22</v>
      </c>
      <c r="B4" s="15" t="s">
        <v>14</v>
      </c>
      <c r="C4" s="15" t="s">
        <v>15</v>
      </c>
      <c r="D4" s="15" t="s">
        <v>18</v>
      </c>
      <c r="E4" s="15" t="s">
        <v>29</v>
      </c>
      <c r="F4" s="15" t="s">
        <v>19</v>
      </c>
      <c r="G4" s="15" t="s">
        <v>20</v>
      </c>
      <c r="H4" s="15" t="s">
        <v>21</v>
      </c>
    </row>
    <row r="5" spans="1:8" x14ac:dyDescent="0.25">
      <c r="A5" s="3">
        <v>0</v>
      </c>
      <c r="B5" s="3"/>
      <c r="C5" s="3"/>
      <c r="D5" s="3"/>
      <c r="E5" s="3"/>
      <c r="F5" s="3"/>
      <c r="G5" s="3"/>
      <c r="H5" s="3"/>
    </row>
    <row r="6" spans="1:8" x14ac:dyDescent="0.25">
      <c r="A6">
        <v>1</v>
      </c>
      <c r="B6">
        <v>0.34717784877500002</v>
      </c>
      <c r="C6">
        <v>651.99999999944998</v>
      </c>
      <c r="D6">
        <f>(B2/(B2+1))^B1</f>
        <v>0.1854680493366648</v>
      </c>
      <c r="E6">
        <f>B3+(1-B3)*D6</f>
        <v>0.34718043869777271</v>
      </c>
      <c r="F6">
        <f>C6*LN(E6)</f>
        <v>-689.7577359358371</v>
      </c>
      <c r="G6">
        <f>1878*E6</f>
        <v>652.0048638744172</v>
      </c>
      <c r="H6">
        <f>(C6-G6)^2/G6</f>
        <v>3.6283900638575688E-8</v>
      </c>
    </row>
    <row r="7" spans="1:8" x14ac:dyDescent="0.25">
      <c r="A7">
        <v>2</v>
      </c>
      <c r="B7">
        <v>0.25026624068199999</v>
      </c>
      <c r="C7">
        <v>470.00000000079598</v>
      </c>
      <c r="D7">
        <f>D6*(($B$1+A7-2)/((A7-1)*($B$2+1)))</f>
        <v>0.29635972228509239</v>
      </c>
      <c r="E7">
        <f>(1-$B$3)*D7</f>
        <v>0.23752220368058871</v>
      </c>
      <c r="F7">
        <f>C7*LN(E7)</f>
        <v>-675.62226022819664</v>
      </c>
      <c r="G7">
        <f>1878*E7</f>
        <v>446.06669851214559</v>
      </c>
      <c r="H7">
        <f t="shared" ref="H7:H11" si="0">(C7-G7)^2/G7</f>
        <v>1.2841194423551847</v>
      </c>
    </row>
    <row r="8" spans="1:8" x14ac:dyDescent="0.25">
      <c r="A8">
        <v>3</v>
      </c>
      <c r="B8">
        <v>0.16719914802999999</v>
      </c>
      <c r="C8">
        <v>314.00000000033998</v>
      </c>
      <c r="D8">
        <f t="shared" ref="D8:D10" si="1">D7*(($B$1+A8-2)/((A8-1)*($B$2+1)))</f>
        <v>0.25180670022025525</v>
      </c>
      <c r="E8">
        <f t="shared" ref="E8:E11" si="2">(1-$B$3)*D8</f>
        <v>0.20181447693596041</v>
      </c>
      <c r="F8">
        <f t="shared" ref="F8:F11" si="3">C8*LN(E8)</f>
        <v>-502.5276204672063</v>
      </c>
      <c r="G8">
        <f t="shared" ref="G8" si="4">1878*E8</f>
        <v>379.00758768573365</v>
      </c>
      <c r="H8">
        <f t="shared" si="0"/>
        <v>11.1501368151454</v>
      </c>
    </row>
    <row r="9" spans="1:8" x14ac:dyDescent="0.25">
      <c r="A9">
        <v>4</v>
      </c>
      <c r="B9">
        <v>0.14802981895600001</v>
      </c>
      <c r="C9">
        <v>277.99999999936801</v>
      </c>
      <c r="D9">
        <f t="shared" si="1"/>
        <v>0.15114790910782744</v>
      </c>
      <c r="E9">
        <f t="shared" si="2"/>
        <v>0.12113989099526971</v>
      </c>
      <c r="F9">
        <f t="shared" si="3"/>
        <v>-586.80497907532276</v>
      </c>
      <c r="G9">
        <f>1878*E9</f>
        <v>227.50071528911653</v>
      </c>
      <c r="H9">
        <f t="shared" si="0"/>
        <v>11.209537310712088</v>
      </c>
    </row>
    <row r="10" spans="1:8" x14ac:dyDescent="0.25">
      <c r="A10">
        <v>5</v>
      </c>
      <c r="B10">
        <v>5.5378061767800003E-2</v>
      </c>
      <c r="C10">
        <v>103.99999999992841</v>
      </c>
      <c r="D10">
        <f t="shared" si="1"/>
        <v>7.1878043212412077E-2</v>
      </c>
      <c r="E10">
        <f>(1-$B$3)*D10</f>
        <v>5.7607798686075004E-2</v>
      </c>
      <c r="F10">
        <f t="shared" si="3"/>
        <v>-296.826121965129</v>
      </c>
      <c r="G10">
        <f>1878*E10</f>
        <v>108.18744593244885</v>
      </c>
      <c r="H10">
        <f t="shared" si="0"/>
        <v>0.1620770625154653</v>
      </c>
    </row>
    <row r="11" spans="1:8" x14ac:dyDescent="0.25">
      <c r="A11" t="s">
        <v>2</v>
      </c>
      <c r="B11">
        <v>3.1948881789099999E-2</v>
      </c>
      <c r="C11">
        <v>59.999999999929798</v>
      </c>
      <c r="D11">
        <f>1-SUM(D6:D10)</f>
        <v>4.3339575837748057E-2</v>
      </c>
      <c r="E11">
        <f t="shared" si="2"/>
        <v>3.4735191004333497E-2</v>
      </c>
      <c r="F11">
        <f t="shared" si="3"/>
        <v>-201.60011735683628</v>
      </c>
      <c r="G11">
        <f>1878*E11</f>
        <v>65.232688706138305</v>
      </c>
      <c r="H11">
        <f t="shared" si="0"/>
        <v>0.41974402158139978</v>
      </c>
    </row>
    <row r="14" spans="1:8" x14ac:dyDescent="0.25">
      <c r="G14">
        <f>SUM(G6:G8)/1878</f>
        <v>0.78651711931432189</v>
      </c>
    </row>
    <row r="15" spans="1:8" x14ac:dyDescent="0.25">
      <c r="A15" s="16" t="s">
        <v>33</v>
      </c>
      <c r="B15">
        <f>SUM(H6:H11)</f>
        <v>24.225614688593438</v>
      </c>
    </row>
    <row r="16" spans="1:8" x14ac:dyDescent="0.25">
      <c r="A16" s="16" t="s">
        <v>26</v>
      </c>
      <c r="B16">
        <v>2</v>
      </c>
    </row>
    <row r="17" spans="1:5" x14ac:dyDescent="0.25">
      <c r="A17" s="16" t="s">
        <v>27</v>
      </c>
      <c r="B17" s="9">
        <f>_xlfn.CHISQ.DIST.RT(B15,B16)</f>
        <v>5.4887646592290772E-6</v>
      </c>
    </row>
    <row r="18" spans="1:5" x14ac:dyDescent="0.25">
      <c r="E18" s="12"/>
    </row>
    <row r="19" spans="1:5" x14ac:dyDescent="0.25">
      <c r="E19" s="12"/>
    </row>
    <row r="20" spans="1:5" x14ac:dyDescent="0.25">
      <c r="A20" s="16" t="s">
        <v>32</v>
      </c>
      <c r="B20">
        <f>2*(F3-'Analysis- Shifted NBD'!E3)</f>
        <v>36.696935954038963</v>
      </c>
      <c r="E20" s="12"/>
    </row>
    <row r="21" spans="1:5" x14ac:dyDescent="0.25">
      <c r="A21" s="16" t="s">
        <v>26</v>
      </c>
      <c r="B21">
        <v>1</v>
      </c>
      <c r="E21" s="12"/>
    </row>
    <row r="22" spans="1:5" x14ac:dyDescent="0.25">
      <c r="A22" s="16" t="s">
        <v>27</v>
      </c>
      <c r="B22" s="10">
        <f>_xlfn.CHISQ.DIST.RT(B20,B21)</f>
        <v>1.379961646383594E-9</v>
      </c>
    </row>
  </sheetData>
  <hyperlinks>
    <hyperlink ref="A3" r:id="rId1" xr:uid="{F1F423AA-4524-4B57-BED0-89F1C64A9147}"/>
    <hyperlink ref="E4" r:id="rId2" display="wspike@1" xr:uid="{6B611B6D-C6C5-44A4-9F57-9F949AFB34E8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9CBB-67FA-4651-8686-7273321CB164}">
  <dimension ref="A1:H18"/>
  <sheetViews>
    <sheetView tabSelected="1" workbookViewId="0">
      <selection activeCell="D22" sqref="D22"/>
    </sheetView>
  </sheetViews>
  <sheetFormatPr defaultRowHeight="13.2" x14ac:dyDescent="0.25"/>
  <cols>
    <col min="1" max="1" width="12.33203125" bestFit="1" customWidth="1"/>
    <col min="5" max="5" width="13.21875" customWidth="1"/>
  </cols>
  <sheetData>
    <row r="1" spans="1:8" x14ac:dyDescent="0.25">
      <c r="A1" s="16" t="s">
        <v>16</v>
      </c>
      <c r="B1">
        <v>5.8364240205812141</v>
      </c>
      <c r="C1" s="16" t="s">
        <v>35</v>
      </c>
      <c r="D1">
        <f>B1/B2+1</f>
        <v>2.9945539611412948</v>
      </c>
    </row>
    <row r="2" spans="1:8" x14ac:dyDescent="0.25">
      <c r="A2" s="16" t="s">
        <v>17</v>
      </c>
      <c r="B2">
        <v>2.9261800554353417</v>
      </c>
    </row>
    <row r="3" spans="1:8" x14ac:dyDescent="0.25">
      <c r="F3">
        <f>SUM(F6:F11)</f>
        <v>-2964.9110198470216</v>
      </c>
    </row>
    <row r="4" spans="1:8" x14ac:dyDescent="0.25">
      <c r="A4" s="14" t="s">
        <v>22</v>
      </c>
      <c r="B4" s="14" t="s">
        <v>14</v>
      </c>
      <c r="C4" s="14" t="s">
        <v>15</v>
      </c>
      <c r="D4" s="14" t="s">
        <v>18</v>
      </c>
      <c r="E4" s="14" t="s">
        <v>34</v>
      </c>
      <c r="F4" s="14" t="s">
        <v>19</v>
      </c>
      <c r="G4" s="14" t="s">
        <v>20</v>
      </c>
      <c r="H4" s="14" t="s">
        <v>21</v>
      </c>
    </row>
    <row r="5" spans="1:8" x14ac:dyDescent="0.25">
      <c r="A5" s="3">
        <v>0</v>
      </c>
      <c r="B5" s="3"/>
      <c r="D5" s="3">
        <f>(B2/(B2+1))^B1</f>
        <v>0.17983267684886517</v>
      </c>
      <c r="E5" s="3"/>
      <c r="F5" s="3"/>
      <c r="G5" s="3"/>
      <c r="H5" s="3"/>
    </row>
    <row r="6" spans="1:8" x14ac:dyDescent="0.25">
      <c r="A6">
        <v>1</v>
      </c>
      <c r="B6">
        <v>0.34717784877500002</v>
      </c>
      <c r="C6">
        <v>651.99999999944998</v>
      </c>
      <c r="D6">
        <f>D5*(($B$1+A6-1)/(A6*($B$2+1)))</f>
        <v>0.2673284821446521</v>
      </c>
      <c r="E6">
        <f>D6/(1-$D$5)</f>
        <v>0.32594383438437796</v>
      </c>
      <c r="F6">
        <f>C6*LN(E6)</f>
        <v>-730.91169015361368</v>
      </c>
      <c r="G6">
        <f>E6*1878</f>
        <v>612.12252097386181</v>
      </c>
      <c r="H6">
        <f t="shared" ref="H6:H11" si="0">(C6-G6)^2/G6</f>
        <v>2.5978677126701051</v>
      </c>
    </row>
    <row r="7" spans="1:8" x14ac:dyDescent="0.25">
      <c r="A7">
        <v>2</v>
      </c>
      <c r="B7">
        <v>0.25026624068199999</v>
      </c>
      <c r="C7">
        <v>470.00000000079598</v>
      </c>
      <c r="D7">
        <f>D6*(($B$1+A7-1)/(A7*($B$2+1)))</f>
        <v>0.23274160009411127</v>
      </c>
      <c r="E7">
        <f t="shared" ref="E7:E10" si="1">D7/(1-$D$5)</f>
        <v>0.28377331493761943</v>
      </c>
      <c r="F7">
        <f t="shared" ref="F7:F9" si="2">C7*LN(E7)</f>
        <v>-592.00238680008431</v>
      </c>
      <c r="G7">
        <f t="shared" ref="G7:G11" si="3">E7*1878</f>
        <v>532.92628545284924</v>
      </c>
      <c r="H7">
        <f t="shared" si="0"/>
        <v>7.4301409198245061</v>
      </c>
    </row>
    <row r="8" spans="1:8" x14ac:dyDescent="0.25">
      <c r="A8">
        <v>3</v>
      </c>
      <c r="B8">
        <v>0.16719914802999999</v>
      </c>
      <c r="C8">
        <v>314.00000000033998</v>
      </c>
      <c r="D8">
        <f>D7*(($B$1+A8-1)/(A8*($B$2+1)))</f>
        <v>0.15484617276964285</v>
      </c>
      <c r="E8">
        <f t="shared" si="1"/>
        <v>0.18879827127800464</v>
      </c>
      <c r="F8">
        <f t="shared" si="2"/>
        <v>-523.4619210478221</v>
      </c>
      <c r="G8">
        <f>E8*1878</f>
        <v>354.56315346009274</v>
      </c>
      <c r="H8">
        <f t="shared" si="0"/>
        <v>4.6405538831170272</v>
      </c>
    </row>
    <row r="9" spans="1:8" x14ac:dyDescent="0.25">
      <c r="A9">
        <v>4</v>
      </c>
      <c r="B9">
        <v>0.14802981895600001</v>
      </c>
      <c r="C9">
        <v>277.99999999936801</v>
      </c>
      <c r="D9">
        <f>D8*(($B$1+A9-1)/(A9*($B$2+1)))</f>
        <v>8.7125808116117004E-2</v>
      </c>
      <c r="E9">
        <f t="shared" si="1"/>
        <v>0.10622930913825501</v>
      </c>
      <c r="F9">
        <f t="shared" si="2"/>
        <v>-623.31915328909997</v>
      </c>
      <c r="G9">
        <f t="shared" si="3"/>
        <v>199.49864256164292</v>
      </c>
      <c r="H9">
        <f t="shared" si="0"/>
        <v>30.889749626548671</v>
      </c>
    </row>
    <row r="10" spans="1:8" x14ac:dyDescent="0.25">
      <c r="A10">
        <v>5</v>
      </c>
      <c r="B10">
        <v>5.5378061767800003E-2</v>
      </c>
      <c r="C10">
        <v>103.99999999992841</v>
      </c>
      <c r="D10">
        <f>D9*(($B$1+A10-1)/(A10*($B$2+1)))</f>
        <v>4.3655990283965551E-2</v>
      </c>
      <c r="E10">
        <f t="shared" si="1"/>
        <v>5.3228151197534268E-2</v>
      </c>
      <c r="F10">
        <f>C10*LN(E10)</f>
        <v>-305.04945793283258</v>
      </c>
      <c r="G10">
        <f t="shared" si="3"/>
        <v>99.962467948969362</v>
      </c>
      <c r="H10">
        <f t="shared" si="0"/>
        <v>0.16307785708975803</v>
      </c>
    </row>
    <row r="11" spans="1:8" x14ac:dyDescent="0.25">
      <c r="A11" t="s">
        <v>2</v>
      </c>
      <c r="B11">
        <v>3.1948881789099999E-2</v>
      </c>
      <c r="C11">
        <v>59.999999999929798</v>
      </c>
      <c r="D11">
        <f>1-SUM(D5:D10)</f>
        <v>3.446926974264608E-2</v>
      </c>
      <c r="E11">
        <f>D11/(1-$D$5)</f>
        <v>4.2027119064208703E-2</v>
      </c>
      <c r="F11">
        <f>C11*LN(E11)</f>
        <v>-190.16641062356902</v>
      </c>
      <c r="G11">
        <f t="shared" si="3"/>
        <v>78.92692960258394</v>
      </c>
      <c r="H11">
        <f t="shared" si="0"/>
        <v>4.5387381212926066</v>
      </c>
    </row>
    <row r="12" spans="1:8" x14ac:dyDescent="0.25">
      <c r="C12">
        <f>SUM(C6:C11)</f>
        <v>1877.9999999998122</v>
      </c>
    </row>
    <row r="15" spans="1:8" x14ac:dyDescent="0.25">
      <c r="A15" s="16" t="s">
        <v>25</v>
      </c>
      <c r="B15">
        <f>SUM(H6:H11)</f>
        <v>50.260128120542674</v>
      </c>
    </row>
    <row r="16" spans="1:8" x14ac:dyDescent="0.25">
      <c r="A16" s="16" t="s">
        <v>26</v>
      </c>
      <c r="B16">
        <v>3</v>
      </c>
    </row>
    <row r="17" spans="1:2" x14ac:dyDescent="0.25">
      <c r="A17" s="16" t="s">
        <v>27</v>
      </c>
      <c r="B17">
        <f>_xlfn.CHISQ.DIST.RT(B15,B16)</f>
        <v>7.032348455581356E-11</v>
      </c>
    </row>
    <row r="18" spans="1:2" x14ac:dyDescent="0.25">
      <c r="A18" s="16" t="s">
        <v>28</v>
      </c>
      <c r="B18">
        <f>(C12/(1-D5))*D5</f>
        <v>411.77666750312756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4190-6E71-4CE7-9508-DAA061A92452}">
  <dimension ref="A1:I24"/>
  <sheetViews>
    <sheetView workbookViewId="0">
      <selection activeCell="E24" sqref="E24"/>
    </sheetView>
  </sheetViews>
  <sheetFormatPr defaultRowHeight="13.2" x14ac:dyDescent="0.25"/>
  <cols>
    <col min="1" max="2" width="12.33203125" bestFit="1" customWidth="1"/>
  </cols>
  <sheetData>
    <row r="1" spans="1:9" x14ac:dyDescent="0.25">
      <c r="A1" s="16" t="s">
        <v>16</v>
      </c>
      <c r="B1">
        <v>4899.5323135384497</v>
      </c>
      <c r="C1" s="16" t="s">
        <v>35</v>
      </c>
      <c r="D1">
        <f>B1/B2</f>
        <v>2.4478927031329616</v>
      </c>
    </row>
    <row r="2" spans="1:9" x14ac:dyDescent="0.25">
      <c r="A2" s="16" t="s">
        <v>17</v>
      </c>
      <c r="B2">
        <v>2001.5306664657855</v>
      </c>
    </row>
    <row r="3" spans="1:9" x14ac:dyDescent="0.25">
      <c r="A3" s="16" t="s">
        <v>31</v>
      </c>
      <c r="B3">
        <v>0.15012910790394007</v>
      </c>
      <c r="G3">
        <f>SUM(G6:G11)</f>
        <v>-2951.9593205223305</v>
      </c>
    </row>
    <row r="4" spans="1:9" x14ac:dyDescent="0.25">
      <c r="A4" s="14" t="s">
        <v>22</v>
      </c>
      <c r="B4" s="14" t="s">
        <v>14</v>
      </c>
      <c r="C4" s="14" t="s">
        <v>15</v>
      </c>
      <c r="D4" s="14" t="s">
        <v>18</v>
      </c>
      <c r="E4" s="14" t="s">
        <v>23</v>
      </c>
      <c r="F4" s="14" t="s">
        <v>30</v>
      </c>
      <c r="G4" s="14" t="s">
        <v>19</v>
      </c>
      <c r="H4" s="14" t="s">
        <v>20</v>
      </c>
      <c r="I4" s="14" t="s">
        <v>21</v>
      </c>
    </row>
    <row r="5" spans="1:9" x14ac:dyDescent="0.25">
      <c r="A5" s="3">
        <v>0</v>
      </c>
      <c r="B5" s="3"/>
      <c r="D5" s="3">
        <f>(B2/(B2+1))^B1</f>
        <v>8.6528503286082123E-2</v>
      </c>
      <c r="E5" s="3"/>
      <c r="F5" s="3"/>
      <c r="G5" s="3"/>
      <c r="H5" s="3"/>
      <c r="I5" s="3"/>
    </row>
    <row r="6" spans="1:9" x14ac:dyDescent="0.25">
      <c r="A6">
        <v>1</v>
      </c>
      <c r="B6">
        <v>0.34717784877500002</v>
      </c>
      <c r="C6">
        <v>651.99999999944998</v>
      </c>
      <c r="D6">
        <f>D5*(($B$1+A6-1)/(A6*($B$2+1)))</f>
        <v>0.21170671939845706</v>
      </c>
      <c r="E6">
        <f>D6/(1-$D$5)</f>
        <v>0.23176061886992805</v>
      </c>
      <c r="F6">
        <f>B3+(1-B3)*E6</f>
        <v>0.34709571181566079</v>
      </c>
      <c r="G6">
        <f>C6*LN(F6)</f>
        <v>-689.91687125215253</v>
      </c>
      <c r="H6">
        <f>F6*1878</f>
        <v>651.84574678981096</v>
      </c>
      <c r="I6">
        <f t="shared" ref="I6:I11" si="0">(C6-H6)^2/H6</f>
        <v>3.6502581785829911E-5</v>
      </c>
    </row>
    <row r="7" spans="1:9" x14ac:dyDescent="0.25">
      <c r="A7">
        <v>2</v>
      </c>
      <c r="B7">
        <v>0.25026624068199999</v>
      </c>
      <c r="C7">
        <v>470.00000000079598</v>
      </c>
      <c r="D7">
        <f>D6*(($B$1+A7-1)/(A7*($B$2+1)))</f>
        <v>0.25904113149896724</v>
      </c>
      <c r="E7">
        <f t="shared" ref="E7:E10" si="1">D7/(1-$D$5)</f>
        <v>0.28357877879148979</v>
      </c>
      <c r="F7">
        <f>(1-$B$3)*E7</f>
        <v>0.24100534971103468</v>
      </c>
      <c r="G7">
        <f>C7*LN(F7)</f>
        <v>-668.7799894515075</v>
      </c>
      <c r="H7">
        <f t="shared" ref="H7:H9" si="2">F7*1878</f>
        <v>452.60804675732311</v>
      </c>
      <c r="I7">
        <f t="shared" si="0"/>
        <v>0.66830459553302757</v>
      </c>
    </row>
    <row r="8" spans="1:9" x14ac:dyDescent="0.25">
      <c r="A8">
        <v>3</v>
      </c>
      <c r="B8">
        <v>0.16719914802999999</v>
      </c>
      <c r="C8">
        <v>314.00000000033998</v>
      </c>
      <c r="D8">
        <f>D7*(($B$1+A8-1)/(A8*($B$2+1)))</f>
        <v>0.21134898586740225</v>
      </c>
      <c r="E8">
        <f t="shared" si="1"/>
        <v>0.23136899906313418</v>
      </c>
      <c r="F8">
        <f t="shared" ref="F8:F11" si="3">(1-$B$3)*E8</f>
        <v>0.19663377763715831</v>
      </c>
      <c r="G8">
        <f t="shared" ref="G8:G9" si="4">C8*LN(F8)</f>
        <v>-510.69345500643715</v>
      </c>
      <c r="H8">
        <f t="shared" si="2"/>
        <v>369.27823440258328</v>
      </c>
      <c r="I8">
        <f t="shared" si="0"/>
        <v>8.2747449320234789</v>
      </c>
    </row>
    <row r="9" spans="1:9" x14ac:dyDescent="0.25">
      <c r="A9">
        <v>4</v>
      </c>
      <c r="B9">
        <v>0.14802981895600001</v>
      </c>
      <c r="C9">
        <v>277.99999999936801</v>
      </c>
      <c r="D9">
        <f>D8*(($B$1+A9-1)/(A9*($B$2+1)))</f>
        <v>0.12935447756178267</v>
      </c>
      <c r="E9">
        <f t="shared" si="1"/>
        <v>0.1416075685197806</v>
      </c>
      <c r="F9">
        <f t="shared" si="3"/>
        <v>0.12034815058545986</v>
      </c>
      <c r="G9">
        <f t="shared" si="4"/>
        <v>-588.62788194980419</v>
      </c>
      <c r="H9">
        <f t="shared" si="2"/>
        <v>226.01382679949361</v>
      </c>
      <c r="I9">
        <f t="shared" si="0"/>
        <v>11.957508273884926</v>
      </c>
    </row>
    <row r="10" spans="1:9" x14ac:dyDescent="0.25">
      <c r="A10">
        <v>5</v>
      </c>
      <c r="B10">
        <v>5.5378061767800003E-2</v>
      </c>
      <c r="C10">
        <v>103.99999999992841</v>
      </c>
      <c r="D10">
        <f>D9*(($B$1+A10-1)/(A10*($B$2+1)))</f>
        <v>6.3349228178815803E-2</v>
      </c>
      <c r="E10">
        <f t="shared" si="1"/>
        <v>6.9349977976002009E-2</v>
      </c>
      <c r="F10">
        <f t="shared" si="3"/>
        <v>5.8938527649306932E-2</v>
      </c>
      <c r="G10">
        <f>C10*LN(F10)</f>
        <v>-294.45106937823704</v>
      </c>
      <c r="H10">
        <f>F10*1878</f>
        <v>110.68655492539843</v>
      </c>
      <c r="I10">
        <f t="shared" si="0"/>
        <v>0.40393358345520342</v>
      </c>
    </row>
    <row r="11" spans="1:9" x14ac:dyDescent="0.25">
      <c r="A11" t="s">
        <v>2</v>
      </c>
      <c r="B11">
        <v>3.1948881789099999E-2</v>
      </c>
      <c r="C11">
        <v>59.999999999929798</v>
      </c>
      <c r="D11">
        <f>1-SUM(D5:D10)</f>
        <v>3.8670954208492869E-2</v>
      </c>
      <c r="E11">
        <f>D11/(1-$D$5)</f>
        <v>4.2334056779665327E-2</v>
      </c>
      <c r="F11">
        <f t="shared" si="3"/>
        <v>3.5978482601379425E-2</v>
      </c>
      <c r="G11">
        <f>C11*LN(F11)</f>
        <v>-199.49005348419161</v>
      </c>
      <c r="H11">
        <f>F11*1878</f>
        <v>67.567590325390555</v>
      </c>
      <c r="I11">
        <f t="shared" si="0"/>
        <v>0.84757237986755463</v>
      </c>
    </row>
    <row r="12" spans="1:9" x14ac:dyDescent="0.25">
      <c r="C12">
        <f>SUM(C6:C11)</f>
        <v>1877.9999999998122</v>
      </c>
    </row>
    <row r="15" spans="1:9" x14ac:dyDescent="0.25">
      <c r="A15" s="16" t="s">
        <v>25</v>
      </c>
      <c r="B15">
        <f>SUM(I6:I11)</f>
        <v>22.152100267345975</v>
      </c>
    </row>
    <row r="16" spans="1:9" x14ac:dyDescent="0.25">
      <c r="A16" s="16" t="s">
        <v>26</v>
      </c>
      <c r="B16">
        <v>3</v>
      </c>
    </row>
    <row r="17" spans="1:2" x14ac:dyDescent="0.25">
      <c r="A17" s="16" t="s">
        <v>27</v>
      </c>
      <c r="B17">
        <f>_xlfn.CHISQ.DIST.RT(B15,B16)</f>
        <v>6.064609068613431E-5</v>
      </c>
    </row>
    <row r="18" spans="1:2" x14ac:dyDescent="0.25">
      <c r="A18" s="16" t="s">
        <v>28</v>
      </c>
      <c r="B18">
        <f>(C12/(1-D5))*D5</f>
        <v>177.89337681122859</v>
      </c>
    </row>
    <row r="22" spans="1:2" x14ac:dyDescent="0.25">
      <c r="A22" s="16" t="s">
        <v>32</v>
      </c>
      <c r="B22">
        <f>2*(G3-truncated!F3)</f>
        <v>25.903398649382325</v>
      </c>
    </row>
    <row r="23" spans="1:2" x14ac:dyDescent="0.25">
      <c r="A23" s="16" t="s">
        <v>26</v>
      </c>
      <c r="B23">
        <v>1</v>
      </c>
    </row>
    <row r="24" spans="1:2" x14ac:dyDescent="0.25">
      <c r="A24" s="16" t="s">
        <v>27</v>
      </c>
      <c r="B24">
        <f>_xlfn.CHISQ.DIST.RT(B22,B23)</f>
        <v>3.5893663210473496E-7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topline</vt:lpstr>
      <vt:lpstr>Analysis- Shifted NBD</vt:lpstr>
      <vt:lpstr>shifted NBD+spike@1</vt:lpstr>
      <vt:lpstr>truncated</vt:lpstr>
      <vt:lpstr>truncated + spike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Keyush Shah</dc:creator>
  <cp:keywords/>
  <dc:description/>
  <cp:lastModifiedBy>SWAYAM SHAH</cp:lastModifiedBy>
  <dcterms:created xsi:type="dcterms:W3CDTF">2024-02-29T01:52:44Z</dcterms:created>
  <dcterms:modified xsi:type="dcterms:W3CDTF">2025-02-07T16:46:16Z</dcterms:modified>
  <cp:category/>
</cp:coreProperties>
</file>