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d.docs.live.net/dc18423902c4bc91/01_NDSU/WORK/NYU SPS IMC/INTG1-GC 1025 _ Database Management ^0 Modeling/INTG1_GC_1025_SP24/03_Session Resources/Session04/"/>
    </mc:Choice>
  </mc:AlternateContent>
  <xr:revisionPtr revIDLastSave="0" documentId="8_{E44C4CE2-D479-164D-85D8-7F031292F4DD}" xr6:coauthVersionLast="47" xr6:coauthVersionMax="47" xr10:uidLastSave="{00000000-0000-0000-0000-000000000000}"/>
  <bookViews>
    <workbookView xWindow="0" yWindow="740" windowWidth="34560" windowHeight="21600" activeTab="2"/>
  </bookViews>
  <sheets>
    <sheet name="correlations" sheetId="1" r:id="rId1"/>
    <sheet name="ev_HiddenInfo" sheetId="2" state="veryHidden" r:id="rId2"/>
    <sheet name="cluster" sheetId="3" r:id="rId3"/>
    <sheet name="sorted" sheetId="4" r:id="rId4"/>
    <sheet name="Sheet2" sheetId="5" r:id="rId5"/>
    <sheet name="Sheet3" sheetId="6" r:id="rId6"/>
  </sheets>
  <definedNames>
    <definedName name="genehunt_adj" localSheetId="2" hidden="1">cluster!$H$5:$H$8</definedName>
    <definedName name="genehunt_adj" localSheetId="3" hidden="1">sorted!$H$5:$H$8</definedName>
    <definedName name="genehunt_apr" localSheetId="2" hidden="1">50</definedName>
    <definedName name="genehunt_apr" localSheetId="3" hidden="1">50</definedName>
    <definedName name="genehunt_chc" localSheetId="2" hidden="1">-4146</definedName>
    <definedName name="genehunt_chc" localSheetId="3" hidden="1">-4146</definedName>
    <definedName name="genehunt_chd" localSheetId="2" hidden="1">1</definedName>
    <definedName name="genehunt_chd" localSheetId="3" hidden="1">1</definedName>
    <definedName name="genehunt_che" localSheetId="2" hidden="1">1</definedName>
    <definedName name="genehunt_che" localSheetId="3" hidden="1">1</definedName>
    <definedName name="genehunt_cht" localSheetId="2" hidden="1">-4146</definedName>
    <definedName name="genehunt_cht" localSheetId="3" hidden="1">-4146</definedName>
    <definedName name="genehunt_chu" localSheetId="2" hidden="1">3</definedName>
    <definedName name="genehunt_chu" localSheetId="3" hidden="1">3</definedName>
    <definedName name="genehunt_clm" localSheetId="2" hidden="1">200</definedName>
    <definedName name="genehunt_clm" localSheetId="3" hidden="1">200</definedName>
    <definedName name="genehunt_cns1" localSheetId="2" hidden="1">49</definedName>
    <definedName name="genehunt_cns1" localSheetId="3" hidden="1">49</definedName>
    <definedName name="genehunt_cns2" localSheetId="2" hidden="1">1</definedName>
    <definedName name="genehunt_cns2" localSheetId="3" hidden="1">1</definedName>
    <definedName name="genehunt_crp" localSheetId="2" hidden="1">1</definedName>
    <definedName name="genehunt_crp" localSheetId="3" hidden="1">1</definedName>
    <definedName name="genehunt_crs" localSheetId="2" hidden="1" xml:space="preserve"> 0.9</definedName>
    <definedName name="genehunt_crs" localSheetId="3" hidden="1" xml:space="preserve"> 0.9</definedName>
    <definedName name="genehunt_ggp" localSheetId="2" hidden="1" xml:space="preserve"> 0.98</definedName>
    <definedName name="genehunt_ggp" localSheetId="3" hidden="1" xml:space="preserve"> 0.98</definedName>
    <definedName name="genehunt_grs" localSheetId="2" hidden="1">2</definedName>
    <definedName name="genehunt_grs" localSheetId="3" hidden="1">2</definedName>
    <definedName name="genehunt_ich" localSheetId="2" hidden="1">cluster!$H$5:$H$8</definedName>
    <definedName name="genehunt_ich" localSheetId="3" hidden="1">sorted!$H$5:$H$8</definedName>
    <definedName name="genehunt_int" localSheetId="2" hidden="1">1</definedName>
    <definedName name="genehunt_int" localSheetId="3" hidden="1">1</definedName>
    <definedName name="genehunt_mth" localSheetId="2" hidden="1">1</definedName>
    <definedName name="genehunt_mth" localSheetId="3" hidden="1">1</definedName>
    <definedName name="genehunt_mut" localSheetId="2" hidden="1" xml:space="preserve"> 0.01</definedName>
    <definedName name="genehunt_mut" localSheetId="3" hidden="1" xml:space="preserve"> 0.01</definedName>
    <definedName name="genehunt_ncn" localSheetId="2" hidden="1">2</definedName>
    <definedName name="genehunt_ncn" localSheetId="3" hidden="1">2</definedName>
    <definedName name="genehunt_psz" localSheetId="2" hidden="1">50</definedName>
    <definedName name="genehunt_psz" localSheetId="3" hidden="1">50</definedName>
    <definedName name="genehunt_ref1" localSheetId="2" hidden="1">cluster!$H$5:$H$8</definedName>
    <definedName name="genehunt_ref1" localSheetId="3" hidden="1">sorted!$H$5:$H$8</definedName>
    <definedName name="genehunt_ref2" localSheetId="2" hidden="1">cluster!$H$5:$H$8</definedName>
    <definedName name="genehunt_ref2" localSheetId="3" hidden="1">sorted!$H$5:$H$8</definedName>
    <definedName name="genehunt_rel1" localSheetId="2" hidden="1">1</definedName>
    <definedName name="genehunt_rel1" localSheetId="3" hidden="1">1</definedName>
    <definedName name="genehunt_rel2" localSheetId="2" hidden="1">3</definedName>
    <definedName name="genehunt_rel2" localSheetId="3" hidden="1">3</definedName>
    <definedName name="genehunt_rng1" localSheetId="2" hidden="1">FALSE</definedName>
    <definedName name="genehunt_rng1" localSheetId="3" hidden="1">FALSE</definedName>
    <definedName name="genehunt_rng2" localSheetId="2" hidden="1">FALSE</definedName>
    <definedName name="genehunt_rng2" localSheetId="3" hidden="1">FALSE</definedName>
    <definedName name="genehunt_swt" localSheetId="2" hidden="1">2</definedName>
    <definedName name="genehunt_swt" localSheetId="3" hidden="1">2</definedName>
    <definedName name="genehunt_tlm" localSheetId="2" hidden="1">30</definedName>
    <definedName name="genehunt_tlm" localSheetId="3" hidden="1">30</definedName>
    <definedName name="genehunt_trg" localSheetId="2" hidden="1">cluster!$S$8</definedName>
    <definedName name="genehunt_trg" localSheetId="3" hidden="1">sorted!$S$8</definedName>
    <definedName name="genehunt_typ" localSheetId="2" hidden="1">1</definedName>
    <definedName name="genehunt_typ" localSheetId="3" hidden="1">1</definedName>
    <definedName name="genehunt_val" localSheetId="2" hidden="1">0</definedName>
    <definedName name="genehunt_val" localSheetId="3" hidden="1">0</definedName>
    <definedName name="Lookup" localSheetId="3">sorted!$A$9:$N$58</definedName>
    <definedName name="Lookup">cluster!$A$9:$N$58</definedName>
    <definedName name="solver_adj" localSheetId="2" hidden="1">cluster!$H$5:$H$8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bd" localSheetId="2" hidden="1">2</definedName>
    <definedName name="solver_itr" localSheetId="2" hidden="1">100</definedName>
    <definedName name="solver_lhs1" localSheetId="2" hidden="1">cluster!$H$5:$H$8</definedName>
    <definedName name="solver_lhs2" localSheetId="2" hidden="1">cluster!$H$5:$H$8</definedName>
    <definedName name="solver_lhs3" localSheetId="2" hidden="1">cluster!$H$5:$H$8</definedName>
    <definedName name="solver_lin" localSheetId="2" hidden="1">2</definedName>
    <definedName name="solver_lva" localSheetId="2" hidden="1">2</definedName>
    <definedName name="solver_mip" localSheetId="2" hidden="1">5000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5000</definedName>
    <definedName name="solver_num" localSheetId="2" hidden="1">3</definedName>
    <definedName name="solver_nwt" localSheetId="2" hidden="1">1</definedName>
    <definedName name="solver_ofx" localSheetId="2" hidden="1">2</definedName>
    <definedName name="solver_opt" localSheetId="2" hidden="1">cluster!$S$8</definedName>
    <definedName name="solver_piv" localSheetId="2" hidden="1">0.000001</definedName>
    <definedName name="solver_pre" localSheetId="2" hidden="1">0.000001</definedName>
    <definedName name="solver_pro" localSheetId="2" hidden="1">2</definedName>
    <definedName name="solver_rbv" localSheetId="2" hidden="1">1</definedName>
    <definedName name="solver_red" localSheetId="2" hidden="1">0.000001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o" localSheetId="2" hidden="1">2</definedName>
    <definedName name="solver_rep" localSheetId="2" hidden="1">2</definedName>
    <definedName name="solver_rhs1" localSheetId="2" hidden="1">49</definedName>
    <definedName name="solver_rhs2" localSheetId="2" hidden="1">integer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std" localSheetId="2" hidden="1">0</definedName>
    <definedName name="solver_tim" localSheetId="2" hidden="1">100</definedName>
    <definedName name="solver_tol" localSheetId="2" hidden="1">0.0005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C2" i="4"/>
  <c r="D2" i="4"/>
  <c r="E2" i="4"/>
  <c r="F2" i="4"/>
  <c r="G2" i="4"/>
  <c r="H2" i="4"/>
  <c r="I2" i="4"/>
  <c r="J2" i="4"/>
  <c r="K2" i="4"/>
  <c r="L2" i="4"/>
  <c r="M2" i="4"/>
  <c r="N2" i="4"/>
  <c r="G5" i="4"/>
  <c r="I5" i="4"/>
  <c r="J5" i="4"/>
  <c r="K5" i="4"/>
  <c r="L5" i="4"/>
  <c r="M5" i="4"/>
  <c r="N5" i="4"/>
  <c r="G6" i="4"/>
  <c r="I6" i="4"/>
  <c r="J6" i="4"/>
  <c r="K6" i="4"/>
  <c r="L6" i="4"/>
  <c r="M6" i="4"/>
  <c r="N6" i="4"/>
  <c r="G7" i="4"/>
  <c r="I7" i="4"/>
  <c r="J7" i="4"/>
  <c r="K7" i="4"/>
  <c r="L7" i="4"/>
  <c r="M7" i="4"/>
  <c r="N7" i="4"/>
  <c r="G8" i="4"/>
  <c r="I8" i="4"/>
  <c r="J8" i="4"/>
  <c r="K8" i="4"/>
  <c r="L8" i="4"/>
  <c r="M8" i="4"/>
  <c r="N8" i="4"/>
  <c r="S8" i="4"/>
  <c r="C1" i="3"/>
  <c r="D1" i="3"/>
  <c r="E1" i="3"/>
  <c r="F1" i="3"/>
  <c r="G1" i="3"/>
  <c r="H1" i="3"/>
  <c r="C2" i="3"/>
  <c r="D2" i="3"/>
  <c r="E2" i="3"/>
  <c r="F2" i="3"/>
  <c r="G2" i="3"/>
  <c r="H2" i="3"/>
  <c r="G5" i="3"/>
  <c r="G6" i="3"/>
  <c r="G7" i="3"/>
  <c r="K7" i="3"/>
  <c r="M7" i="3"/>
  <c r="G8" i="3"/>
  <c r="K8" i="3"/>
  <c r="I10" i="3"/>
  <c r="I1" i="3" s="1"/>
  <c r="J10" i="3"/>
  <c r="J1" i="3" s="1"/>
  <c r="K10" i="3"/>
  <c r="K1" i="3" s="1"/>
  <c r="L10" i="3"/>
  <c r="L1" i="3" s="1"/>
  <c r="M10" i="3"/>
  <c r="M1" i="3" s="1"/>
  <c r="N10" i="3"/>
  <c r="N1" i="3" s="1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I5" i="3" s="1"/>
  <c r="J33" i="3"/>
  <c r="J5" i="3" s="1"/>
  <c r="K33" i="3"/>
  <c r="K5" i="3" s="1"/>
  <c r="L33" i="3"/>
  <c r="L5" i="3" s="1"/>
  <c r="M33" i="3"/>
  <c r="M5" i="3" s="1"/>
  <c r="N33" i="3"/>
  <c r="N5" i="3" s="1"/>
  <c r="I34" i="3"/>
  <c r="I7" i="3" s="1"/>
  <c r="J34" i="3"/>
  <c r="J7" i="3" s="1"/>
  <c r="K34" i="3"/>
  <c r="L34" i="3"/>
  <c r="L7" i="3" s="1"/>
  <c r="M34" i="3"/>
  <c r="N34" i="3"/>
  <c r="N7" i="3" s="1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I6" i="3" s="1"/>
  <c r="J43" i="3"/>
  <c r="J6" i="3" s="1"/>
  <c r="K43" i="3"/>
  <c r="K6" i="3" s="1"/>
  <c r="L43" i="3"/>
  <c r="L6" i="3" s="1"/>
  <c r="M43" i="3"/>
  <c r="M6" i="3" s="1"/>
  <c r="N43" i="3"/>
  <c r="N6" i="3" s="1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I8" i="3" s="1"/>
  <c r="J52" i="3"/>
  <c r="J8" i="3" s="1"/>
  <c r="K52" i="3"/>
  <c r="L52" i="3"/>
  <c r="L8" i="3" s="1"/>
  <c r="M52" i="3"/>
  <c r="M8" i="3" s="1"/>
  <c r="N52" i="3"/>
  <c r="N8" i="3" s="1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H16" i="2"/>
  <c r="O36" i="3" l="1"/>
  <c r="O56" i="3"/>
  <c r="O40" i="3"/>
  <c r="O55" i="3"/>
  <c r="O24" i="3"/>
  <c r="O32" i="3"/>
  <c r="S32" i="3" s="1"/>
  <c r="T32" i="3" s="1"/>
  <c r="O35" i="3"/>
  <c r="O38" i="3"/>
  <c r="O41" i="3"/>
  <c r="O43" i="3"/>
  <c r="O45" i="3"/>
  <c r="O46" i="3"/>
  <c r="O49" i="3"/>
  <c r="O52" i="3"/>
  <c r="O54" i="3"/>
  <c r="O58" i="3"/>
  <c r="O10" i="3"/>
  <c r="O11" i="3"/>
  <c r="O12" i="3"/>
  <c r="S12" i="3" s="1"/>
  <c r="T12" i="3" s="1"/>
  <c r="O13" i="3"/>
  <c r="O14" i="3"/>
  <c r="S14" i="3" s="1"/>
  <c r="T14" i="3" s="1"/>
  <c r="O15" i="3"/>
  <c r="S15" i="3" s="1"/>
  <c r="T15" i="3" s="1"/>
  <c r="O16" i="3"/>
  <c r="S16" i="3" s="1"/>
  <c r="T16" i="3" s="1"/>
  <c r="O17" i="3"/>
  <c r="O18" i="3"/>
  <c r="O19" i="3"/>
  <c r="O20" i="3"/>
  <c r="O21" i="3"/>
  <c r="O22" i="3"/>
  <c r="O23" i="3"/>
  <c r="O25" i="3"/>
  <c r="O26" i="3"/>
  <c r="O27" i="3"/>
  <c r="S27" i="3" s="1"/>
  <c r="T27" i="3" s="1"/>
  <c r="O28" i="3"/>
  <c r="S28" i="3" s="1"/>
  <c r="T28" i="3" s="1"/>
  <c r="O29" i="3"/>
  <c r="S29" i="3" s="1"/>
  <c r="T29" i="3" s="1"/>
  <c r="O30" i="3"/>
  <c r="O31" i="3"/>
  <c r="O33" i="3"/>
  <c r="O34" i="3"/>
  <c r="O37" i="3"/>
  <c r="O39" i="3"/>
  <c r="O42" i="3"/>
  <c r="O44" i="3"/>
  <c r="O47" i="3"/>
  <c r="O48" i="3"/>
  <c r="O50" i="3"/>
  <c r="S50" i="3" s="1"/>
  <c r="T50" i="3" s="1"/>
  <c r="O51" i="3"/>
  <c r="S51" i="3" s="1"/>
  <c r="T51" i="3" s="1"/>
  <c r="O53" i="3"/>
  <c r="O57" i="3"/>
  <c r="P8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R53" i="3"/>
  <c r="R56" i="3"/>
  <c r="R51" i="3"/>
  <c r="R54" i="3"/>
  <c r="R57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2" i="3"/>
  <c r="R55" i="3"/>
  <c r="R58" i="3"/>
  <c r="Q43" i="3"/>
  <c r="Q45" i="3"/>
  <c r="Q47" i="3"/>
  <c r="Q48" i="3"/>
  <c r="Q50" i="3"/>
  <c r="Q52" i="3"/>
  <c r="Q54" i="3"/>
  <c r="Q56" i="3"/>
  <c r="Q58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4" i="3"/>
  <c r="Q46" i="3"/>
  <c r="Q49" i="3"/>
  <c r="Q51" i="3"/>
  <c r="Q53" i="3"/>
  <c r="Q55" i="3"/>
  <c r="Q57" i="3"/>
  <c r="I2" i="3"/>
  <c r="J2" i="3"/>
  <c r="N2" i="3"/>
  <c r="M2" i="3"/>
  <c r="L2" i="3"/>
  <c r="K2" i="3"/>
  <c r="S53" i="3" l="1"/>
  <c r="T53" i="3" s="1"/>
  <c r="S30" i="3"/>
  <c r="T30" i="3" s="1"/>
  <c r="S17" i="3"/>
  <c r="T17" i="3" s="1"/>
  <c r="S46" i="3"/>
  <c r="T46" i="3" s="1"/>
  <c r="S45" i="3"/>
  <c r="T45" i="3" s="1"/>
  <c r="S43" i="3"/>
  <c r="T43" i="3" s="1"/>
  <c r="S41" i="3"/>
  <c r="T41" i="3" s="1"/>
  <c r="S47" i="3"/>
  <c r="T47" i="3" s="1"/>
  <c r="S26" i="3"/>
  <c r="T26" i="3" s="1"/>
  <c r="S13" i="3"/>
  <c r="T13" i="3" s="1"/>
  <c r="S38" i="3"/>
  <c r="T38" i="3" s="1"/>
  <c r="S35" i="3"/>
  <c r="T35" i="3" s="1"/>
  <c r="S11" i="3"/>
  <c r="T11" i="3" s="1"/>
  <c r="S39" i="3"/>
  <c r="T39" i="3" s="1"/>
  <c r="S22" i="3"/>
  <c r="T22" i="3" s="1"/>
  <c r="S10" i="3"/>
  <c r="S24" i="3"/>
  <c r="T24" i="3" s="1"/>
  <c r="S23" i="3"/>
  <c r="T23" i="3" s="1"/>
  <c r="S37" i="3"/>
  <c r="T37" i="3" s="1"/>
  <c r="S21" i="3"/>
  <c r="T21" i="3" s="1"/>
  <c r="S58" i="3"/>
  <c r="T58" i="3" s="1"/>
  <c r="S55" i="3"/>
  <c r="T55" i="3" s="1"/>
  <c r="S48" i="3"/>
  <c r="T48" i="3" s="1"/>
  <c r="S44" i="3"/>
  <c r="T44" i="3" s="1"/>
  <c r="S42" i="3"/>
  <c r="T42" i="3" s="1"/>
  <c r="S34" i="3"/>
  <c r="T34" i="3" s="1"/>
  <c r="S20" i="3"/>
  <c r="T20" i="3" s="1"/>
  <c r="S54" i="3"/>
  <c r="T54" i="3" s="1"/>
  <c r="S40" i="3"/>
  <c r="T40" i="3" s="1"/>
  <c r="S33" i="3"/>
  <c r="T33" i="3" s="1"/>
  <c r="S19" i="3"/>
  <c r="T19" i="3" s="1"/>
  <c r="S52" i="3"/>
  <c r="T52" i="3" s="1"/>
  <c r="S56" i="3"/>
  <c r="T56" i="3" s="1"/>
  <c r="S25" i="3"/>
  <c r="T25" i="3" s="1"/>
  <c r="S57" i="3"/>
  <c r="T57" i="3" s="1"/>
  <c r="S31" i="3"/>
  <c r="T31" i="3" s="1"/>
  <c r="S18" i="3"/>
  <c r="T18" i="3" s="1"/>
  <c r="S49" i="3"/>
  <c r="T49" i="3" s="1"/>
  <c r="S36" i="3"/>
  <c r="T36" i="3" s="1"/>
  <c r="S8" i="3" l="1"/>
  <c r="B1" i="2" s="1"/>
  <c r="T10" i="3"/>
</calcChain>
</file>

<file path=xl/sharedStrings.xml><?xml version="1.0" encoding="utf-8"?>
<sst xmlns="http://schemas.openxmlformats.org/spreadsheetml/2006/main" count="379" uniqueCount="127">
  <si>
    <t>%age Black</t>
  </si>
  <si>
    <t>%age Hispanic</t>
  </si>
  <si>
    <t>%age Asian</t>
  </si>
  <si>
    <t>Median Age</t>
  </si>
  <si>
    <t>Unemployment rate</t>
  </si>
  <si>
    <t>Per capita income(000's)</t>
  </si>
  <si>
    <t>Optimize</t>
  </si>
  <si>
    <t>MACROS</t>
  </si>
  <si>
    <t>FORMAT</t>
  </si>
  <si>
    <t>FindThe</t>
  </si>
  <si>
    <t>Start</t>
  </si>
  <si>
    <t>Stop Trials</t>
  </si>
  <si>
    <t>BeforeCalc</t>
  </si>
  <si>
    <t>Stop Minutes</t>
  </si>
  <si>
    <t>AfterCalc</t>
  </si>
  <si>
    <t>Stop Change</t>
  </si>
  <si>
    <t>EndTrial</t>
  </si>
  <si>
    <t>Stop Formula</t>
  </si>
  <si>
    <t>Finish</t>
  </si>
  <si>
    <t>Pop. Size</t>
  </si>
  <si>
    <t>Constraint</t>
  </si>
  <si>
    <t>UNUSED</t>
  </si>
  <si>
    <t>Seed</t>
  </si>
  <si>
    <t>Up. Display</t>
  </si>
  <si>
    <t>PauseOnErr</t>
  </si>
  <si>
    <t>Solver</t>
  </si>
  <si>
    <t>Graph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</si>
  <si>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</si>
  <si>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</si>
  <si>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</si>
  <si>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</si>
  <si>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</si>
  <si>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</si>
  <si>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</si>
  <si>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</si>
  <si>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</si>
  <si>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</si>
  <si>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</si>
  <si>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</si>
  <si>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</si>
  <si>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DEVEVAL</t>
  </si>
  <si>
    <t>EVAL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</si>
  <si>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</si>
  <si>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</si>
  <si>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</si>
  <si>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</si>
  <si>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</si>
  <si>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</si>
  <si>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</si>
  <si>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</si>
  <si>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</si>
  <si>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</si>
  <si>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</si>
  <si>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RECIPE</t>
  </si>
  <si>
    <t>True,False,False</t>
  </si>
  <si>
    <t>Mean</t>
  </si>
  <si>
    <t>Std dev</t>
  </si>
  <si>
    <t>Column</t>
  </si>
  <si>
    <t>City</t>
  </si>
  <si>
    <t>Cluster</t>
  </si>
  <si>
    <t>z Black</t>
  </si>
  <si>
    <t>z Hispanic</t>
  </si>
  <si>
    <t>z Asian</t>
  </si>
  <si>
    <t>z Age</t>
  </si>
  <si>
    <t>z Unemp</t>
  </si>
  <si>
    <t xml:space="preserve"> z income</t>
  </si>
  <si>
    <t>Sum Dis^2</t>
  </si>
  <si>
    <t>City #</t>
  </si>
  <si>
    <t>Distance^2 to 1</t>
  </si>
  <si>
    <t>Distance^2 to 2</t>
  </si>
  <si>
    <t>Distance^2 to 3</t>
  </si>
  <si>
    <t>Distance^2 to 4</t>
  </si>
  <si>
    <t>Min Distance</t>
  </si>
  <si>
    <t>Assigned to</t>
  </si>
  <si>
    <t>Anchor</t>
  </si>
  <si>
    <t>Albuquerque</t>
  </si>
  <si>
    <t>Dallas</t>
  </si>
  <si>
    <t>LA</t>
  </si>
  <si>
    <t>Atlanta</t>
  </si>
  <si>
    <t>El Paso</t>
  </si>
  <si>
    <t>Austin</t>
  </si>
  <si>
    <t>Fort Worth</t>
  </si>
  <si>
    <t>Baltimore</t>
  </si>
  <si>
    <t>Fresno</t>
  </si>
  <si>
    <t>Boston</t>
  </si>
  <si>
    <t>Houston</t>
  </si>
  <si>
    <t>Charlotte</t>
  </si>
  <si>
    <t>Long Beach</t>
  </si>
  <si>
    <t>Chicago</t>
  </si>
  <si>
    <t>Los Angeles</t>
  </si>
  <si>
    <t>Cincinnati</t>
  </si>
  <si>
    <t>Miami</t>
  </si>
  <si>
    <t>Cleveland</t>
  </si>
  <si>
    <t>NY</t>
  </si>
  <si>
    <t>Columbus</t>
  </si>
  <si>
    <t>San Antonio</t>
  </si>
  <si>
    <t>San Diego</t>
  </si>
  <si>
    <t>Denver</t>
  </si>
  <si>
    <t>San Jose</t>
  </si>
  <si>
    <t>Detroit</t>
  </si>
  <si>
    <t>Omaha</t>
  </si>
  <si>
    <t>Honolulu</t>
  </si>
  <si>
    <t>Indianapolis</t>
  </si>
  <si>
    <t>Jacksonville</t>
  </si>
  <si>
    <t>Kansas City</t>
  </si>
  <si>
    <t>Las Vegas</t>
  </si>
  <si>
    <t>Milwaukee</t>
  </si>
  <si>
    <t>Minneapolis</t>
  </si>
  <si>
    <t>Memphis</t>
  </si>
  <si>
    <t>Nashville</t>
  </si>
  <si>
    <t>Oklahoma City</t>
  </si>
  <si>
    <t>Phoenix</t>
  </si>
  <si>
    <t>Pittsburgh</t>
  </si>
  <si>
    <t>New Orleans</t>
  </si>
  <si>
    <t>Portland</t>
  </si>
  <si>
    <t>Sacramento</t>
  </si>
  <si>
    <t>Oakland</t>
  </si>
  <si>
    <t>Toledo</t>
  </si>
  <si>
    <t>Tucson</t>
  </si>
  <si>
    <t>Tulsa</t>
  </si>
  <si>
    <t>Philadelphia</t>
  </si>
  <si>
    <t>Virginia Beach</t>
  </si>
  <si>
    <t>St. Louis</t>
  </si>
  <si>
    <t>San Francisco</t>
  </si>
  <si>
    <t>Seattle</t>
  </si>
  <si>
    <t>SF</t>
  </si>
  <si>
    <t>Phil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</si>
</sst>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6" borderId="0" xfId="0" applyFill="1"/>
    <xf numFmtId="0" fontId="0" fillId="0" borderId="3" xfId="0" applyBorder="1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9" sqref="B9"/>
    </sheetView>
  </sheetViews>
  <sheetFormatPr baseColWidth="10" defaultRowHeight="13" x14ac:dyDescent="0.15"/>
  <cols>
    <col min="1" max="1" width="16" customWidth="1"/>
    <col min="2" max="3" width="8.83203125" customWidth="1"/>
    <col min="4" max="4" width="9.5" customWidth="1"/>
    <col min="5" max="5" width="10.83203125" customWidth="1"/>
    <col min="6" max="256" width="8.83203125" customWidth="1"/>
  </cols>
  <sheetData>
    <row r="1" spans="1:7" x14ac:dyDescent="0.15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</row>
    <row r="2" spans="1:7" x14ac:dyDescent="0.15">
      <c r="A2" s="7" t="s">
        <v>0</v>
      </c>
      <c r="B2" s="7">
        <v>1</v>
      </c>
      <c r="C2" s="7"/>
      <c r="D2" s="7"/>
      <c r="E2" s="7"/>
      <c r="F2" s="7"/>
      <c r="G2" s="7"/>
    </row>
    <row r="3" spans="1:7" x14ac:dyDescent="0.15">
      <c r="A3" s="7" t="s">
        <v>1</v>
      </c>
      <c r="B3" s="7">
        <v>-0.40387145898908766</v>
      </c>
      <c r="C3" s="7">
        <v>1</v>
      </c>
      <c r="D3" s="7"/>
      <c r="E3" s="7"/>
      <c r="F3" s="7"/>
      <c r="G3" s="7"/>
    </row>
    <row r="4" spans="1:7" x14ac:dyDescent="0.15">
      <c r="A4" s="7" t="s">
        <v>2</v>
      </c>
      <c r="B4" s="7">
        <v>-0.3167491069123915</v>
      </c>
      <c r="C4" s="7">
        <v>3.1961011994511185E-4</v>
      </c>
      <c r="D4" s="7">
        <v>1</v>
      </c>
      <c r="E4" s="7"/>
      <c r="F4" s="7"/>
      <c r="G4" s="7"/>
    </row>
    <row r="5" spans="1:7" x14ac:dyDescent="0.15">
      <c r="A5" s="7" t="s">
        <v>3</v>
      </c>
      <c r="B5" s="7">
        <v>1.0420159980161919E-2</v>
      </c>
      <c r="C5" s="7">
        <v>-0.22077588047671948</v>
      </c>
      <c r="D5" s="7">
        <v>0.37294012157561851</v>
      </c>
      <c r="E5" s="7">
        <v>1</v>
      </c>
      <c r="F5" s="7"/>
      <c r="G5" s="7"/>
    </row>
    <row r="6" spans="1:7" x14ac:dyDescent="0.15">
      <c r="A6" s="7" t="s">
        <v>4</v>
      </c>
      <c r="B6" s="7">
        <v>0.30791160394074135</v>
      </c>
      <c r="C6" s="7">
        <v>0.34124083892005141</v>
      </c>
      <c r="D6" s="7">
        <v>-7.2365091828959643E-4</v>
      </c>
      <c r="E6" s="7">
        <v>-7.2882234875489855E-3</v>
      </c>
      <c r="F6" s="7">
        <v>1</v>
      </c>
      <c r="G6" s="7"/>
    </row>
    <row r="7" spans="1:7" ht="14" thickBot="1" x14ac:dyDescent="0.2">
      <c r="A7" s="8" t="s">
        <v>5</v>
      </c>
      <c r="B7" s="8">
        <v>0.12571318012030117</v>
      </c>
      <c r="C7" s="8">
        <v>-0.2979972438795318</v>
      </c>
      <c r="D7" s="8">
        <v>0.37402558113522827</v>
      </c>
      <c r="E7" s="8">
        <v>0.48048666873247242</v>
      </c>
      <c r="F7" s="8">
        <v>1.413287154244448E-2</v>
      </c>
      <c r="G7" s="8">
        <v>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"/>
  <sheetViews>
    <sheetView workbookViewId="0"/>
  </sheetViews>
  <sheetFormatPr baseColWidth="10" defaultColWidth="10.6640625" defaultRowHeight="13" x14ac:dyDescent="0.15"/>
  <cols>
    <col min="1" max="1" width="11.6640625" customWidth="1"/>
    <col min="5" max="5" width="12.6640625" customWidth="1"/>
    <col min="12" max="47" width="10.6640625" hidden="1" customWidth="1"/>
  </cols>
  <sheetData>
    <row r="1" spans="1:60" x14ac:dyDescent="0.15">
      <c r="A1" t="s">
        <v>6</v>
      </c>
      <c r="B1">
        <f>cluster!$S$8</f>
        <v>165.34823767123436</v>
      </c>
      <c r="F1" t="s">
        <v>7</v>
      </c>
      <c r="I1" t="s">
        <v>8</v>
      </c>
      <c r="J1">
        <v>3</v>
      </c>
    </row>
    <row r="2" spans="1:60" x14ac:dyDescent="0.15">
      <c r="A2" t="s">
        <v>9</v>
      </c>
      <c r="B2">
        <v>1</v>
      </c>
      <c r="C2">
        <v>0</v>
      </c>
      <c r="F2" t="s">
        <v>10</v>
      </c>
      <c r="G2" t="b">
        <v>0</v>
      </c>
    </row>
    <row r="3" spans="1:60" x14ac:dyDescent="0.15">
      <c r="A3" t="s">
        <v>11</v>
      </c>
      <c r="B3" t="b">
        <v>0</v>
      </c>
      <c r="C3">
        <v>1000</v>
      </c>
      <c r="F3" t="s">
        <v>12</v>
      </c>
      <c r="G3" t="b">
        <v>0</v>
      </c>
    </row>
    <row r="4" spans="1:60" x14ac:dyDescent="0.15">
      <c r="A4" t="s">
        <v>13</v>
      </c>
      <c r="B4" t="b">
        <v>0</v>
      </c>
      <c r="C4">
        <v>15</v>
      </c>
      <c r="F4" t="s">
        <v>14</v>
      </c>
      <c r="G4" t="b">
        <v>0</v>
      </c>
    </row>
    <row r="5" spans="1:60" x14ac:dyDescent="0.15">
      <c r="A5" t="s">
        <v>15</v>
      </c>
      <c r="B5" t="b">
        <v>0</v>
      </c>
      <c r="C5">
        <v>100</v>
      </c>
      <c r="D5">
        <v>1</v>
      </c>
      <c r="E5" t="b">
        <v>1</v>
      </c>
      <c r="F5" t="s">
        <v>16</v>
      </c>
      <c r="G5" t="b">
        <v>0</v>
      </c>
    </row>
    <row r="6" spans="1:60" x14ac:dyDescent="0.15">
      <c r="A6" t="s">
        <v>17</v>
      </c>
      <c r="B6" t="b">
        <v>0</v>
      </c>
      <c r="F6" t="s">
        <v>18</v>
      </c>
      <c r="G6" t="b">
        <v>0</v>
      </c>
    </row>
    <row r="7" spans="1:60" x14ac:dyDescent="0.15">
      <c r="A7" t="s">
        <v>19</v>
      </c>
      <c r="B7">
        <v>50</v>
      </c>
    </row>
    <row r="8" spans="1:60" x14ac:dyDescent="0.15">
      <c r="A8" t="s">
        <v>20</v>
      </c>
      <c r="B8" t="s">
        <v>21</v>
      </c>
      <c r="F8" t="s">
        <v>22</v>
      </c>
      <c r="G8" t="b">
        <v>1</v>
      </c>
      <c r="H8">
        <v>1</v>
      </c>
    </row>
    <row r="9" spans="1:60" x14ac:dyDescent="0.15">
      <c r="A9" t="s">
        <v>23</v>
      </c>
      <c r="B9">
        <v>1</v>
      </c>
    </row>
    <row r="10" spans="1:60" x14ac:dyDescent="0.15">
      <c r="A10" t="s">
        <v>24</v>
      </c>
      <c r="B10" t="b">
        <v>0</v>
      </c>
    </row>
    <row r="11" spans="1:60" x14ac:dyDescent="0.15">
      <c r="A11" t="s">
        <v>25</v>
      </c>
      <c r="B11" t="s">
        <v>21</v>
      </c>
    </row>
    <row r="12" spans="1:60" x14ac:dyDescent="0.15">
      <c r="A12" t="s">
        <v>26</v>
      </c>
      <c r="B12" t="b">
        <v>0</v>
      </c>
    </row>
    <row r="14" spans="1:60" ht="14" thickBot="1" x14ac:dyDescent="0.2">
      <c r="A14" t="s">
        <v>27</v>
      </c>
      <c r="B14">
        <v>1</v>
      </c>
      <c r="AX14" t="s">
        <v>28</v>
      </c>
      <c r="AY14">
        <v>0</v>
      </c>
    </row>
    <row r="15" spans="1:60" s="11" customFormat="1" ht="14" thickTop="1" x14ac:dyDescent="0.15">
      <c r="A15" s="11" t="s">
        <v>29</v>
      </c>
      <c r="B15" s="11" t="s">
        <v>30</v>
      </c>
      <c r="C15" s="11" t="s">
        <v>31</v>
      </c>
      <c r="D15" s="11" t="s">
        <v>32</v>
      </c>
      <c r="E15" s="11" t="s">
        <v>33</v>
      </c>
      <c r="F15" s="11" t="s">
        <v>34</v>
      </c>
      <c r="G15" s="11" t="s">
        <v>35</v>
      </c>
      <c r="H15" s="11" t="s">
        <v>36</v>
      </c>
      <c r="I15" s="11" t="s">
        <v>37</v>
      </c>
      <c r="J15" s="11" t="s">
        <v>38</v>
      </c>
      <c r="K15" s="11" t="s">
        <v>39</v>
      </c>
      <c r="AV15" s="11" t="s">
        <v>40</v>
      </c>
      <c r="AW15" s="11" t="s">
        <v>41</v>
      </c>
      <c r="AX15" s="11" t="s">
        <v>42</v>
      </c>
      <c r="AY15" s="11" t="s">
        <v>43</v>
      </c>
      <c r="AZ15" s="11" t="s">
        <v>44</v>
      </c>
      <c r="BA15" s="11" t="s">
        <v>45</v>
      </c>
      <c r="BB15" s="11" t="s">
        <v>46</v>
      </c>
      <c r="BC15" s="11" t="s">
        <v>47</v>
      </c>
      <c r="BD15" s="11" t="s">
        <v>48</v>
      </c>
      <c r="BE15" s="11" t="s">
        <v>49</v>
      </c>
      <c r="BF15" s="11" t="s">
        <v>50</v>
      </c>
      <c r="BG15" s="11" t="s">
        <v>51</v>
      </c>
      <c r="BH15" s="11" t="s">
        <v>52</v>
      </c>
    </row>
    <row r="16" spans="1:60" x14ac:dyDescent="0.15">
      <c r="A16" t="s">
        <v>53</v>
      </c>
      <c r="B16">
        <v>0.25</v>
      </c>
      <c r="C16">
        <v>0.5</v>
      </c>
      <c r="E16">
        <v>0</v>
      </c>
      <c r="G16">
        <v>1</v>
      </c>
      <c r="H16" t="e">
        <f>cluster!$H$5:$H$8</f>
        <v>#VALUE!</v>
      </c>
      <c r="I16">
        <v>1</v>
      </c>
      <c r="J16">
        <v>49</v>
      </c>
      <c r="K16" t="s">
        <v>54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8"/>
  <sheetViews>
    <sheetView tabSelected="1" zoomScale="83" zoomScaleNormal="83" workbookViewId="0">
      <selection activeCell="E63" sqref="E63"/>
    </sheetView>
  </sheetViews>
  <sheetFormatPr baseColWidth="10" defaultColWidth="9.1640625" defaultRowHeight="13" x14ac:dyDescent="0.15"/>
  <cols>
    <col min="1" max="1" width="9.1640625" style="12"/>
    <col min="2" max="2" width="12.5" style="12" customWidth="1"/>
    <col min="3" max="6" width="9.1640625" style="12"/>
    <col min="7" max="7" width="15" style="12" customWidth="1"/>
    <col min="8" max="19" width="9.1640625" style="12"/>
    <col min="20" max="20" width="10.5" style="12" customWidth="1"/>
    <col min="21" max="21" width="10" style="12" customWidth="1"/>
    <col min="22" max="22" width="9.1640625" style="12"/>
    <col min="23" max="23" width="10.5" style="12" customWidth="1"/>
    <col min="24" max="24" width="13.33203125" style="12" customWidth="1"/>
    <col min="25" max="16384" width="9.1640625" style="12"/>
  </cols>
  <sheetData>
    <row r="1" spans="1:25" x14ac:dyDescent="0.15">
      <c r="B1" s="12" t="s">
        <v>55</v>
      </c>
      <c r="C1" s="12">
        <f t="shared" ref="C1:H1" si="0">AVERAGE(C10:C58)</f>
        <v>24.346938775510203</v>
      </c>
      <c r="D1" s="12">
        <f t="shared" si="0"/>
        <v>14.591836734693878</v>
      </c>
      <c r="E1" s="12">
        <f t="shared" si="0"/>
        <v>6.0408163265306118</v>
      </c>
      <c r="F1" s="12">
        <f t="shared" si="0"/>
        <v>31.877551020408163</v>
      </c>
      <c r="G1" s="12">
        <f t="shared" si="0"/>
        <v>7.0204081632653059</v>
      </c>
      <c r="H1" s="12">
        <f t="shared" si="0"/>
        <v>20.918367346938776</v>
      </c>
      <c r="I1" s="12">
        <f t="shared" ref="I1:N1" si="1">AVERAGE(I10:I58)</f>
        <v>4.0783702945413916E-17</v>
      </c>
      <c r="J1" s="12">
        <f t="shared" si="1"/>
        <v>-4.0783702945413916E-17</v>
      </c>
      <c r="K1" s="12">
        <f t="shared" si="1"/>
        <v>-1.2461687011098696E-17</v>
      </c>
      <c r="L1" s="12">
        <f t="shared" si="1"/>
        <v>2.9908048826636869E-16</v>
      </c>
      <c r="M1" s="12">
        <f t="shared" si="1"/>
        <v>1.0082637672616218E-16</v>
      </c>
      <c r="N1" s="12">
        <f t="shared" si="1"/>
        <v>-2.5149950149671914E-16</v>
      </c>
    </row>
    <row r="2" spans="1:25" x14ac:dyDescent="0.15">
      <c r="B2" s="12" t="s">
        <v>56</v>
      </c>
      <c r="C2" s="12">
        <f t="shared" ref="C2:H2" si="2">STDEV(C10:C58)</f>
        <v>18.110253794936359</v>
      </c>
      <c r="D2" s="12">
        <f t="shared" si="2"/>
        <v>16.472095554992059</v>
      </c>
      <c r="E2" s="12">
        <f t="shared" si="2"/>
        <v>11.144802943662182</v>
      </c>
      <c r="F2" s="12">
        <f t="shared" si="2"/>
        <v>1.9961698017831599</v>
      </c>
      <c r="G2" s="12">
        <f t="shared" si="2"/>
        <v>2.6886319005394981</v>
      </c>
      <c r="H2" s="12">
        <f t="shared" si="2"/>
        <v>3.3343960890859332</v>
      </c>
      <c r="I2" s="12">
        <f t="shared" ref="I2:N2" si="3">STDEV(I10:I58)</f>
        <v>1</v>
      </c>
      <c r="J2" s="12">
        <f t="shared" si="3"/>
        <v>1.0000000000000002</v>
      </c>
      <c r="K2" s="12">
        <f t="shared" si="3"/>
        <v>0.99999999999999944</v>
      </c>
      <c r="L2" s="12">
        <f t="shared" si="3"/>
        <v>0.99999999999999989</v>
      </c>
      <c r="M2" s="12">
        <f t="shared" si="3"/>
        <v>1.0000000000000002</v>
      </c>
      <c r="N2" s="12">
        <f t="shared" si="3"/>
        <v>0.99999999999999989</v>
      </c>
    </row>
    <row r="3" spans="1:25" x14ac:dyDescent="0.15">
      <c r="H3" s="12" t="s">
        <v>57</v>
      </c>
      <c r="I3" s="12">
        <v>9</v>
      </c>
      <c r="J3" s="12">
        <v>10</v>
      </c>
      <c r="K3" s="12">
        <v>11</v>
      </c>
      <c r="L3" s="12">
        <v>12</v>
      </c>
      <c r="M3" s="12">
        <v>13</v>
      </c>
      <c r="N3" s="12">
        <v>14</v>
      </c>
    </row>
    <row r="4" spans="1:25" ht="14" x14ac:dyDescent="0.15">
      <c r="G4" s="12" t="s">
        <v>58</v>
      </c>
      <c r="H4" s="12" t="s">
        <v>59</v>
      </c>
      <c r="I4" s="13" t="s">
        <v>60</v>
      </c>
      <c r="J4" s="12" t="s">
        <v>61</v>
      </c>
      <c r="K4" s="12" t="s">
        <v>62</v>
      </c>
      <c r="L4" s="12" t="s">
        <v>63</v>
      </c>
      <c r="M4" s="12" t="s">
        <v>64</v>
      </c>
      <c r="N4" s="12" t="s">
        <v>65</v>
      </c>
    </row>
    <row r="5" spans="1:25" x14ac:dyDescent="0.15">
      <c r="G5" s="12" t="str">
        <f>VLOOKUP(H5,Lookup,2)</f>
        <v>Los Angeles</v>
      </c>
      <c r="H5" s="12">
        <v>24</v>
      </c>
      <c r="I5" s="12">
        <f>VLOOKUP($H5,Lookup,I$3)</f>
        <v>-0.57133041274127339</v>
      </c>
      <c r="J5" s="12">
        <f t="shared" ref="J5:N8" si="4">VLOOKUP($H5,Lookup,J$3)</f>
        <v>1.5424973210288284</v>
      </c>
      <c r="K5" s="12">
        <f t="shared" si="4"/>
        <v>0.35524932055625924</v>
      </c>
      <c r="L5" s="12">
        <f t="shared" si="4"/>
        <v>-0.43961742113534358</v>
      </c>
      <c r="M5" s="12">
        <f t="shared" si="4"/>
        <v>1.480154957596149</v>
      </c>
      <c r="N5" s="12">
        <f t="shared" si="4"/>
        <v>2.4481990405525539E-2</v>
      </c>
    </row>
    <row r="6" spans="1:25" x14ac:dyDescent="0.15">
      <c r="G6" s="12" t="str">
        <f>VLOOKUP(H6,Lookup,2)</f>
        <v>Omaha</v>
      </c>
      <c r="H6" s="12">
        <v>34</v>
      </c>
      <c r="I6" s="12">
        <f>VLOOKUP($H6,Lookup,I$3)</f>
        <v>-0.62654775046183042</v>
      </c>
      <c r="J6" s="12">
        <f t="shared" si="4"/>
        <v>-0.70372568541716829</v>
      </c>
      <c r="K6" s="12">
        <f t="shared" si="4"/>
        <v>-0.45230196998657746</v>
      </c>
      <c r="L6" s="12">
        <f t="shared" si="4"/>
        <v>6.1341965739815707E-2</v>
      </c>
      <c r="M6" s="12">
        <f t="shared" si="4"/>
        <v>-0.75146328616419855</v>
      </c>
      <c r="N6" s="12">
        <f t="shared" si="4"/>
        <v>-0.27542239206216523</v>
      </c>
    </row>
    <row r="7" spans="1:25" x14ac:dyDescent="0.15">
      <c r="G7" s="12" t="str">
        <f>VLOOKUP(H7,Lookup,2)</f>
        <v>Memphis</v>
      </c>
      <c r="H7" s="12">
        <v>25</v>
      </c>
      <c r="I7" s="12">
        <f>VLOOKUP($H7,Lookup,I$3)</f>
        <v>1.6925804338015638</v>
      </c>
      <c r="J7" s="12">
        <f t="shared" si="4"/>
        <v>-0.82514314522506005</v>
      </c>
      <c r="K7" s="12">
        <f t="shared" si="4"/>
        <v>-0.45230196998657746</v>
      </c>
      <c r="L7" s="12">
        <f t="shared" si="4"/>
        <v>6.1341965739815707E-2</v>
      </c>
      <c r="M7" s="12">
        <f t="shared" si="4"/>
        <v>0.73628220967603308</v>
      </c>
      <c r="N7" s="12">
        <f t="shared" si="4"/>
        <v>-0.27542239206216523</v>
      </c>
    </row>
    <row r="8" spans="1:25" x14ac:dyDescent="0.15">
      <c r="G8" s="12" t="str">
        <f>VLOOKUP(H8,Lookup,2)</f>
        <v>San Francisco</v>
      </c>
      <c r="H8" s="12">
        <v>43</v>
      </c>
      <c r="I8" s="12">
        <f>VLOOKUP($H8,Lookup,I$3)</f>
        <v>-0.73698242590294449</v>
      </c>
      <c r="J8" s="12">
        <f t="shared" si="4"/>
        <v>-3.59296564737639E-2</v>
      </c>
      <c r="K8" s="12">
        <f t="shared" si="4"/>
        <v>2.0600798228133592</v>
      </c>
      <c r="L8" s="12">
        <f t="shared" si="4"/>
        <v>2.0651795132404529</v>
      </c>
      <c r="M8" s="12">
        <f t="shared" si="4"/>
        <v>-0.37952691220414064</v>
      </c>
      <c r="N8" s="12">
        <f t="shared" si="4"/>
        <v>3.0235258150824333</v>
      </c>
      <c r="P8" s="12">
        <f>SUMXMY2(I5:N5,I10:N10)</f>
        <v>7.0168966581502481</v>
      </c>
      <c r="R8" s="12" t="s">
        <v>66</v>
      </c>
      <c r="S8" s="12">
        <f>SUM(S10:S58)</f>
        <v>165.34823767123436</v>
      </c>
    </row>
    <row r="9" spans="1:25" ht="56" x14ac:dyDescent="0.15">
      <c r="A9" s="12" t="s">
        <v>67</v>
      </c>
      <c r="B9" s="12" t="s">
        <v>58</v>
      </c>
      <c r="C9" s="14" t="s">
        <v>0</v>
      </c>
      <c r="D9" s="14" t="s">
        <v>1</v>
      </c>
      <c r="E9" s="14" t="s">
        <v>2</v>
      </c>
      <c r="F9" s="14" t="s">
        <v>3</v>
      </c>
      <c r="G9" s="14" t="s">
        <v>4</v>
      </c>
      <c r="H9" s="14" t="s">
        <v>5</v>
      </c>
      <c r="I9" s="14" t="s">
        <v>60</v>
      </c>
      <c r="J9" s="12" t="s">
        <v>61</v>
      </c>
      <c r="K9" s="12" t="s">
        <v>62</v>
      </c>
      <c r="L9" s="12" t="s">
        <v>63</v>
      </c>
      <c r="M9" s="12" t="s">
        <v>64</v>
      </c>
      <c r="N9" s="12" t="s">
        <v>65</v>
      </c>
      <c r="O9" s="14" t="s">
        <v>68</v>
      </c>
      <c r="P9" s="14" t="s">
        <v>69</v>
      </c>
      <c r="Q9" s="14" t="s">
        <v>70</v>
      </c>
      <c r="R9" s="14" t="s">
        <v>71</v>
      </c>
      <c r="S9" s="14" t="s">
        <v>72</v>
      </c>
      <c r="T9" s="12" t="s">
        <v>73</v>
      </c>
      <c r="U9" s="12" t="s">
        <v>58</v>
      </c>
      <c r="W9" s="12" t="s">
        <v>73</v>
      </c>
      <c r="X9" s="12" t="s">
        <v>58</v>
      </c>
      <c r="Y9" s="12" t="s">
        <v>74</v>
      </c>
    </row>
    <row r="10" spans="1:25" x14ac:dyDescent="0.15">
      <c r="A10" s="12">
        <v>1</v>
      </c>
      <c r="B10" s="12" t="s">
        <v>75</v>
      </c>
      <c r="C10" s="12">
        <v>3</v>
      </c>
      <c r="D10" s="12">
        <v>35</v>
      </c>
      <c r="E10" s="12">
        <v>2</v>
      </c>
      <c r="F10" s="12">
        <v>32</v>
      </c>
      <c r="G10" s="12">
        <v>5</v>
      </c>
      <c r="H10" s="12">
        <v>18</v>
      </c>
      <c r="I10" s="12">
        <f>STANDARDIZE(C10,C$1,C$2)</f>
        <v>-1.1787211276674006</v>
      </c>
      <c r="J10" s="12">
        <f t="shared" ref="J10:J58" si="5">STANDARDIZE(D10,D$1,D$2)</f>
        <v>1.238953671509099</v>
      </c>
      <c r="K10" s="12">
        <f t="shared" ref="K10:K58" si="6">STANDARDIZE(E10,E$1,E$2)</f>
        <v>-0.36257404881515115</v>
      </c>
      <c r="L10" s="12">
        <f t="shared" ref="L10:L58" si="7">STANDARDIZE(F10,F$1,F$2)</f>
        <v>6.1341965739815707E-2</v>
      </c>
      <c r="M10" s="12">
        <f t="shared" ref="M10:M58" si="8">STANDARDIZE(G10,G$1,G$2)</f>
        <v>-0.75146328616419855</v>
      </c>
      <c r="N10" s="12">
        <f t="shared" ref="N10:N58" si="9">STANDARDIZE(H10,H$1,H$2)</f>
        <v>-0.87523115699754672</v>
      </c>
      <c r="O10" s="12">
        <f>SUMXMY2($I$5:$N$5,I10:N10)</f>
        <v>7.0168966581502481</v>
      </c>
      <c r="P10" s="12">
        <f t="shared" ref="P10:P41" si="10">SUMXMY2($I$6:$N$6,$I10:$N10)</f>
        <v>4.4467201766531135</v>
      </c>
      <c r="Q10" s="12">
        <f>SUMXMY2($I$7:$N$7,$I10:$N10)</f>
        <v>15.086076640470152</v>
      </c>
      <c r="R10" s="12">
        <f>SUMXMY2($I$8:$N$8,$I10:$N10)</f>
        <v>27.043719872711996</v>
      </c>
      <c r="S10" s="12">
        <f>MIN(O10:R10)</f>
        <v>4.4467201766531135</v>
      </c>
      <c r="T10" s="12">
        <f>MATCH(S10,O10:R10,0)</f>
        <v>2</v>
      </c>
      <c r="U10" s="12" t="s">
        <v>75</v>
      </c>
      <c r="W10" s="12">
        <v>1</v>
      </c>
      <c r="X10" s="12" t="s">
        <v>76</v>
      </c>
      <c r="Y10" s="12" t="s">
        <v>77</v>
      </c>
    </row>
    <row r="11" spans="1:25" x14ac:dyDescent="0.15">
      <c r="A11" s="12">
        <v>2</v>
      </c>
      <c r="B11" s="12" t="s">
        <v>78</v>
      </c>
      <c r="C11" s="12">
        <v>67</v>
      </c>
      <c r="D11" s="12">
        <v>2</v>
      </c>
      <c r="E11" s="12">
        <v>1</v>
      </c>
      <c r="F11" s="12">
        <v>31</v>
      </c>
      <c r="G11" s="12">
        <v>5</v>
      </c>
      <c r="H11" s="12">
        <v>22</v>
      </c>
      <c r="I11" s="12">
        <f t="shared" ref="I11:I58" si="11">STANDARDIZE(C11,C$1,C$2)</f>
        <v>2.3551884864482475</v>
      </c>
      <c r="J11" s="12">
        <f t="shared" si="5"/>
        <v>-0.76443441532111411</v>
      </c>
      <c r="K11" s="12">
        <f t="shared" si="6"/>
        <v>-0.45230196998657746</v>
      </c>
      <c r="L11" s="12">
        <f t="shared" si="7"/>
        <v>-0.43961742113534358</v>
      </c>
      <c r="M11" s="12">
        <f t="shared" si="8"/>
        <v>-0.75146328616419855</v>
      </c>
      <c r="N11" s="12">
        <f t="shared" si="9"/>
        <v>0.32438637287321631</v>
      </c>
      <c r="O11" s="12">
        <f t="shared" ref="O11:O58" si="12">SUMXMY2($I$5:$N$5,I11:N11)</f>
        <v>19.608648614856751</v>
      </c>
      <c r="P11" s="12">
        <f t="shared" si="10"/>
        <v>9.5051673981808644</v>
      </c>
      <c r="Q11" s="12">
        <f t="shared" ref="Q11:Q58" si="13">SUMXMY2($I$7:$N$7,$I11:$N11)</f>
        <v>3.2668525035033205</v>
      </c>
      <c r="R11" s="12">
        <f t="shared" ref="R11:R58" si="14">SUMXMY2($I$8:$N$8,$I11:$N11)</f>
        <v>30.102000484869091</v>
      </c>
      <c r="S11" s="12">
        <f t="shared" ref="S11:S58" si="15">MIN(O11:R11)</f>
        <v>3.2668525035033205</v>
      </c>
      <c r="T11" s="12">
        <f t="shared" ref="T11:T58" si="16">MATCH(S11,O11:R11,0)</f>
        <v>3</v>
      </c>
      <c r="U11" s="12" t="s">
        <v>78</v>
      </c>
      <c r="W11" s="12">
        <v>1</v>
      </c>
      <c r="X11" s="12" t="s">
        <v>79</v>
      </c>
      <c r="Y11" s="12" t="s">
        <v>77</v>
      </c>
    </row>
    <row r="12" spans="1:25" x14ac:dyDescent="0.15">
      <c r="A12" s="12">
        <v>3</v>
      </c>
      <c r="B12" s="12" t="s">
        <v>80</v>
      </c>
      <c r="C12" s="12">
        <v>12</v>
      </c>
      <c r="D12" s="12">
        <v>23</v>
      </c>
      <c r="E12" s="12">
        <v>3</v>
      </c>
      <c r="F12" s="12">
        <v>29</v>
      </c>
      <c r="G12" s="12">
        <v>3</v>
      </c>
      <c r="H12" s="12">
        <v>19</v>
      </c>
      <c r="I12" s="12">
        <f t="shared" si="11"/>
        <v>-0.68176508818238746</v>
      </c>
      <c r="J12" s="12">
        <f t="shared" si="5"/>
        <v>0.51044891266174874</v>
      </c>
      <c r="K12" s="12">
        <f t="shared" si="6"/>
        <v>-0.27284612764372485</v>
      </c>
      <c r="L12" s="12">
        <f t="shared" si="7"/>
        <v>-1.441536194885662</v>
      </c>
      <c r="M12" s="12">
        <f t="shared" si="8"/>
        <v>-1.4953360340843145</v>
      </c>
      <c r="N12" s="12">
        <f t="shared" si="9"/>
        <v>-0.57532677452985603</v>
      </c>
      <c r="O12" s="12">
        <f t="shared" si="12"/>
        <v>11.688982052060586</v>
      </c>
      <c r="P12" s="12">
        <f t="shared" si="10"/>
        <v>4.4114053777626001</v>
      </c>
      <c r="Q12" s="12">
        <f t="shared" si="13"/>
        <v>14.782232592398909</v>
      </c>
      <c r="R12" s="12">
        <f t="shared" si="14"/>
        <v>32.237947001360133</v>
      </c>
      <c r="S12" s="12">
        <f t="shared" si="15"/>
        <v>4.4114053777626001</v>
      </c>
      <c r="T12" s="12">
        <f t="shared" si="16"/>
        <v>2</v>
      </c>
      <c r="U12" s="12" t="s">
        <v>80</v>
      </c>
      <c r="W12" s="12">
        <v>1</v>
      </c>
      <c r="X12" s="12" t="s">
        <v>81</v>
      </c>
      <c r="Y12" s="12" t="s">
        <v>77</v>
      </c>
    </row>
    <row r="13" spans="1:25" x14ac:dyDescent="0.15">
      <c r="A13" s="12">
        <v>4</v>
      </c>
      <c r="B13" s="12" t="s">
        <v>82</v>
      </c>
      <c r="C13" s="12">
        <v>59</v>
      </c>
      <c r="D13" s="12">
        <v>1</v>
      </c>
      <c r="E13" s="12">
        <v>1</v>
      </c>
      <c r="F13" s="12">
        <v>33</v>
      </c>
      <c r="G13" s="12">
        <v>11</v>
      </c>
      <c r="H13" s="12">
        <v>22</v>
      </c>
      <c r="I13" s="12">
        <f t="shared" si="11"/>
        <v>1.9134497846837917</v>
      </c>
      <c r="J13" s="12">
        <f t="shared" si="5"/>
        <v>-0.82514314522506005</v>
      </c>
      <c r="K13" s="12">
        <f t="shared" si="6"/>
        <v>-0.45230196998657746</v>
      </c>
      <c r="L13" s="12">
        <f t="shared" si="7"/>
        <v>0.56230135261497494</v>
      </c>
      <c r="M13" s="12">
        <f t="shared" si="8"/>
        <v>1.480154957596149</v>
      </c>
      <c r="N13" s="12">
        <f t="shared" si="9"/>
        <v>0.32438637287321631</v>
      </c>
      <c r="O13" s="12">
        <f t="shared" si="12"/>
        <v>13.525776961632747</v>
      </c>
      <c r="P13" s="12">
        <f t="shared" si="10"/>
        <v>12.057180525767697</v>
      </c>
      <c r="Q13" s="12">
        <f t="shared" si="13"/>
        <v>1.2128607970490044</v>
      </c>
      <c r="R13" s="12">
        <f t="shared" si="14"/>
        <v>26.962124257573713</v>
      </c>
      <c r="S13" s="12">
        <f t="shared" si="15"/>
        <v>1.2128607970490044</v>
      </c>
      <c r="T13" s="12">
        <f t="shared" si="16"/>
        <v>3</v>
      </c>
      <c r="U13" s="12" t="s">
        <v>82</v>
      </c>
      <c r="W13" s="12">
        <v>1</v>
      </c>
      <c r="X13" s="12" t="s">
        <v>83</v>
      </c>
      <c r="Y13" s="12" t="s">
        <v>77</v>
      </c>
    </row>
    <row r="14" spans="1:25" x14ac:dyDescent="0.15">
      <c r="A14" s="12">
        <v>5</v>
      </c>
      <c r="B14" s="12" t="s">
        <v>84</v>
      </c>
      <c r="C14" s="12">
        <v>26</v>
      </c>
      <c r="D14" s="12">
        <v>11</v>
      </c>
      <c r="E14" s="12">
        <v>5</v>
      </c>
      <c r="F14" s="12">
        <v>30</v>
      </c>
      <c r="G14" s="12">
        <v>5</v>
      </c>
      <c r="H14" s="12">
        <v>24</v>
      </c>
      <c r="I14" s="12">
        <f t="shared" si="11"/>
        <v>9.1277639905410601E-2</v>
      </c>
      <c r="J14" s="12">
        <f t="shared" si="5"/>
        <v>-0.21805584618560148</v>
      </c>
      <c r="K14" s="12">
        <f t="shared" si="6"/>
        <v>-9.3390285300872233E-2</v>
      </c>
      <c r="L14" s="12">
        <f t="shared" si="7"/>
        <v>-0.94057680801050281</v>
      </c>
      <c r="M14" s="12">
        <f t="shared" si="8"/>
        <v>-0.75146328616419855</v>
      </c>
      <c r="N14" s="12">
        <f t="shared" si="9"/>
        <v>0.92419513780859786</v>
      </c>
      <c r="O14" s="12">
        <f t="shared" si="12"/>
        <v>9.7804384227569283</v>
      </c>
      <c r="P14" s="12">
        <f t="shared" si="10"/>
        <v>3.3228895283656024</v>
      </c>
      <c r="Q14" s="12">
        <f t="shared" si="13"/>
        <v>7.7178533313580528</v>
      </c>
      <c r="R14" s="12">
        <f t="shared" si="14"/>
        <v>18.936715213690988</v>
      </c>
      <c r="S14" s="12">
        <f t="shared" si="15"/>
        <v>3.3228895283656024</v>
      </c>
      <c r="T14" s="12">
        <f t="shared" si="16"/>
        <v>2</v>
      </c>
      <c r="U14" s="12" t="s">
        <v>84</v>
      </c>
      <c r="W14" s="12">
        <v>1</v>
      </c>
      <c r="X14" s="12" t="s">
        <v>85</v>
      </c>
      <c r="Y14" s="12" t="s">
        <v>77</v>
      </c>
    </row>
    <row r="15" spans="1:25" x14ac:dyDescent="0.15">
      <c r="A15" s="12">
        <v>6</v>
      </c>
      <c r="B15" s="12" t="s">
        <v>86</v>
      </c>
      <c r="C15" s="12">
        <v>32</v>
      </c>
      <c r="D15" s="12">
        <v>1</v>
      </c>
      <c r="E15" s="12">
        <v>2</v>
      </c>
      <c r="F15" s="12">
        <v>32</v>
      </c>
      <c r="G15" s="12">
        <v>3</v>
      </c>
      <c r="H15" s="12">
        <v>20</v>
      </c>
      <c r="I15" s="12">
        <f t="shared" si="11"/>
        <v>0.42258166622875259</v>
      </c>
      <c r="J15" s="12">
        <f t="shared" si="5"/>
        <v>-0.82514314522506005</v>
      </c>
      <c r="K15" s="12">
        <f t="shared" si="6"/>
        <v>-0.36257404881515115</v>
      </c>
      <c r="L15" s="12">
        <f t="shared" si="7"/>
        <v>6.1341965739815707E-2</v>
      </c>
      <c r="M15" s="12">
        <f t="shared" si="8"/>
        <v>-1.4953360340843145</v>
      </c>
      <c r="N15" s="12">
        <f t="shared" si="9"/>
        <v>-0.27542239206216523</v>
      </c>
      <c r="O15" s="12">
        <f t="shared" si="12"/>
        <v>16.303302575274429</v>
      </c>
      <c r="P15" s="12">
        <f t="shared" si="10"/>
        <v>1.6768124974476941</v>
      </c>
      <c r="Q15" s="12">
        <f t="shared" si="13"/>
        <v>6.6010679553582232</v>
      </c>
      <c r="R15" s="12">
        <f t="shared" si="14"/>
        <v>23.980152782971743</v>
      </c>
      <c r="S15" s="12">
        <f t="shared" si="15"/>
        <v>1.6768124974476941</v>
      </c>
      <c r="T15" s="12">
        <f t="shared" si="16"/>
        <v>2</v>
      </c>
      <c r="U15" s="12" t="s">
        <v>86</v>
      </c>
      <c r="W15" s="12">
        <v>1</v>
      </c>
      <c r="X15" s="12" t="s">
        <v>87</v>
      </c>
      <c r="Y15" s="12" t="s">
        <v>77</v>
      </c>
    </row>
    <row r="16" spans="1:25" x14ac:dyDescent="0.15">
      <c r="A16" s="12">
        <v>7</v>
      </c>
      <c r="B16" s="12" t="s">
        <v>88</v>
      </c>
      <c r="C16" s="12">
        <v>39</v>
      </c>
      <c r="D16" s="12">
        <v>20</v>
      </c>
      <c r="E16" s="12">
        <v>4</v>
      </c>
      <c r="F16" s="12">
        <v>31</v>
      </c>
      <c r="G16" s="12">
        <v>9</v>
      </c>
      <c r="H16" s="12">
        <v>24</v>
      </c>
      <c r="I16" s="12">
        <f t="shared" si="11"/>
        <v>0.80910303027265162</v>
      </c>
      <c r="J16" s="12">
        <f t="shared" si="5"/>
        <v>0.32832272294991122</v>
      </c>
      <c r="K16" s="12">
        <f t="shared" si="6"/>
        <v>-0.18311820647229854</v>
      </c>
      <c r="L16" s="12">
        <f t="shared" si="7"/>
        <v>-0.43961742113534358</v>
      </c>
      <c r="M16" s="12">
        <f t="shared" si="8"/>
        <v>0.73628220967603308</v>
      </c>
      <c r="N16" s="12">
        <f t="shared" si="9"/>
        <v>0.92419513780859786</v>
      </c>
      <c r="O16" s="12">
        <f t="shared" si="12"/>
        <v>5.0324864520783912</v>
      </c>
      <c r="P16" s="12">
        <f t="shared" si="10"/>
        <v>7.1021061656407252</v>
      </c>
      <c r="Q16" s="12">
        <f t="shared" si="13"/>
        <v>3.8735182554021064</v>
      </c>
      <c r="R16" s="12">
        <f t="shared" si="14"/>
        <v>19.481224403776981</v>
      </c>
      <c r="S16" s="12">
        <f t="shared" si="15"/>
        <v>3.8735182554021064</v>
      </c>
      <c r="T16" s="12">
        <f t="shared" si="16"/>
        <v>3</v>
      </c>
      <c r="U16" s="12" t="s">
        <v>88</v>
      </c>
      <c r="W16" s="12">
        <v>1</v>
      </c>
      <c r="X16" s="12" t="s">
        <v>89</v>
      </c>
      <c r="Y16" s="12" t="s">
        <v>77</v>
      </c>
    </row>
    <row r="17" spans="1:25" x14ac:dyDescent="0.15">
      <c r="A17" s="12">
        <v>8</v>
      </c>
      <c r="B17" s="12" t="s">
        <v>90</v>
      </c>
      <c r="C17" s="12">
        <v>38</v>
      </c>
      <c r="D17" s="12">
        <v>1</v>
      </c>
      <c r="E17" s="12">
        <v>1</v>
      </c>
      <c r="F17" s="12">
        <v>31</v>
      </c>
      <c r="G17" s="12">
        <v>8</v>
      </c>
      <c r="H17" s="12">
        <v>21</v>
      </c>
      <c r="I17" s="12">
        <f t="shared" si="11"/>
        <v>0.75388569255209459</v>
      </c>
      <c r="J17" s="12">
        <f t="shared" si="5"/>
        <v>-0.82514314522506005</v>
      </c>
      <c r="K17" s="12">
        <f t="shared" si="6"/>
        <v>-0.45230196998657746</v>
      </c>
      <c r="L17" s="12">
        <f t="shared" si="7"/>
        <v>-0.43961742113534358</v>
      </c>
      <c r="M17" s="12">
        <f t="shared" si="8"/>
        <v>0.36434583571597517</v>
      </c>
      <c r="N17" s="12">
        <f t="shared" si="9"/>
        <v>2.4481990405525539E-2</v>
      </c>
      <c r="O17" s="12">
        <f t="shared" si="12"/>
        <v>9.259088186500259</v>
      </c>
      <c r="P17" s="12">
        <f t="shared" si="10"/>
        <v>3.5062716325301473</v>
      </c>
      <c r="Q17" s="12">
        <f t="shared" si="13"/>
        <v>1.3603874294456264</v>
      </c>
      <c r="R17" s="12">
        <f t="shared" si="14"/>
        <v>24.979226160134594</v>
      </c>
      <c r="S17" s="12">
        <f t="shared" si="15"/>
        <v>1.3603874294456264</v>
      </c>
      <c r="T17" s="12">
        <f t="shared" si="16"/>
        <v>3</v>
      </c>
      <c r="U17" s="12" t="s">
        <v>90</v>
      </c>
      <c r="W17" s="12">
        <v>1</v>
      </c>
      <c r="X17" s="12" t="s">
        <v>91</v>
      </c>
      <c r="Y17" s="12" t="s">
        <v>77</v>
      </c>
    </row>
    <row r="18" spans="1:25" x14ac:dyDescent="0.15">
      <c r="A18" s="12">
        <v>9</v>
      </c>
      <c r="B18" s="12" t="s">
        <v>92</v>
      </c>
      <c r="C18" s="12">
        <v>47</v>
      </c>
      <c r="D18" s="12">
        <v>5</v>
      </c>
      <c r="E18" s="12">
        <v>1</v>
      </c>
      <c r="F18" s="12">
        <v>32</v>
      </c>
      <c r="G18" s="12">
        <v>13</v>
      </c>
      <c r="H18" s="12">
        <v>22</v>
      </c>
      <c r="I18" s="12">
        <f t="shared" si="11"/>
        <v>1.2508417320371077</v>
      </c>
      <c r="J18" s="12">
        <f t="shared" si="5"/>
        <v>-0.58230822560927664</v>
      </c>
      <c r="K18" s="12">
        <f t="shared" si="6"/>
        <v>-0.45230196998657746</v>
      </c>
      <c r="L18" s="12">
        <f t="shared" si="7"/>
        <v>6.1341965739815707E-2</v>
      </c>
      <c r="M18" s="12">
        <f t="shared" si="8"/>
        <v>2.2240277055162649</v>
      </c>
      <c r="N18" s="12">
        <f t="shared" si="9"/>
        <v>0.32438637287321631</v>
      </c>
      <c r="O18" s="12">
        <f t="shared" si="12"/>
        <v>9.3814986341075883</v>
      </c>
      <c r="P18" s="12">
        <f t="shared" si="10"/>
        <v>12.75265066460873</v>
      </c>
      <c r="Q18" s="12">
        <f t="shared" si="13"/>
        <v>2.8272590937075566</v>
      </c>
      <c r="R18" s="12">
        <f t="shared" si="14"/>
        <v>28.641251989209369</v>
      </c>
      <c r="S18" s="12">
        <f t="shared" si="15"/>
        <v>2.8272590937075566</v>
      </c>
      <c r="T18" s="12">
        <f t="shared" si="16"/>
        <v>3</v>
      </c>
      <c r="U18" s="12" t="s">
        <v>92</v>
      </c>
      <c r="W18" s="12">
        <v>1</v>
      </c>
      <c r="X18" s="12" t="s">
        <v>93</v>
      </c>
      <c r="Y18" s="12" t="s">
        <v>77</v>
      </c>
    </row>
    <row r="19" spans="1:25" x14ac:dyDescent="0.15">
      <c r="A19" s="12">
        <v>10</v>
      </c>
      <c r="B19" s="12" t="s">
        <v>94</v>
      </c>
      <c r="C19" s="12">
        <v>23</v>
      </c>
      <c r="D19" s="12">
        <v>1</v>
      </c>
      <c r="E19" s="12">
        <v>2</v>
      </c>
      <c r="F19" s="12">
        <v>29</v>
      </c>
      <c r="G19" s="12">
        <v>3</v>
      </c>
      <c r="H19" s="12">
        <v>13</v>
      </c>
      <c r="I19" s="12">
        <f t="shared" si="11"/>
        <v>-7.4374373256260409E-2</v>
      </c>
      <c r="J19" s="12">
        <f t="shared" si="5"/>
        <v>-0.82514314522506005</v>
      </c>
      <c r="K19" s="12">
        <f t="shared" si="6"/>
        <v>-0.36257404881515115</v>
      </c>
      <c r="L19" s="12">
        <f t="shared" si="7"/>
        <v>-1.441536194885662</v>
      </c>
      <c r="M19" s="12">
        <f t="shared" si="8"/>
        <v>-1.4953360340843145</v>
      </c>
      <c r="N19" s="12">
        <f t="shared" si="9"/>
        <v>-2.3747530693360006</v>
      </c>
      <c r="O19" s="12">
        <f t="shared" si="12"/>
        <v>21.981673814897142</v>
      </c>
      <c r="P19" s="12">
        <f t="shared" si="10"/>
        <v>7.5468674612048154</v>
      </c>
      <c r="Q19" s="12">
        <f t="shared" si="13"/>
        <v>14.776132434134556</v>
      </c>
      <c r="R19" s="12">
        <f t="shared" si="14"/>
        <v>49.614659112023205</v>
      </c>
      <c r="S19" s="12">
        <f t="shared" si="15"/>
        <v>7.5468674612048154</v>
      </c>
      <c r="T19" s="12">
        <f t="shared" si="16"/>
        <v>2</v>
      </c>
      <c r="U19" s="12" t="s">
        <v>94</v>
      </c>
      <c r="W19" s="12">
        <v>1</v>
      </c>
      <c r="X19" s="12" t="s">
        <v>95</v>
      </c>
      <c r="Y19" s="12" t="s">
        <v>77</v>
      </c>
    </row>
    <row r="20" spans="1:25" x14ac:dyDescent="0.15">
      <c r="A20" s="12">
        <v>11</v>
      </c>
      <c r="B20" s="12" t="s">
        <v>76</v>
      </c>
      <c r="C20" s="12">
        <v>30</v>
      </c>
      <c r="D20" s="12">
        <v>21</v>
      </c>
      <c r="E20" s="12">
        <v>2</v>
      </c>
      <c r="F20" s="12">
        <v>30</v>
      </c>
      <c r="G20" s="12">
        <v>9</v>
      </c>
      <c r="H20" s="12">
        <v>22</v>
      </c>
      <c r="I20" s="12">
        <f t="shared" si="11"/>
        <v>0.31214699078763858</v>
      </c>
      <c r="J20" s="12">
        <f t="shared" si="5"/>
        <v>0.3890314528538571</v>
      </c>
      <c r="K20" s="12">
        <f t="shared" si="6"/>
        <v>-0.36257404881515115</v>
      </c>
      <c r="L20" s="12">
        <f t="shared" si="7"/>
        <v>-0.94057680801050281</v>
      </c>
      <c r="M20" s="12">
        <f t="shared" si="8"/>
        <v>0.73628220967603308</v>
      </c>
      <c r="N20" s="12">
        <f t="shared" si="9"/>
        <v>0.32438637287321631</v>
      </c>
      <c r="O20" s="12">
        <f t="shared" si="12"/>
        <v>3.5205358322264386</v>
      </c>
      <c r="P20" s="12">
        <f t="shared" si="10"/>
        <v>5.6603155244089809</v>
      </c>
      <c r="Q20" s="12">
        <f t="shared" si="13"/>
        <v>4.7514793287357744</v>
      </c>
      <c r="R20" s="12">
        <f t="shared" si="14"/>
        <v>24.715471046823659</v>
      </c>
      <c r="S20" s="12">
        <f t="shared" si="15"/>
        <v>3.5205358322264386</v>
      </c>
      <c r="T20" s="12">
        <f t="shared" si="16"/>
        <v>1</v>
      </c>
      <c r="U20" s="12" t="s">
        <v>76</v>
      </c>
      <c r="W20" s="12">
        <v>1</v>
      </c>
      <c r="X20" s="12" t="s">
        <v>96</v>
      </c>
      <c r="Y20" s="12" t="s">
        <v>77</v>
      </c>
    </row>
    <row r="21" spans="1:25" x14ac:dyDescent="0.15">
      <c r="A21" s="12">
        <v>12</v>
      </c>
      <c r="B21" s="12" t="s">
        <v>97</v>
      </c>
      <c r="C21" s="12">
        <v>13</v>
      </c>
      <c r="D21" s="12">
        <v>23</v>
      </c>
      <c r="E21" s="12">
        <v>2</v>
      </c>
      <c r="F21" s="12">
        <v>34</v>
      </c>
      <c r="G21" s="12">
        <v>7</v>
      </c>
      <c r="H21" s="12">
        <v>23</v>
      </c>
      <c r="I21" s="12">
        <f t="shared" si="11"/>
        <v>-0.62654775046183042</v>
      </c>
      <c r="J21" s="12">
        <f t="shared" si="5"/>
        <v>0.51044891266174874</v>
      </c>
      <c r="K21" s="12">
        <f t="shared" si="6"/>
        <v>-0.36257404881515115</v>
      </c>
      <c r="L21" s="12">
        <f t="shared" si="7"/>
        <v>1.0632607394901343</v>
      </c>
      <c r="M21" s="12">
        <f t="shared" si="8"/>
        <v>-7.5905382440827401E-3</v>
      </c>
      <c r="N21" s="12">
        <f t="shared" si="9"/>
        <v>0.62429075534090706</v>
      </c>
      <c r="O21" s="12">
        <f t="shared" si="12"/>
        <v>6.4152432417849177</v>
      </c>
      <c r="P21" s="12">
        <f t="shared" si="10"/>
        <v>3.8489426963593538</v>
      </c>
      <c r="Q21" s="12">
        <f t="shared" si="13"/>
        <v>9.5368844218744027</v>
      </c>
      <c r="R21" s="12">
        <f t="shared" si="14"/>
        <v>13.078483907427788</v>
      </c>
      <c r="S21" s="12">
        <f t="shared" si="15"/>
        <v>3.8489426963593538</v>
      </c>
      <c r="T21" s="12">
        <f t="shared" si="16"/>
        <v>2</v>
      </c>
      <c r="U21" s="12" t="s">
        <v>97</v>
      </c>
      <c r="W21" s="12">
        <v>1</v>
      </c>
      <c r="X21" s="12" t="s">
        <v>98</v>
      </c>
      <c r="Y21" s="12" t="s">
        <v>77</v>
      </c>
    </row>
    <row r="22" spans="1:25" x14ac:dyDescent="0.15">
      <c r="A22" s="12">
        <v>13</v>
      </c>
      <c r="B22" s="12" t="s">
        <v>99</v>
      </c>
      <c r="C22" s="12">
        <v>76</v>
      </c>
      <c r="D22" s="12">
        <v>3</v>
      </c>
      <c r="E22" s="12">
        <v>1</v>
      </c>
      <c r="F22" s="12">
        <v>31</v>
      </c>
      <c r="G22" s="12">
        <v>9</v>
      </c>
      <c r="H22" s="12">
        <v>21</v>
      </c>
      <c r="I22" s="12">
        <f t="shared" si="11"/>
        <v>2.8521445259332605</v>
      </c>
      <c r="J22" s="12">
        <f t="shared" si="5"/>
        <v>-0.70372568541716829</v>
      </c>
      <c r="K22" s="12">
        <f t="shared" si="6"/>
        <v>-0.45230196998657746</v>
      </c>
      <c r="L22" s="12">
        <f t="shared" si="7"/>
        <v>-0.43961742113534358</v>
      </c>
      <c r="M22" s="12">
        <f t="shared" si="8"/>
        <v>0.73628220967603308</v>
      </c>
      <c r="N22" s="12">
        <f t="shared" si="9"/>
        <v>2.4481990405525539E-2</v>
      </c>
      <c r="O22" s="12">
        <f t="shared" si="12"/>
        <v>17.971184202375522</v>
      </c>
      <c r="P22" s="12">
        <f t="shared" si="10"/>
        <v>14.655589560165421</v>
      </c>
      <c r="Q22" s="12">
        <f t="shared" si="13"/>
        <v>1.7002340292290694</v>
      </c>
      <c r="R22" s="12">
        <f t="shared" si="14"/>
        <v>36.153147626724341</v>
      </c>
      <c r="S22" s="12">
        <f t="shared" si="15"/>
        <v>1.7002340292290694</v>
      </c>
      <c r="T22" s="12">
        <f t="shared" si="16"/>
        <v>3</v>
      </c>
      <c r="U22" s="12" t="s">
        <v>99</v>
      </c>
      <c r="W22" s="12">
        <v>2</v>
      </c>
      <c r="X22" s="12" t="s">
        <v>75</v>
      </c>
      <c r="Y22" s="12" t="s">
        <v>100</v>
      </c>
    </row>
    <row r="23" spans="1:25" x14ac:dyDescent="0.15">
      <c r="A23" s="12">
        <v>14</v>
      </c>
      <c r="B23" s="12" t="s">
        <v>79</v>
      </c>
      <c r="C23" s="12">
        <v>3</v>
      </c>
      <c r="D23" s="12">
        <v>69</v>
      </c>
      <c r="E23" s="12">
        <v>1</v>
      </c>
      <c r="F23" s="12">
        <v>29</v>
      </c>
      <c r="G23" s="12">
        <v>11</v>
      </c>
      <c r="H23" s="12">
        <v>13</v>
      </c>
      <c r="I23" s="12">
        <f t="shared" si="11"/>
        <v>-1.1787211276674006</v>
      </c>
      <c r="J23" s="12">
        <f t="shared" si="5"/>
        <v>3.3030504882432581</v>
      </c>
      <c r="K23" s="12">
        <f t="shared" si="6"/>
        <v>-0.45230196998657746</v>
      </c>
      <c r="L23" s="12">
        <f t="shared" si="7"/>
        <v>-1.441536194885662</v>
      </c>
      <c r="M23" s="12">
        <f t="shared" si="8"/>
        <v>1.480154957596149</v>
      </c>
      <c r="N23" s="12">
        <f t="shared" si="9"/>
        <v>-2.3747530693360006</v>
      </c>
      <c r="O23" s="12">
        <f t="shared" si="12"/>
        <v>10.880780123110897</v>
      </c>
      <c r="P23" s="12">
        <f t="shared" si="10"/>
        <v>28.005102788419553</v>
      </c>
      <c r="Q23" s="12">
        <f t="shared" si="13"/>
        <v>32.505534055628736</v>
      </c>
      <c r="R23" s="12">
        <f t="shared" si="14"/>
        <v>62.552870388683949</v>
      </c>
      <c r="S23" s="12">
        <f t="shared" si="15"/>
        <v>10.880780123110897</v>
      </c>
      <c r="T23" s="12">
        <f t="shared" si="16"/>
        <v>1</v>
      </c>
      <c r="U23" s="12" t="s">
        <v>79</v>
      </c>
      <c r="W23" s="12">
        <v>2</v>
      </c>
      <c r="X23" s="12" t="s">
        <v>80</v>
      </c>
      <c r="Y23" s="12" t="s">
        <v>100</v>
      </c>
    </row>
    <row r="24" spans="1:25" x14ac:dyDescent="0.15">
      <c r="A24" s="12">
        <v>15</v>
      </c>
      <c r="B24" s="12" t="s">
        <v>81</v>
      </c>
      <c r="C24" s="12">
        <v>22</v>
      </c>
      <c r="D24" s="12">
        <v>20</v>
      </c>
      <c r="E24" s="12">
        <v>2</v>
      </c>
      <c r="F24" s="12">
        <v>30</v>
      </c>
      <c r="G24" s="12">
        <v>9</v>
      </c>
      <c r="H24" s="12">
        <v>20</v>
      </c>
      <c r="I24" s="12">
        <f t="shared" si="11"/>
        <v>-0.1295917109768174</v>
      </c>
      <c r="J24" s="12">
        <f t="shared" si="5"/>
        <v>0.32832272294991122</v>
      </c>
      <c r="K24" s="12">
        <f t="shared" si="6"/>
        <v>-0.36257404881515115</v>
      </c>
      <c r="L24" s="12">
        <f t="shared" si="7"/>
        <v>-0.94057680801050281</v>
      </c>
      <c r="M24" s="12">
        <f t="shared" si="8"/>
        <v>0.73628220967603308</v>
      </c>
      <c r="N24" s="12">
        <f t="shared" si="9"/>
        <v>-0.27542239206216523</v>
      </c>
      <c r="O24" s="12">
        <f t="shared" si="12"/>
        <v>3.0788730358922578</v>
      </c>
      <c r="P24" s="12">
        <f t="shared" si="10"/>
        <v>4.5373682118176362</v>
      </c>
      <c r="Q24" s="12">
        <f t="shared" si="13"/>
        <v>5.6626871632819737</v>
      </c>
      <c r="R24" s="12">
        <f t="shared" si="14"/>
        <v>27.533515390844535</v>
      </c>
      <c r="S24" s="12">
        <f t="shared" si="15"/>
        <v>3.0788730358922578</v>
      </c>
      <c r="T24" s="12">
        <f t="shared" si="16"/>
        <v>1</v>
      </c>
      <c r="U24" s="12" t="s">
        <v>81</v>
      </c>
      <c r="W24" s="12">
        <v>2</v>
      </c>
      <c r="X24" s="12" t="s">
        <v>84</v>
      </c>
      <c r="Y24" s="12" t="s">
        <v>100</v>
      </c>
    </row>
    <row r="25" spans="1:25" x14ac:dyDescent="0.15">
      <c r="A25" s="12">
        <v>16</v>
      </c>
      <c r="B25" s="12" t="s">
        <v>83</v>
      </c>
      <c r="C25" s="12">
        <v>9</v>
      </c>
      <c r="D25" s="12">
        <v>30</v>
      </c>
      <c r="E25" s="12">
        <v>13</v>
      </c>
      <c r="F25" s="12">
        <v>28</v>
      </c>
      <c r="G25" s="12">
        <v>13</v>
      </c>
      <c r="H25" s="12">
        <v>16</v>
      </c>
      <c r="I25" s="12">
        <f t="shared" si="11"/>
        <v>-0.84741710134405845</v>
      </c>
      <c r="J25" s="12">
        <f t="shared" si="5"/>
        <v>0.93541002198936973</v>
      </c>
      <c r="K25" s="12">
        <f t="shared" si="6"/>
        <v>0.6244330840705381</v>
      </c>
      <c r="L25" s="12">
        <f t="shared" si="7"/>
        <v>-1.9424955817608214</v>
      </c>
      <c r="M25" s="12">
        <f t="shared" si="8"/>
        <v>2.2240277055162649</v>
      </c>
      <c r="N25" s="12">
        <f t="shared" si="9"/>
        <v>-1.4750399219329282</v>
      </c>
      <c r="O25" s="12">
        <f t="shared" si="12"/>
        <v>5.5777941431848053</v>
      </c>
      <c r="P25" s="12">
        <f t="shared" si="10"/>
        <v>18.202901290407837</v>
      </c>
      <c r="Q25" s="12">
        <f t="shared" si="13"/>
        <v>18.37832710490947</v>
      </c>
      <c r="R25" s="12">
        <f t="shared" si="14"/>
        <v>46.093828151754828</v>
      </c>
      <c r="S25" s="12">
        <f t="shared" si="15"/>
        <v>5.5777941431848053</v>
      </c>
      <c r="T25" s="12">
        <f t="shared" si="16"/>
        <v>1</v>
      </c>
      <c r="U25" s="12" t="s">
        <v>83</v>
      </c>
      <c r="W25" s="12">
        <v>2</v>
      </c>
      <c r="X25" s="12" t="s">
        <v>86</v>
      </c>
      <c r="Y25" s="12" t="s">
        <v>100</v>
      </c>
    </row>
    <row r="26" spans="1:25" x14ac:dyDescent="0.15">
      <c r="A26" s="12">
        <v>17</v>
      </c>
      <c r="B26" s="12" t="s">
        <v>101</v>
      </c>
      <c r="C26" s="12">
        <v>1</v>
      </c>
      <c r="D26" s="12">
        <v>5</v>
      </c>
      <c r="E26" s="12">
        <v>71</v>
      </c>
      <c r="F26" s="12">
        <v>37</v>
      </c>
      <c r="G26" s="12">
        <v>5</v>
      </c>
      <c r="H26" s="12">
        <v>24</v>
      </c>
      <c r="I26" s="12">
        <f t="shared" si="11"/>
        <v>-1.2891558031085144</v>
      </c>
      <c r="J26" s="12">
        <f t="shared" si="5"/>
        <v>-0.58230822560927664</v>
      </c>
      <c r="K26" s="12">
        <f t="shared" si="6"/>
        <v>5.8286525120132628</v>
      </c>
      <c r="L26" s="12">
        <f t="shared" si="7"/>
        <v>2.5661389001156119</v>
      </c>
      <c r="M26" s="12">
        <f t="shared" si="8"/>
        <v>-0.75146328616419855</v>
      </c>
      <c r="N26" s="12">
        <f t="shared" si="9"/>
        <v>0.92419513780859786</v>
      </c>
      <c r="O26" s="12">
        <f t="shared" si="12"/>
        <v>49.812389194565689</v>
      </c>
      <c r="P26" s="12">
        <f t="shared" si="10"/>
        <v>47.617270736363928</v>
      </c>
      <c r="Q26" s="12">
        <f t="shared" si="13"/>
        <v>58.326585550465872</v>
      </c>
      <c r="R26" s="12">
        <f t="shared" si="14"/>
        <v>19.602051359204481</v>
      </c>
      <c r="S26" s="12">
        <f t="shared" si="15"/>
        <v>19.602051359204481</v>
      </c>
      <c r="T26" s="12">
        <f t="shared" si="16"/>
        <v>4</v>
      </c>
      <c r="U26" s="12" t="s">
        <v>101</v>
      </c>
      <c r="W26" s="12">
        <v>2</v>
      </c>
      <c r="X26" s="12" t="s">
        <v>94</v>
      </c>
      <c r="Y26" s="12" t="s">
        <v>100</v>
      </c>
    </row>
    <row r="27" spans="1:25" x14ac:dyDescent="0.15">
      <c r="A27" s="12">
        <v>18</v>
      </c>
      <c r="B27" s="12" t="s">
        <v>85</v>
      </c>
      <c r="C27" s="12">
        <v>28</v>
      </c>
      <c r="D27" s="12">
        <v>28</v>
      </c>
      <c r="E27" s="12">
        <v>4</v>
      </c>
      <c r="F27" s="12">
        <v>30</v>
      </c>
      <c r="G27" s="12">
        <v>7</v>
      </c>
      <c r="H27" s="12">
        <v>22</v>
      </c>
      <c r="I27" s="12">
        <f t="shared" si="11"/>
        <v>0.20171231534652459</v>
      </c>
      <c r="J27" s="12">
        <f t="shared" si="5"/>
        <v>0.81399256218147809</v>
      </c>
      <c r="K27" s="12">
        <f t="shared" si="6"/>
        <v>-0.18311820647229854</v>
      </c>
      <c r="L27" s="12">
        <f t="shared" si="7"/>
        <v>-0.94057680801050281</v>
      </c>
      <c r="M27" s="12">
        <f t="shared" si="8"/>
        <v>-7.5905382440827401E-3</v>
      </c>
      <c r="N27" s="12">
        <f t="shared" si="9"/>
        <v>0.32438637287321631</v>
      </c>
      <c r="O27" s="12">
        <f t="shared" si="12"/>
        <v>3.9724434435860658</v>
      </c>
      <c r="P27" s="12">
        <f t="shared" si="10"/>
        <v>4.9789017630313523</v>
      </c>
      <c r="Q27" s="12">
        <f t="shared" si="13"/>
        <v>6.898871961245387</v>
      </c>
      <c r="R27" s="12">
        <f t="shared" si="14"/>
        <v>23.093714451108433</v>
      </c>
      <c r="S27" s="12">
        <f t="shared" si="15"/>
        <v>3.9724434435860658</v>
      </c>
      <c r="T27" s="12">
        <f t="shared" si="16"/>
        <v>1</v>
      </c>
      <c r="U27" s="12" t="s">
        <v>85</v>
      </c>
      <c r="W27" s="12">
        <v>2</v>
      </c>
      <c r="X27" s="12" t="s">
        <v>97</v>
      </c>
      <c r="Y27" s="12" t="s">
        <v>100</v>
      </c>
    </row>
    <row r="28" spans="1:25" x14ac:dyDescent="0.15">
      <c r="A28" s="12">
        <v>19</v>
      </c>
      <c r="B28" s="12" t="s">
        <v>102</v>
      </c>
      <c r="C28" s="12">
        <v>22</v>
      </c>
      <c r="D28" s="12">
        <v>1</v>
      </c>
      <c r="E28" s="12">
        <v>1</v>
      </c>
      <c r="F28" s="12">
        <v>32</v>
      </c>
      <c r="G28" s="12">
        <v>5</v>
      </c>
      <c r="H28" s="12">
        <v>21</v>
      </c>
      <c r="I28" s="12">
        <f t="shared" si="11"/>
        <v>-0.1295917109768174</v>
      </c>
      <c r="J28" s="12">
        <f t="shared" si="5"/>
        <v>-0.82514314522506005</v>
      </c>
      <c r="K28" s="12">
        <f t="shared" si="6"/>
        <v>-0.45230196998657746</v>
      </c>
      <c r="L28" s="12">
        <f t="shared" si="7"/>
        <v>6.1341965739815707E-2</v>
      </c>
      <c r="M28" s="12">
        <f t="shared" si="8"/>
        <v>-0.75146328616419855</v>
      </c>
      <c r="N28" s="12">
        <f t="shared" si="9"/>
        <v>2.4481990405525539E-2</v>
      </c>
      <c r="O28" s="12">
        <f t="shared" si="12"/>
        <v>11.684073838119232</v>
      </c>
      <c r="P28" s="12">
        <f t="shared" si="10"/>
        <v>0.35165014335015776</v>
      </c>
      <c r="Q28" s="12">
        <f t="shared" si="13"/>
        <v>5.6236406242224692</v>
      </c>
      <c r="R28" s="12">
        <f t="shared" si="14"/>
        <v>20.451809129578709</v>
      </c>
      <c r="S28" s="12">
        <f t="shared" si="15"/>
        <v>0.35165014335015776</v>
      </c>
      <c r="T28" s="12">
        <f t="shared" si="16"/>
        <v>2</v>
      </c>
      <c r="U28" s="12" t="s">
        <v>102</v>
      </c>
      <c r="W28" s="12">
        <v>2</v>
      </c>
      <c r="X28" s="12" t="s">
        <v>102</v>
      </c>
      <c r="Y28" s="12" t="s">
        <v>100</v>
      </c>
    </row>
    <row r="29" spans="1:25" x14ac:dyDescent="0.15">
      <c r="A29" s="12">
        <v>20</v>
      </c>
      <c r="B29" s="12" t="s">
        <v>103</v>
      </c>
      <c r="C29" s="12">
        <v>25</v>
      </c>
      <c r="D29" s="12">
        <v>3</v>
      </c>
      <c r="E29" s="12">
        <v>2</v>
      </c>
      <c r="F29" s="12">
        <v>32</v>
      </c>
      <c r="G29" s="12">
        <v>7</v>
      </c>
      <c r="H29" s="12">
        <v>19</v>
      </c>
      <c r="I29" s="12">
        <f t="shared" si="11"/>
        <v>3.6060302184853593E-2</v>
      </c>
      <c r="J29" s="12">
        <f t="shared" si="5"/>
        <v>-0.70372568541716829</v>
      </c>
      <c r="K29" s="12">
        <f t="shared" si="6"/>
        <v>-0.36257404881515115</v>
      </c>
      <c r="L29" s="12">
        <f t="shared" si="7"/>
        <v>6.1341965739815707E-2</v>
      </c>
      <c r="M29" s="12">
        <f t="shared" si="8"/>
        <v>-7.5905382440827401E-3</v>
      </c>
      <c r="N29" s="12">
        <f t="shared" si="9"/>
        <v>-0.57532677452985603</v>
      </c>
      <c r="O29" s="12">
        <f t="shared" si="12"/>
        <v>8.7538291870660299</v>
      </c>
      <c r="P29" s="12">
        <f t="shared" si="10"/>
        <v>1.0903898349915275</v>
      </c>
      <c r="Q29" s="12">
        <f t="shared" si="13"/>
        <v>3.4101415495569403</v>
      </c>
      <c r="R29" s="12">
        <f t="shared" si="14"/>
        <v>24.018239922245623</v>
      </c>
      <c r="S29" s="12">
        <f t="shared" si="15"/>
        <v>1.0903898349915275</v>
      </c>
      <c r="T29" s="12">
        <f t="shared" si="16"/>
        <v>2</v>
      </c>
      <c r="U29" s="12" t="s">
        <v>103</v>
      </c>
      <c r="W29" s="12">
        <v>2</v>
      </c>
      <c r="X29" s="12" t="s">
        <v>103</v>
      </c>
      <c r="Y29" s="12" t="s">
        <v>100</v>
      </c>
    </row>
    <row r="30" spans="1:25" x14ac:dyDescent="0.15">
      <c r="A30" s="12">
        <v>21</v>
      </c>
      <c r="B30" s="12" t="s">
        <v>104</v>
      </c>
      <c r="C30" s="12">
        <v>30</v>
      </c>
      <c r="D30" s="12">
        <v>4</v>
      </c>
      <c r="E30" s="12">
        <v>1</v>
      </c>
      <c r="F30" s="12">
        <v>33</v>
      </c>
      <c r="G30" s="12">
        <v>6</v>
      </c>
      <c r="H30" s="12">
        <v>21</v>
      </c>
      <c r="I30" s="12">
        <f t="shared" si="11"/>
        <v>0.31214699078763858</v>
      </c>
      <c r="J30" s="12">
        <f t="shared" si="5"/>
        <v>-0.64301695551322247</v>
      </c>
      <c r="K30" s="12">
        <f t="shared" si="6"/>
        <v>-0.45230196998657746</v>
      </c>
      <c r="L30" s="12">
        <f t="shared" si="7"/>
        <v>0.56230135261497494</v>
      </c>
      <c r="M30" s="12">
        <f t="shared" si="8"/>
        <v>-0.37952691220414064</v>
      </c>
      <c r="N30" s="12">
        <f t="shared" si="9"/>
        <v>2.4481990405525539E-2</v>
      </c>
      <c r="O30" s="12">
        <f t="shared" si="12"/>
        <v>10.671401948429956</v>
      </c>
      <c r="P30" s="12">
        <f t="shared" si="10"/>
        <v>1.3640729793321764</v>
      </c>
      <c r="Q30" s="12">
        <f t="shared" si="13"/>
        <v>3.5246993819628987</v>
      </c>
      <c r="R30" s="12">
        <f t="shared" si="14"/>
        <v>19.034196422430888</v>
      </c>
      <c r="S30" s="12">
        <f t="shared" si="15"/>
        <v>1.3640729793321764</v>
      </c>
      <c r="T30" s="12">
        <f t="shared" si="16"/>
        <v>2</v>
      </c>
      <c r="U30" s="12" t="s">
        <v>104</v>
      </c>
      <c r="W30" s="12">
        <v>2</v>
      </c>
      <c r="X30" s="12" t="s">
        <v>104</v>
      </c>
      <c r="Y30" s="12" t="s">
        <v>100</v>
      </c>
    </row>
    <row r="31" spans="1:25" x14ac:dyDescent="0.15">
      <c r="A31" s="12">
        <v>22</v>
      </c>
      <c r="B31" s="12" t="s">
        <v>105</v>
      </c>
      <c r="C31" s="12">
        <v>11</v>
      </c>
      <c r="D31" s="12">
        <v>13</v>
      </c>
      <c r="E31" s="12">
        <v>4</v>
      </c>
      <c r="F31" s="12">
        <v>33</v>
      </c>
      <c r="G31" s="12">
        <v>5</v>
      </c>
      <c r="H31" s="12">
        <v>20</v>
      </c>
      <c r="I31" s="12">
        <f t="shared" si="11"/>
        <v>-0.73698242590294449</v>
      </c>
      <c r="J31" s="12">
        <f t="shared" si="5"/>
        <v>-9.6638386377709759E-2</v>
      </c>
      <c r="K31" s="12">
        <f t="shared" si="6"/>
        <v>-0.18311820647229854</v>
      </c>
      <c r="L31" s="12">
        <f t="shared" si="7"/>
        <v>0.56230135261497494</v>
      </c>
      <c r="M31" s="12">
        <f t="shared" si="8"/>
        <v>-0.75146328616419855</v>
      </c>
      <c r="N31" s="12">
        <f t="shared" si="9"/>
        <v>-0.27542239206216523</v>
      </c>
      <c r="O31" s="12">
        <f t="shared" si="12"/>
        <v>9.0779499046191798</v>
      </c>
      <c r="P31" s="12">
        <f t="shared" si="10"/>
        <v>0.70417101203285593</v>
      </c>
      <c r="Q31" s="12">
        <f t="shared" si="13"/>
        <v>8.9703017391497273</v>
      </c>
      <c r="R31" s="12">
        <f t="shared" si="14"/>
        <v>18.315661653859749</v>
      </c>
      <c r="S31" s="12">
        <f t="shared" si="15"/>
        <v>0.70417101203285593</v>
      </c>
      <c r="T31" s="12">
        <f t="shared" si="16"/>
        <v>2</v>
      </c>
      <c r="U31" s="12" t="s">
        <v>105</v>
      </c>
      <c r="W31" s="12">
        <v>2</v>
      </c>
      <c r="X31" s="12" t="s">
        <v>105</v>
      </c>
      <c r="Y31" s="12" t="s">
        <v>100</v>
      </c>
    </row>
    <row r="32" spans="1:25" x14ac:dyDescent="0.15">
      <c r="A32" s="12">
        <v>23</v>
      </c>
      <c r="B32" s="12" t="s">
        <v>87</v>
      </c>
      <c r="C32" s="12">
        <v>14</v>
      </c>
      <c r="D32" s="12">
        <v>24</v>
      </c>
      <c r="E32" s="12">
        <v>14</v>
      </c>
      <c r="F32" s="12">
        <v>30</v>
      </c>
      <c r="G32" s="12">
        <v>8</v>
      </c>
      <c r="H32" s="12">
        <v>21</v>
      </c>
      <c r="I32" s="12">
        <f t="shared" si="11"/>
        <v>-0.57133041274127339</v>
      </c>
      <c r="J32" s="12">
        <f t="shared" si="5"/>
        <v>0.57115764256569468</v>
      </c>
      <c r="K32" s="12">
        <f t="shared" si="6"/>
        <v>0.71416100524196446</v>
      </c>
      <c r="L32" s="12">
        <f t="shared" si="7"/>
        <v>-0.94057680801050281</v>
      </c>
      <c r="M32" s="12">
        <f t="shared" si="8"/>
        <v>0.36434583571597517</v>
      </c>
      <c r="N32" s="12">
        <f t="shared" si="9"/>
        <v>2.4481990405525539E-2</v>
      </c>
      <c r="O32" s="12">
        <f t="shared" si="12"/>
        <v>2.5683086721301351</v>
      </c>
      <c r="P32" s="12">
        <f t="shared" si="10"/>
        <v>5.3278261912203027</v>
      </c>
      <c r="Q32" s="12">
        <f t="shared" si="13"/>
        <v>9.6677046177496369</v>
      </c>
      <c r="R32" s="12">
        <f t="shared" si="14"/>
        <v>20.789674631783321</v>
      </c>
      <c r="S32" s="12">
        <f t="shared" si="15"/>
        <v>2.5683086721301351</v>
      </c>
      <c r="T32" s="12">
        <f t="shared" si="16"/>
        <v>1</v>
      </c>
      <c r="U32" s="12" t="s">
        <v>87</v>
      </c>
      <c r="W32" s="12">
        <v>2</v>
      </c>
      <c r="X32" s="12" t="s">
        <v>106</v>
      </c>
      <c r="Y32" s="12" t="s">
        <v>100</v>
      </c>
    </row>
    <row r="33" spans="1:25" x14ac:dyDescent="0.15">
      <c r="A33" s="12">
        <v>24</v>
      </c>
      <c r="B33" s="12" t="s">
        <v>89</v>
      </c>
      <c r="C33" s="12">
        <v>14</v>
      </c>
      <c r="D33" s="12">
        <v>40</v>
      </c>
      <c r="E33" s="12">
        <v>10</v>
      </c>
      <c r="F33" s="12">
        <v>31</v>
      </c>
      <c r="G33" s="12">
        <v>11</v>
      </c>
      <c r="H33" s="12">
        <v>21</v>
      </c>
      <c r="I33" s="12">
        <f t="shared" si="11"/>
        <v>-0.57133041274127339</v>
      </c>
      <c r="J33" s="12">
        <f t="shared" si="5"/>
        <v>1.5424973210288284</v>
      </c>
      <c r="K33" s="12">
        <f t="shared" si="6"/>
        <v>0.35524932055625924</v>
      </c>
      <c r="L33" s="12">
        <f t="shared" si="7"/>
        <v>-0.43961742113534358</v>
      </c>
      <c r="M33" s="12">
        <f t="shared" si="8"/>
        <v>1.480154957596149</v>
      </c>
      <c r="N33" s="12">
        <f t="shared" si="9"/>
        <v>2.4481990405525539E-2</v>
      </c>
      <c r="O33" s="12">
        <f t="shared" si="12"/>
        <v>0</v>
      </c>
      <c r="P33" s="12">
        <f t="shared" si="10"/>
        <v>11.02172876773532</v>
      </c>
      <c r="Q33" s="12">
        <f t="shared" si="13"/>
        <v>12.277402396414525</v>
      </c>
      <c r="R33" s="12">
        <f t="shared" si="14"/>
        <v>24.152007555853665</v>
      </c>
      <c r="S33" s="12">
        <f t="shared" si="15"/>
        <v>0</v>
      </c>
      <c r="T33" s="12">
        <f t="shared" si="16"/>
        <v>1</v>
      </c>
      <c r="U33" s="12" t="s">
        <v>89</v>
      </c>
      <c r="W33" s="12">
        <v>2</v>
      </c>
      <c r="X33" s="12" t="s">
        <v>107</v>
      </c>
      <c r="Y33" s="12" t="s">
        <v>100</v>
      </c>
    </row>
    <row r="34" spans="1:25" x14ac:dyDescent="0.15">
      <c r="A34" s="12">
        <v>25</v>
      </c>
      <c r="B34" s="12" t="s">
        <v>108</v>
      </c>
      <c r="C34" s="12">
        <v>55</v>
      </c>
      <c r="D34" s="12">
        <v>1</v>
      </c>
      <c r="E34" s="12">
        <v>1</v>
      </c>
      <c r="F34" s="12">
        <v>32</v>
      </c>
      <c r="G34" s="12">
        <v>9</v>
      </c>
      <c r="H34" s="12">
        <v>20</v>
      </c>
      <c r="I34" s="12">
        <f t="shared" si="11"/>
        <v>1.6925804338015638</v>
      </c>
      <c r="J34" s="12">
        <f t="shared" si="5"/>
        <v>-0.82514314522506005</v>
      </c>
      <c r="K34" s="12">
        <f t="shared" si="6"/>
        <v>-0.45230196998657746</v>
      </c>
      <c r="L34" s="12">
        <f t="shared" si="7"/>
        <v>6.1341965739815707E-2</v>
      </c>
      <c r="M34" s="12">
        <f t="shared" si="8"/>
        <v>0.73628220967603308</v>
      </c>
      <c r="N34" s="12">
        <f t="shared" si="9"/>
        <v>-0.27542239206216523</v>
      </c>
      <c r="O34" s="12">
        <f t="shared" si="12"/>
        <v>12.277402396414525</v>
      </c>
      <c r="P34" s="12">
        <f t="shared" si="10"/>
        <v>7.6064843949839238</v>
      </c>
      <c r="Q34" s="12">
        <f t="shared" si="13"/>
        <v>0</v>
      </c>
      <c r="R34" s="12">
        <f t="shared" si="14"/>
        <v>28.981150079542097</v>
      </c>
      <c r="S34" s="12">
        <f t="shared" si="15"/>
        <v>0</v>
      </c>
      <c r="T34" s="12">
        <f t="shared" si="16"/>
        <v>3</v>
      </c>
      <c r="U34" s="12" t="s">
        <v>108</v>
      </c>
      <c r="W34" s="12">
        <v>2</v>
      </c>
      <c r="X34" s="12" t="s">
        <v>109</v>
      </c>
      <c r="Y34" s="12" t="s">
        <v>100</v>
      </c>
    </row>
    <row r="35" spans="1:25" x14ac:dyDescent="0.15">
      <c r="A35" s="12">
        <v>26</v>
      </c>
      <c r="B35" s="12" t="s">
        <v>91</v>
      </c>
      <c r="C35" s="12">
        <v>27</v>
      </c>
      <c r="D35" s="12">
        <v>63</v>
      </c>
      <c r="E35" s="12">
        <v>1</v>
      </c>
      <c r="F35" s="12">
        <v>36</v>
      </c>
      <c r="G35" s="12">
        <v>12</v>
      </c>
      <c r="H35" s="12">
        <v>17</v>
      </c>
      <c r="I35" s="12">
        <f t="shared" si="11"/>
        <v>0.14649497762596761</v>
      </c>
      <c r="J35" s="12">
        <f t="shared" si="5"/>
        <v>2.9387981088195829</v>
      </c>
      <c r="K35" s="12">
        <f t="shared" si="6"/>
        <v>-0.45230196998657746</v>
      </c>
      <c r="L35" s="12">
        <f t="shared" si="7"/>
        <v>2.0651795132404529</v>
      </c>
      <c r="M35" s="12">
        <f t="shared" si="8"/>
        <v>1.8520913315562069</v>
      </c>
      <c r="N35" s="12">
        <f t="shared" si="9"/>
        <v>-1.1751355394652374</v>
      </c>
      <c r="O35" s="12">
        <f t="shared" si="12"/>
        <v>10.968494834604542</v>
      </c>
      <c r="P35" s="12">
        <f t="shared" si="10"/>
        <v>25.468919962866881</v>
      </c>
      <c r="Q35" s="12">
        <f t="shared" si="13"/>
        <v>22.627512662551176</v>
      </c>
      <c r="R35" s="12">
        <f t="shared" si="14"/>
        <v>38.550477029002067</v>
      </c>
      <c r="S35" s="12">
        <f t="shared" si="15"/>
        <v>10.968494834604542</v>
      </c>
      <c r="T35" s="12">
        <f t="shared" si="16"/>
        <v>1</v>
      </c>
      <c r="U35" s="12" t="s">
        <v>91</v>
      </c>
      <c r="W35" s="12">
        <v>2</v>
      </c>
      <c r="X35" s="12" t="s">
        <v>110</v>
      </c>
      <c r="Y35" s="12" t="s">
        <v>100</v>
      </c>
    </row>
    <row r="36" spans="1:25" x14ac:dyDescent="0.15">
      <c r="A36" s="12">
        <v>27</v>
      </c>
      <c r="B36" s="12" t="s">
        <v>106</v>
      </c>
      <c r="C36" s="12">
        <v>31</v>
      </c>
      <c r="D36" s="12">
        <v>6</v>
      </c>
      <c r="E36" s="12">
        <v>2</v>
      </c>
      <c r="F36" s="12">
        <v>30</v>
      </c>
      <c r="G36" s="12">
        <v>5</v>
      </c>
      <c r="H36" s="12">
        <v>22</v>
      </c>
      <c r="I36" s="12">
        <f t="shared" si="11"/>
        <v>0.36736432850819561</v>
      </c>
      <c r="J36" s="12">
        <f t="shared" si="5"/>
        <v>-0.52159949570533071</v>
      </c>
      <c r="K36" s="12">
        <f t="shared" si="6"/>
        <v>-0.36257404881515115</v>
      </c>
      <c r="L36" s="12">
        <f t="shared" si="7"/>
        <v>-0.94057680801050281</v>
      </c>
      <c r="M36" s="12">
        <f t="shared" si="8"/>
        <v>-0.75146328616419855</v>
      </c>
      <c r="N36" s="12">
        <f t="shared" si="9"/>
        <v>0.32438637287321631</v>
      </c>
      <c r="O36" s="12">
        <f t="shared" si="12"/>
        <v>10.977936807522902</v>
      </c>
      <c r="P36" s="12">
        <f t="shared" si="10"/>
        <v>2.3926940532258669</v>
      </c>
      <c r="Q36" s="12">
        <f t="shared" si="13"/>
        <v>5.4333860168099726</v>
      </c>
      <c r="R36" s="12">
        <f t="shared" si="14"/>
        <v>23.78297018593836</v>
      </c>
      <c r="S36" s="12">
        <f t="shared" si="15"/>
        <v>2.3926940532258669</v>
      </c>
      <c r="T36" s="12">
        <f t="shared" si="16"/>
        <v>2</v>
      </c>
      <c r="U36" s="12" t="s">
        <v>106</v>
      </c>
      <c r="W36" s="12">
        <v>2</v>
      </c>
      <c r="X36" s="12" t="s">
        <v>100</v>
      </c>
      <c r="Y36" s="12" t="s">
        <v>100</v>
      </c>
    </row>
    <row r="37" spans="1:25" x14ac:dyDescent="0.15">
      <c r="A37" s="12">
        <v>28</v>
      </c>
      <c r="B37" s="12" t="s">
        <v>107</v>
      </c>
      <c r="C37" s="12">
        <v>13</v>
      </c>
      <c r="D37" s="12">
        <v>2</v>
      </c>
      <c r="E37" s="12">
        <v>4</v>
      </c>
      <c r="F37" s="12">
        <v>32</v>
      </c>
      <c r="G37" s="12">
        <v>5</v>
      </c>
      <c r="H37" s="12">
        <v>23</v>
      </c>
      <c r="I37" s="12">
        <f t="shared" si="11"/>
        <v>-0.62654775046183042</v>
      </c>
      <c r="J37" s="12">
        <f t="shared" si="5"/>
        <v>-0.76443441532111411</v>
      </c>
      <c r="K37" s="12">
        <f t="shared" si="6"/>
        <v>-0.18311820647229854</v>
      </c>
      <c r="L37" s="12">
        <f t="shared" si="7"/>
        <v>6.1341965739815707E-2</v>
      </c>
      <c r="M37" s="12">
        <f t="shared" si="8"/>
        <v>-0.75146328616419855</v>
      </c>
      <c r="N37" s="12">
        <f t="shared" si="9"/>
        <v>0.62429075534090706</v>
      </c>
      <c r="O37" s="12">
        <f t="shared" si="12"/>
        <v>11.205673432398012</v>
      </c>
      <c r="P37" s="12">
        <f t="shared" si="10"/>
        <v>0.88562919603620394</v>
      </c>
      <c r="Q37" s="12">
        <f t="shared" si="13"/>
        <v>8.4773713914739268</v>
      </c>
      <c r="R37" s="12">
        <f t="shared" si="14"/>
        <v>15.484882854734929</v>
      </c>
      <c r="S37" s="12">
        <f t="shared" si="15"/>
        <v>0.88562919603620394</v>
      </c>
      <c r="T37" s="12">
        <f t="shared" si="16"/>
        <v>2</v>
      </c>
      <c r="U37" s="12" t="s">
        <v>107</v>
      </c>
      <c r="W37" s="12">
        <v>2</v>
      </c>
      <c r="X37" s="12" t="s">
        <v>111</v>
      </c>
      <c r="Y37" s="12" t="s">
        <v>100</v>
      </c>
    </row>
    <row r="38" spans="1:25" x14ac:dyDescent="0.15">
      <c r="A38" s="12">
        <v>29</v>
      </c>
      <c r="B38" s="12" t="s">
        <v>109</v>
      </c>
      <c r="C38" s="12">
        <v>23</v>
      </c>
      <c r="D38" s="12">
        <v>1</v>
      </c>
      <c r="E38" s="12">
        <v>1</v>
      </c>
      <c r="F38" s="12">
        <v>33</v>
      </c>
      <c r="G38" s="12">
        <v>3</v>
      </c>
      <c r="H38" s="12">
        <v>24</v>
      </c>
      <c r="I38" s="12">
        <f t="shared" si="11"/>
        <v>-7.4374373256260409E-2</v>
      </c>
      <c r="J38" s="12">
        <f t="shared" si="5"/>
        <v>-0.82514314522506005</v>
      </c>
      <c r="K38" s="12">
        <f t="shared" si="6"/>
        <v>-0.45230196998657746</v>
      </c>
      <c r="L38" s="12">
        <f t="shared" si="7"/>
        <v>0.56230135261497494</v>
      </c>
      <c r="M38" s="12">
        <f t="shared" si="8"/>
        <v>-1.4953360340843145</v>
      </c>
      <c r="N38" s="12">
        <f t="shared" si="9"/>
        <v>0.92419513780859786</v>
      </c>
      <c r="O38" s="12">
        <f t="shared" si="12"/>
        <v>17.171697387855836</v>
      </c>
      <c r="P38" s="12">
        <f t="shared" si="10"/>
        <v>2.5630268284105968</v>
      </c>
      <c r="Q38" s="12">
        <f t="shared" si="13"/>
        <v>9.7922918013403386</v>
      </c>
      <c r="R38" s="12">
        <f t="shared" si="14"/>
        <v>15.284831689750892</v>
      </c>
      <c r="S38" s="12">
        <f t="shared" si="15"/>
        <v>2.5630268284105968</v>
      </c>
      <c r="T38" s="12">
        <f t="shared" si="16"/>
        <v>2</v>
      </c>
      <c r="U38" s="12" t="s">
        <v>109</v>
      </c>
      <c r="W38" s="12">
        <v>2</v>
      </c>
      <c r="X38" s="12" t="s">
        <v>112</v>
      </c>
      <c r="Y38" s="12" t="s">
        <v>100</v>
      </c>
    </row>
    <row r="39" spans="1:25" x14ac:dyDescent="0.15">
      <c r="A39" s="12">
        <v>30</v>
      </c>
      <c r="B39" s="12" t="s">
        <v>113</v>
      </c>
      <c r="C39" s="12">
        <v>62</v>
      </c>
      <c r="D39" s="12">
        <v>4</v>
      </c>
      <c r="E39" s="12">
        <v>2</v>
      </c>
      <c r="F39" s="12">
        <v>32</v>
      </c>
      <c r="G39" s="12">
        <v>7</v>
      </c>
      <c r="H39" s="12">
        <v>18</v>
      </c>
      <c r="I39" s="12">
        <f t="shared" si="11"/>
        <v>2.0791017978454627</v>
      </c>
      <c r="J39" s="12">
        <f t="shared" si="5"/>
        <v>-0.64301695551322247</v>
      </c>
      <c r="K39" s="12">
        <f t="shared" si="6"/>
        <v>-0.36257404881515115</v>
      </c>
      <c r="L39" s="12">
        <f t="shared" si="7"/>
        <v>6.1341965739815707E-2</v>
      </c>
      <c r="M39" s="12">
        <f t="shared" si="8"/>
        <v>-7.5905382440827401E-3</v>
      </c>
      <c r="N39" s="12">
        <f t="shared" si="9"/>
        <v>-0.87523115699754672</v>
      </c>
      <c r="O39" s="12">
        <f t="shared" si="12"/>
        <v>15.590364660801715</v>
      </c>
      <c r="P39" s="12">
        <f t="shared" si="10"/>
        <v>8.2453933475712873</v>
      </c>
      <c r="Q39" s="12">
        <f t="shared" si="13"/>
        <v>1.103737033270586</v>
      </c>
      <c r="R39" s="12">
        <f t="shared" si="14"/>
        <v>33.52214463600648</v>
      </c>
      <c r="S39" s="12">
        <f t="shared" si="15"/>
        <v>1.103737033270586</v>
      </c>
      <c r="T39" s="12">
        <f t="shared" si="16"/>
        <v>3</v>
      </c>
      <c r="U39" s="12" t="s">
        <v>113</v>
      </c>
      <c r="W39" s="12">
        <v>2</v>
      </c>
      <c r="X39" s="12" t="s">
        <v>114</v>
      </c>
      <c r="Y39" s="12" t="s">
        <v>100</v>
      </c>
    </row>
    <row r="40" spans="1:25" x14ac:dyDescent="0.15">
      <c r="A40" s="12">
        <v>31</v>
      </c>
      <c r="B40" s="12" t="s">
        <v>93</v>
      </c>
      <c r="C40" s="12">
        <v>29</v>
      </c>
      <c r="D40" s="12">
        <v>24</v>
      </c>
      <c r="E40" s="12">
        <v>7</v>
      </c>
      <c r="F40" s="12">
        <v>34</v>
      </c>
      <c r="G40" s="12">
        <v>11</v>
      </c>
      <c r="H40" s="12">
        <v>27</v>
      </c>
      <c r="I40" s="12">
        <f t="shared" si="11"/>
        <v>0.2569296530670816</v>
      </c>
      <c r="J40" s="12">
        <f t="shared" si="5"/>
        <v>0.57115764256569468</v>
      </c>
      <c r="K40" s="12">
        <f t="shared" si="6"/>
        <v>8.6065557041980364E-2</v>
      </c>
      <c r="L40" s="12">
        <f t="shared" si="7"/>
        <v>1.0632607394901343</v>
      </c>
      <c r="M40" s="12">
        <f t="shared" si="8"/>
        <v>1.480154957596149</v>
      </c>
      <c r="N40" s="12">
        <f t="shared" si="9"/>
        <v>1.8239082852116701</v>
      </c>
      <c r="O40" s="12">
        <f t="shared" si="12"/>
        <v>7.1985531622342247</v>
      </c>
      <c r="P40" s="12">
        <f t="shared" si="10"/>
        <v>13.086849924294075</v>
      </c>
      <c r="Q40" s="12">
        <f t="shared" si="13"/>
        <v>10.264965835202041</v>
      </c>
      <c r="R40" s="12">
        <f t="shared" si="14"/>
        <v>11.154488634876936</v>
      </c>
      <c r="S40" s="12">
        <f t="shared" si="15"/>
        <v>7.1985531622342247</v>
      </c>
      <c r="T40" s="12">
        <f t="shared" si="16"/>
        <v>1</v>
      </c>
      <c r="U40" s="12" t="s">
        <v>93</v>
      </c>
      <c r="W40" s="12">
        <v>2</v>
      </c>
      <c r="X40" s="12" t="s">
        <v>115</v>
      </c>
      <c r="Y40" s="12" t="s">
        <v>100</v>
      </c>
    </row>
    <row r="41" spans="1:25" x14ac:dyDescent="0.15">
      <c r="A41" s="12">
        <v>32</v>
      </c>
      <c r="B41" s="12" t="s">
        <v>116</v>
      </c>
      <c r="C41" s="12">
        <v>44</v>
      </c>
      <c r="D41" s="12">
        <v>14</v>
      </c>
      <c r="E41" s="12">
        <v>15</v>
      </c>
      <c r="F41" s="12">
        <v>33</v>
      </c>
      <c r="G41" s="12">
        <v>10</v>
      </c>
      <c r="H41" s="12">
        <v>24</v>
      </c>
      <c r="I41" s="12">
        <f t="shared" si="11"/>
        <v>1.0851897188754367</v>
      </c>
      <c r="J41" s="12">
        <f t="shared" si="5"/>
        <v>-3.59296564737639E-2</v>
      </c>
      <c r="K41" s="12">
        <f t="shared" si="6"/>
        <v>0.80388892641339071</v>
      </c>
      <c r="L41" s="12">
        <f t="shared" si="7"/>
        <v>0.56230135261497494</v>
      </c>
      <c r="M41" s="12">
        <f t="shared" si="8"/>
        <v>1.1082185836360909</v>
      </c>
      <c r="N41" s="12">
        <f t="shared" si="9"/>
        <v>0.92419513780859786</v>
      </c>
      <c r="O41" s="12">
        <f t="shared" si="12"/>
        <v>7.3884298087808933</v>
      </c>
      <c r="P41" s="12">
        <f t="shared" si="10"/>
        <v>10.102471450539355</v>
      </c>
      <c r="Q41" s="12">
        <f t="shared" si="13"/>
        <v>4.3981761711497427</v>
      </c>
      <c r="R41" s="12">
        <f t="shared" si="14"/>
        <v>13.777545612025339</v>
      </c>
      <c r="S41" s="12">
        <f t="shared" si="15"/>
        <v>4.3981761711497427</v>
      </c>
      <c r="T41" s="12">
        <f t="shared" si="16"/>
        <v>3</v>
      </c>
      <c r="U41" s="12" t="s">
        <v>116</v>
      </c>
      <c r="W41" s="12">
        <v>2</v>
      </c>
      <c r="X41" s="12" t="s">
        <v>117</v>
      </c>
      <c r="Y41" s="12" t="s">
        <v>100</v>
      </c>
    </row>
    <row r="42" spans="1:25" x14ac:dyDescent="0.15">
      <c r="A42" s="12">
        <v>33</v>
      </c>
      <c r="B42" s="12" t="s">
        <v>110</v>
      </c>
      <c r="C42" s="12">
        <v>16</v>
      </c>
      <c r="D42" s="12">
        <v>5</v>
      </c>
      <c r="E42" s="12">
        <v>2</v>
      </c>
      <c r="F42" s="12">
        <v>32</v>
      </c>
      <c r="G42" s="12">
        <v>6</v>
      </c>
      <c r="H42" s="12">
        <v>17</v>
      </c>
      <c r="I42" s="12">
        <f t="shared" si="11"/>
        <v>-0.46089573730015942</v>
      </c>
      <c r="J42" s="12">
        <f t="shared" si="5"/>
        <v>-0.58230822560927664</v>
      </c>
      <c r="K42" s="12">
        <f t="shared" si="6"/>
        <v>-0.36257404881515115</v>
      </c>
      <c r="L42" s="12">
        <f t="shared" si="7"/>
        <v>6.1341965739815707E-2</v>
      </c>
      <c r="M42" s="12">
        <f t="shared" si="8"/>
        <v>-0.37952691220414064</v>
      </c>
      <c r="N42" s="12">
        <f t="shared" si="9"/>
        <v>-1.1751355394652374</v>
      </c>
      <c r="O42" s="12">
        <f t="shared" si="12"/>
        <v>10.190724000315033</v>
      </c>
      <c r="P42" s="12">
        <f t="shared" ref="P42:P58" si="17">SUMXMY2($I$6:$N$6,$I42:$N42)</f>
        <v>0.99805430273295936</v>
      </c>
      <c r="Q42" s="12">
        <f t="shared" si="13"/>
        <v>6.7589932616064363</v>
      </c>
      <c r="R42" s="12">
        <f t="shared" si="14"/>
        <v>27.88812726909628</v>
      </c>
      <c r="S42" s="12">
        <f t="shared" si="15"/>
        <v>0.99805430273295936</v>
      </c>
      <c r="T42" s="12">
        <f t="shared" si="16"/>
        <v>2</v>
      </c>
      <c r="U42" s="12" t="s">
        <v>110</v>
      </c>
      <c r="W42" s="12">
        <v>2</v>
      </c>
      <c r="X42" s="12" t="s">
        <v>118</v>
      </c>
      <c r="Y42" s="12" t="s">
        <v>100</v>
      </c>
    </row>
    <row r="43" spans="1:25" x14ac:dyDescent="0.15">
      <c r="A43" s="12">
        <v>34</v>
      </c>
      <c r="B43" s="12" t="s">
        <v>100</v>
      </c>
      <c r="C43" s="12">
        <v>13</v>
      </c>
      <c r="D43" s="12">
        <v>3</v>
      </c>
      <c r="E43" s="12">
        <v>1</v>
      </c>
      <c r="F43" s="12">
        <v>32</v>
      </c>
      <c r="G43" s="12">
        <v>5</v>
      </c>
      <c r="H43" s="12">
        <v>20</v>
      </c>
      <c r="I43" s="12">
        <f t="shared" si="11"/>
        <v>-0.62654775046183042</v>
      </c>
      <c r="J43" s="12">
        <f t="shared" si="5"/>
        <v>-0.70372568541716829</v>
      </c>
      <c r="K43" s="12">
        <f t="shared" si="6"/>
        <v>-0.45230196998657746</v>
      </c>
      <c r="L43" s="12">
        <f t="shared" si="7"/>
        <v>6.1341965739815707E-2</v>
      </c>
      <c r="M43" s="12">
        <f t="shared" si="8"/>
        <v>-0.75146328616419855</v>
      </c>
      <c r="N43" s="12">
        <f t="shared" si="9"/>
        <v>-0.27542239206216523</v>
      </c>
      <c r="O43" s="12">
        <f t="shared" si="12"/>
        <v>11.02172876773532</v>
      </c>
      <c r="P43" s="12">
        <f t="shared" si="17"/>
        <v>0</v>
      </c>
      <c r="Q43" s="12">
        <f t="shared" si="13"/>
        <v>7.6064843949839238</v>
      </c>
      <c r="R43" s="12">
        <f t="shared" si="14"/>
        <v>21.806970483075474</v>
      </c>
      <c r="S43" s="12">
        <f t="shared" si="15"/>
        <v>0</v>
      </c>
      <c r="T43" s="12">
        <f t="shared" si="16"/>
        <v>2</v>
      </c>
      <c r="U43" s="12" t="s">
        <v>100</v>
      </c>
      <c r="W43" s="12">
        <v>2</v>
      </c>
      <c r="X43" s="12" t="s">
        <v>119</v>
      </c>
      <c r="Y43" s="12" t="s">
        <v>100</v>
      </c>
    </row>
    <row r="44" spans="1:25" x14ac:dyDescent="0.15">
      <c r="A44" s="12">
        <v>35</v>
      </c>
      <c r="B44" s="12" t="s">
        <v>120</v>
      </c>
      <c r="C44" s="12">
        <v>40</v>
      </c>
      <c r="D44" s="12">
        <v>6</v>
      </c>
      <c r="E44" s="12">
        <v>3</v>
      </c>
      <c r="F44" s="12">
        <v>33</v>
      </c>
      <c r="G44" s="12">
        <v>9</v>
      </c>
      <c r="H44" s="12">
        <v>23</v>
      </c>
      <c r="I44" s="12">
        <f t="shared" si="11"/>
        <v>0.86432036799320866</v>
      </c>
      <c r="J44" s="12">
        <f t="shared" si="5"/>
        <v>-0.52159949570533071</v>
      </c>
      <c r="K44" s="12">
        <f t="shared" si="6"/>
        <v>-0.27284612764372485</v>
      </c>
      <c r="L44" s="12">
        <f t="shared" si="7"/>
        <v>0.56230135261497494</v>
      </c>
      <c r="M44" s="12">
        <f t="shared" si="8"/>
        <v>0.73628220967603308</v>
      </c>
      <c r="N44" s="12">
        <f t="shared" si="9"/>
        <v>0.62429075534090706</v>
      </c>
      <c r="O44" s="12">
        <f t="shared" si="12"/>
        <v>8.6330511739100295</v>
      </c>
      <c r="P44" s="12">
        <f t="shared" si="17"/>
        <v>5.5618928102567775</v>
      </c>
      <c r="Q44" s="12">
        <f t="shared" si="13"/>
        <v>1.8708019380358776</v>
      </c>
      <c r="R44" s="12">
        <f t="shared" si="14"/>
        <v>17.502590954843882</v>
      </c>
      <c r="S44" s="12">
        <f t="shared" si="15"/>
        <v>1.8708019380358776</v>
      </c>
      <c r="T44" s="12">
        <f t="shared" si="16"/>
        <v>3</v>
      </c>
      <c r="U44" s="12" t="s">
        <v>120</v>
      </c>
      <c r="W44" s="12">
        <v>2</v>
      </c>
      <c r="X44" s="12" t="s">
        <v>121</v>
      </c>
      <c r="Y44" s="12" t="s">
        <v>100</v>
      </c>
    </row>
    <row r="45" spans="1:25" x14ac:dyDescent="0.15">
      <c r="A45" s="12">
        <v>36</v>
      </c>
      <c r="B45" s="12" t="s">
        <v>111</v>
      </c>
      <c r="C45" s="12">
        <v>5</v>
      </c>
      <c r="D45" s="12">
        <v>20</v>
      </c>
      <c r="E45" s="12">
        <v>2</v>
      </c>
      <c r="F45" s="12">
        <v>31</v>
      </c>
      <c r="G45" s="12">
        <v>4</v>
      </c>
      <c r="H45" s="12">
        <v>19</v>
      </c>
      <c r="I45" s="12">
        <f t="shared" si="11"/>
        <v>-1.0682864522262865</v>
      </c>
      <c r="J45" s="12">
        <f t="shared" si="5"/>
        <v>0.32832272294991122</v>
      </c>
      <c r="K45" s="12">
        <f t="shared" si="6"/>
        <v>-0.36257404881515115</v>
      </c>
      <c r="L45" s="12">
        <f t="shared" si="7"/>
        <v>-0.43961742113534358</v>
      </c>
      <c r="M45" s="12">
        <f t="shared" si="8"/>
        <v>-1.1233996601242564</v>
      </c>
      <c r="N45" s="12">
        <f t="shared" si="9"/>
        <v>-0.57532677452985603</v>
      </c>
      <c r="O45" s="12">
        <f t="shared" si="12"/>
        <v>9.3747228513630088</v>
      </c>
      <c r="P45" s="12">
        <f t="shared" si="17"/>
        <v>1.7475477098835333</v>
      </c>
      <c r="Q45" s="12">
        <f t="shared" si="13"/>
        <v>12.760240174033068</v>
      </c>
      <c r="R45" s="12">
        <f t="shared" si="14"/>
        <v>25.890788244806174</v>
      </c>
      <c r="S45" s="12">
        <f t="shared" si="15"/>
        <v>1.7475477098835333</v>
      </c>
      <c r="T45" s="12">
        <f t="shared" si="16"/>
        <v>2</v>
      </c>
      <c r="U45" s="12" t="s">
        <v>111</v>
      </c>
      <c r="W45" s="12">
        <v>3</v>
      </c>
      <c r="X45" s="12" t="s">
        <v>78</v>
      </c>
      <c r="Y45" s="12" t="s">
        <v>108</v>
      </c>
    </row>
    <row r="46" spans="1:25" x14ac:dyDescent="0.15">
      <c r="A46" s="12">
        <v>37</v>
      </c>
      <c r="B46" s="12" t="s">
        <v>112</v>
      </c>
      <c r="C46" s="12">
        <v>26</v>
      </c>
      <c r="D46" s="12">
        <v>1</v>
      </c>
      <c r="E46" s="12">
        <v>2</v>
      </c>
      <c r="F46" s="12">
        <v>35</v>
      </c>
      <c r="G46" s="12">
        <v>7</v>
      </c>
      <c r="H46" s="12">
        <v>21</v>
      </c>
      <c r="I46" s="12">
        <f t="shared" si="11"/>
        <v>9.1277639905410601E-2</v>
      </c>
      <c r="J46" s="12">
        <f t="shared" si="5"/>
        <v>-0.82514314522506005</v>
      </c>
      <c r="K46" s="12">
        <f t="shared" si="6"/>
        <v>-0.36257404881515115</v>
      </c>
      <c r="L46" s="12">
        <f t="shared" si="7"/>
        <v>1.5642201263652935</v>
      </c>
      <c r="M46" s="12">
        <f t="shared" si="8"/>
        <v>-7.5905382440827401E-3</v>
      </c>
      <c r="N46" s="12">
        <f t="shared" si="9"/>
        <v>2.4481990405525539E-2</v>
      </c>
      <c r="O46" s="12">
        <f t="shared" si="12"/>
        <v>12.788792775657152</v>
      </c>
      <c r="P46" s="12">
        <f t="shared" si="17"/>
        <v>3.4399986598463994</v>
      </c>
      <c r="Q46" s="12">
        <f t="shared" si="13"/>
        <v>5.474153806983943</v>
      </c>
      <c r="R46" s="12">
        <f t="shared" si="14"/>
        <v>16.561685285062051</v>
      </c>
      <c r="S46" s="12">
        <f t="shared" si="15"/>
        <v>3.4399986598463994</v>
      </c>
      <c r="T46" s="12">
        <f t="shared" si="16"/>
        <v>2</v>
      </c>
      <c r="U46" s="12" t="s">
        <v>112</v>
      </c>
      <c r="W46" s="12">
        <v>3</v>
      </c>
      <c r="X46" s="12" t="s">
        <v>82</v>
      </c>
      <c r="Y46" s="12" t="s">
        <v>108</v>
      </c>
    </row>
    <row r="47" spans="1:25" x14ac:dyDescent="0.15">
      <c r="A47" s="12">
        <v>38</v>
      </c>
      <c r="B47" s="12" t="s">
        <v>114</v>
      </c>
      <c r="C47" s="12">
        <v>8</v>
      </c>
      <c r="D47" s="12">
        <v>3</v>
      </c>
      <c r="E47" s="12">
        <v>5</v>
      </c>
      <c r="F47" s="12">
        <v>35</v>
      </c>
      <c r="G47" s="12">
        <v>7</v>
      </c>
      <c r="H47" s="12">
        <v>20</v>
      </c>
      <c r="I47" s="12">
        <f t="shared" si="11"/>
        <v>-0.90263443906461549</v>
      </c>
      <c r="J47" s="12">
        <f t="shared" si="5"/>
        <v>-0.70372568541716829</v>
      </c>
      <c r="K47" s="12">
        <f t="shared" si="6"/>
        <v>-9.3390285300872233E-2</v>
      </c>
      <c r="L47" s="12">
        <f t="shared" si="7"/>
        <v>1.5642201263652935</v>
      </c>
      <c r="M47" s="12">
        <f t="shared" si="8"/>
        <v>-7.5905382440827401E-3</v>
      </c>
      <c r="N47" s="12">
        <f t="shared" si="9"/>
        <v>-0.27542239206216523</v>
      </c>
      <c r="O47" s="12">
        <f t="shared" si="12"/>
        <v>11.675251864278584</v>
      </c>
      <c r="P47" s="12">
        <f t="shared" si="17"/>
        <v>3.0170308878108258</v>
      </c>
      <c r="Q47" s="12">
        <f t="shared" si="13"/>
        <v>9.6906894640791954</v>
      </c>
      <c r="R47" s="12">
        <f t="shared" si="14"/>
        <v>16.383181879274066</v>
      </c>
      <c r="S47" s="12">
        <f t="shared" si="15"/>
        <v>3.0170308878108258</v>
      </c>
      <c r="T47" s="12">
        <f t="shared" si="16"/>
        <v>2</v>
      </c>
      <c r="U47" s="12" t="s">
        <v>114</v>
      </c>
      <c r="W47" s="12">
        <v>3</v>
      </c>
      <c r="X47" s="12" t="s">
        <v>88</v>
      </c>
      <c r="Y47" s="12" t="s">
        <v>108</v>
      </c>
    </row>
    <row r="48" spans="1:25" x14ac:dyDescent="0.15">
      <c r="A48" s="12">
        <v>39</v>
      </c>
      <c r="B48" s="12" t="s">
        <v>115</v>
      </c>
      <c r="C48" s="12">
        <v>15</v>
      </c>
      <c r="D48" s="12">
        <v>16</v>
      </c>
      <c r="E48" s="12">
        <v>15</v>
      </c>
      <c r="F48" s="12">
        <v>32</v>
      </c>
      <c r="G48" s="12">
        <v>8</v>
      </c>
      <c r="H48" s="12">
        <v>20</v>
      </c>
      <c r="I48" s="12">
        <f t="shared" si="11"/>
        <v>-0.51611307502071646</v>
      </c>
      <c r="J48" s="12">
        <f t="shared" si="5"/>
        <v>8.548780333412781E-2</v>
      </c>
      <c r="K48" s="12">
        <f t="shared" si="6"/>
        <v>0.80388892641339071</v>
      </c>
      <c r="L48" s="12">
        <f t="shared" si="7"/>
        <v>6.1341965739815707E-2</v>
      </c>
      <c r="M48" s="12">
        <f t="shared" si="8"/>
        <v>0.36434583571597517</v>
      </c>
      <c r="N48" s="12">
        <f t="shared" si="9"/>
        <v>-0.27542239206216523</v>
      </c>
      <c r="O48" s="12">
        <f t="shared" si="12"/>
        <v>3.9131361273741998</v>
      </c>
      <c r="P48" s="12">
        <f t="shared" si="17"/>
        <v>3.4580993130359361</v>
      </c>
      <c r="Q48" s="12">
        <f t="shared" si="13"/>
        <v>7.4239279748601934</v>
      </c>
      <c r="R48" s="12">
        <f t="shared" si="14"/>
        <v>17.093311893197647</v>
      </c>
      <c r="S48" s="12">
        <f t="shared" si="15"/>
        <v>3.4580993130359361</v>
      </c>
      <c r="T48" s="12">
        <f t="shared" si="16"/>
        <v>2</v>
      </c>
      <c r="U48" s="12" t="s">
        <v>115</v>
      </c>
      <c r="W48" s="12">
        <v>3</v>
      </c>
      <c r="X48" s="12" t="s">
        <v>90</v>
      </c>
      <c r="Y48" s="12" t="s">
        <v>108</v>
      </c>
    </row>
    <row r="49" spans="1:25" x14ac:dyDescent="0.15">
      <c r="A49" s="12">
        <v>40</v>
      </c>
      <c r="B49" s="12" t="s">
        <v>122</v>
      </c>
      <c r="C49" s="12">
        <v>48</v>
      </c>
      <c r="D49" s="12">
        <v>1</v>
      </c>
      <c r="E49" s="12">
        <v>1</v>
      </c>
      <c r="F49" s="12">
        <v>33</v>
      </c>
      <c r="G49" s="12">
        <v>8</v>
      </c>
      <c r="H49" s="12">
        <v>23</v>
      </c>
      <c r="I49" s="12">
        <f t="shared" si="11"/>
        <v>1.3060590697576646</v>
      </c>
      <c r="J49" s="12">
        <f t="shared" si="5"/>
        <v>-0.82514314522506005</v>
      </c>
      <c r="K49" s="12">
        <f t="shared" si="6"/>
        <v>-0.45230196998657746</v>
      </c>
      <c r="L49" s="12">
        <f t="shared" si="7"/>
        <v>0.56230135261497494</v>
      </c>
      <c r="M49" s="12">
        <f t="shared" si="8"/>
        <v>0.36434583571597517</v>
      </c>
      <c r="N49" s="12">
        <f t="shared" si="9"/>
        <v>0.62429075534090706</v>
      </c>
      <c r="O49" s="12">
        <f t="shared" si="12"/>
        <v>12.391093513455617</v>
      </c>
      <c r="P49" s="12">
        <f t="shared" si="17"/>
        <v>6.0551853724843916</v>
      </c>
      <c r="Q49" s="12">
        <f t="shared" si="13"/>
        <v>1.3481794860451903</v>
      </c>
      <c r="R49" s="12">
        <f t="shared" si="14"/>
        <v>19.677257059286923</v>
      </c>
      <c r="S49" s="12">
        <f t="shared" si="15"/>
        <v>1.3481794860451903</v>
      </c>
      <c r="T49" s="12">
        <f t="shared" si="16"/>
        <v>3</v>
      </c>
      <c r="U49" s="12" t="s">
        <v>122</v>
      </c>
      <c r="W49" s="12">
        <v>3</v>
      </c>
      <c r="X49" s="12" t="s">
        <v>92</v>
      </c>
      <c r="Y49" s="12" t="s">
        <v>108</v>
      </c>
    </row>
    <row r="50" spans="1:25" x14ac:dyDescent="0.15">
      <c r="A50" s="12">
        <v>41</v>
      </c>
      <c r="B50" s="12" t="s">
        <v>95</v>
      </c>
      <c r="C50" s="12">
        <v>7</v>
      </c>
      <c r="D50" s="12">
        <v>56</v>
      </c>
      <c r="E50" s="12">
        <v>1</v>
      </c>
      <c r="F50" s="12">
        <v>30</v>
      </c>
      <c r="G50" s="12">
        <v>5</v>
      </c>
      <c r="H50" s="12">
        <v>17</v>
      </c>
      <c r="I50" s="12">
        <f t="shared" si="11"/>
        <v>-0.95785177678517242</v>
      </c>
      <c r="J50" s="12">
        <f t="shared" si="5"/>
        <v>2.513836999491962</v>
      </c>
      <c r="K50" s="12">
        <f t="shared" si="6"/>
        <v>-0.45230196998657746</v>
      </c>
      <c r="L50" s="12">
        <f t="shared" si="7"/>
        <v>-0.94057680801050281</v>
      </c>
      <c r="M50" s="12">
        <f t="shared" si="8"/>
        <v>-0.75146328616419855</v>
      </c>
      <c r="N50" s="12">
        <f t="shared" si="9"/>
        <v>-1.1751355394652374</v>
      </c>
      <c r="O50" s="12">
        <f t="shared" si="12"/>
        <v>8.4152011338322055</v>
      </c>
      <c r="P50" s="12">
        <f t="shared" si="17"/>
        <v>12.275796965980994</v>
      </c>
      <c r="Q50" s="12">
        <f t="shared" si="13"/>
        <v>22.20029094692638</v>
      </c>
      <c r="R50" s="12">
        <f t="shared" si="14"/>
        <v>39.663820442013119</v>
      </c>
      <c r="S50" s="12">
        <f t="shared" si="15"/>
        <v>8.4152011338322055</v>
      </c>
      <c r="T50" s="12">
        <f t="shared" si="16"/>
        <v>1</v>
      </c>
      <c r="U50" s="12" t="s">
        <v>95</v>
      </c>
      <c r="W50" s="12">
        <v>3</v>
      </c>
      <c r="X50" s="12" t="s">
        <v>99</v>
      </c>
      <c r="Y50" s="12" t="s">
        <v>108</v>
      </c>
    </row>
    <row r="51" spans="1:25" x14ac:dyDescent="0.15">
      <c r="A51" s="12">
        <v>42</v>
      </c>
      <c r="B51" s="12" t="s">
        <v>96</v>
      </c>
      <c r="C51" s="12">
        <v>9</v>
      </c>
      <c r="D51" s="12">
        <v>21</v>
      </c>
      <c r="E51" s="12">
        <v>12</v>
      </c>
      <c r="F51" s="12">
        <v>31</v>
      </c>
      <c r="G51" s="12">
        <v>8</v>
      </c>
      <c r="H51" s="12">
        <v>20</v>
      </c>
      <c r="I51" s="12">
        <f t="shared" si="11"/>
        <v>-0.84741710134405845</v>
      </c>
      <c r="J51" s="12">
        <f t="shared" si="5"/>
        <v>0.3890314528538571</v>
      </c>
      <c r="K51" s="12">
        <f t="shared" si="6"/>
        <v>0.53470516289911185</v>
      </c>
      <c r="L51" s="12">
        <f t="shared" si="7"/>
        <v>-0.43961742113534358</v>
      </c>
      <c r="M51" s="12">
        <f t="shared" si="8"/>
        <v>0.36434583571597517</v>
      </c>
      <c r="N51" s="12">
        <f t="shared" si="9"/>
        <v>-0.27542239206216523</v>
      </c>
      <c r="O51" s="12">
        <f t="shared" si="12"/>
        <v>2.7738844031136058</v>
      </c>
      <c r="P51" s="12">
        <f t="shared" si="17"/>
        <v>3.7130748175379868</v>
      </c>
      <c r="Q51" s="12">
        <f t="shared" si="13"/>
        <v>9.2892874871060567</v>
      </c>
      <c r="R51" s="12">
        <f t="shared" si="14"/>
        <v>20.229969236068428</v>
      </c>
      <c r="S51" s="12">
        <f t="shared" si="15"/>
        <v>2.7738844031136058</v>
      </c>
      <c r="T51" s="12">
        <f t="shared" si="16"/>
        <v>1</v>
      </c>
      <c r="U51" s="12" t="s">
        <v>96</v>
      </c>
      <c r="W51" s="12">
        <v>3</v>
      </c>
      <c r="X51" s="12" t="s">
        <v>108</v>
      </c>
      <c r="Y51" s="12" t="s">
        <v>108</v>
      </c>
    </row>
    <row r="52" spans="1:25" x14ac:dyDescent="0.15">
      <c r="A52" s="12">
        <v>43</v>
      </c>
      <c r="B52" s="12" t="s">
        <v>123</v>
      </c>
      <c r="C52" s="12">
        <v>11</v>
      </c>
      <c r="D52" s="12">
        <v>14</v>
      </c>
      <c r="E52" s="12">
        <v>29</v>
      </c>
      <c r="F52" s="12">
        <v>36</v>
      </c>
      <c r="G52" s="12">
        <v>6</v>
      </c>
      <c r="H52" s="12">
        <v>31</v>
      </c>
      <c r="I52" s="12">
        <f t="shared" si="11"/>
        <v>-0.73698242590294449</v>
      </c>
      <c r="J52" s="12">
        <f t="shared" si="5"/>
        <v>-3.59296564737639E-2</v>
      </c>
      <c r="K52" s="12">
        <f t="shared" si="6"/>
        <v>2.0600798228133592</v>
      </c>
      <c r="L52" s="12">
        <f t="shared" si="7"/>
        <v>2.0651795132404529</v>
      </c>
      <c r="M52" s="12">
        <f t="shared" si="8"/>
        <v>-0.37952691220414064</v>
      </c>
      <c r="N52" s="12">
        <f t="shared" si="9"/>
        <v>3.0235258150824333</v>
      </c>
      <c r="O52" s="12">
        <f t="shared" si="12"/>
        <v>24.152007555853665</v>
      </c>
      <c r="P52" s="12">
        <f t="shared" si="17"/>
        <v>21.806970483075474</v>
      </c>
      <c r="Q52" s="12">
        <f t="shared" si="13"/>
        <v>28.981150079542097</v>
      </c>
      <c r="R52" s="12">
        <f t="shared" si="14"/>
        <v>0</v>
      </c>
      <c r="S52" s="12">
        <f t="shared" si="15"/>
        <v>0</v>
      </c>
      <c r="T52" s="12">
        <f t="shared" si="16"/>
        <v>4</v>
      </c>
      <c r="U52" s="12" t="s">
        <v>123</v>
      </c>
      <c r="W52" s="12">
        <v>3</v>
      </c>
      <c r="X52" s="12" t="s">
        <v>113</v>
      </c>
      <c r="Y52" s="12" t="s">
        <v>108</v>
      </c>
    </row>
    <row r="53" spans="1:25" x14ac:dyDescent="0.15">
      <c r="A53" s="12">
        <v>44</v>
      </c>
      <c r="B53" s="12" t="s">
        <v>98</v>
      </c>
      <c r="C53" s="12">
        <v>5</v>
      </c>
      <c r="D53" s="12">
        <v>27</v>
      </c>
      <c r="E53" s="12">
        <v>20</v>
      </c>
      <c r="F53" s="12">
        <v>30</v>
      </c>
      <c r="G53" s="12">
        <v>8</v>
      </c>
      <c r="H53" s="12">
        <v>26</v>
      </c>
      <c r="I53" s="12">
        <f t="shared" si="11"/>
        <v>-1.0682864522262865</v>
      </c>
      <c r="J53" s="12">
        <f t="shared" si="5"/>
        <v>0.75328383227753226</v>
      </c>
      <c r="K53" s="12">
        <f t="shared" si="6"/>
        <v>1.2525285322705222</v>
      </c>
      <c r="L53" s="12">
        <f t="shared" si="7"/>
        <v>-0.94057680801050281</v>
      </c>
      <c r="M53" s="12">
        <f t="shared" si="8"/>
        <v>0.36434583571597517</v>
      </c>
      <c r="N53" s="12">
        <f t="shared" si="9"/>
        <v>1.5240039027439793</v>
      </c>
      <c r="O53" s="12">
        <f t="shared" si="12"/>
        <v>5.4194894891347047</v>
      </c>
      <c r="P53" s="12">
        <f t="shared" si="17"/>
        <v>10.711263072819804</v>
      </c>
      <c r="Q53" s="12">
        <f t="shared" si="13"/>
        <v>17.400377613006949</v>
      </c>
      <c r="R53" s="12">
        <f t="shared" si="14"/>
        <v>13.221243068963927</v>
      </c>
      <c r="S53" s="12">
        <f t="shared" si="15"/>
        <v>5.4194894891347047</v>
      </c>
      <c r="T53" s="12">
        <f t="shared" si="16"/>
        <v>1</v>
      </c>
      <c r="U53" s="12" t="s">
        <v>98</v>
      </c>
      <c r="W53" s="12">
        <v>3</v>
      </c>
      <c r="X53" s="12" t="s">
        <v>116</v>
      </c>
      <c r="Y53" s="12" t="s">
        <v>108</v>
      </c>
    </row>
    <row r="54" spans="1:25" x14ac:dyDescent="0.15">
      <c r="A54" s="12">
        <v>45</v>
      </c>
      <c r="B54" s="12" t="s">
        <v>124</v>
      </c>
      <c r="C54" s="12">
        <v>10</v>
      </c>
      <c r="D54" s="12">
        <v>4</v>
      </c>
      <c r="E54" s="12">
        <v>12</v>
      </c>
      <c r="F54" s="12">
        <v>35</v>
      </c>
      <c r="G54" s="12">
        <v>5</v>
      </c>
      <c r="H54" s="12">
        <v>28</v>
      </c>
      <c r="I54" s="12">
        <f t="shared" si="11"/>
        <v>-0.79219976362350142</v>
      </c>
      <c r="J54" s="12">
        <f t="shared" si="5"/>
        <v>-0.64301695551322247</v>
      </c>
      <c r="K54" s="12">
        <f t="shared" si="6"/>
        <v>0.53470516289911185</v>
      </c>
      <c r="L54" s="12">
        <f t="shared" si="7"/>
        <v>1.5642201263652935</v>
      </c>
      <c r="M54" s="12">
        <f t="shared" si="8"/>
        <v>-0.75146328616419855</v>
      </c>
      <c r="N54" s="12">
        <f t="shared" si="9"/>
        <v>2.1238126676793607</v>
      </c>
      <c r="O54" s="12">
        <f t="shared" si="12"/>
        <v>18.260134517679653</v>
      </c>
      <c r="P54" s="12">
        <f t="shared" si="17"/>
        <v>9.0202808572962372</v>
      </c>
      <c r="Q54" s="12">
        <f t="shared" si="13"/>
        <v>17.409843956832766</v>
      </c>
      <c r="R54" s="12">
        <f t="shared" si="14"/>
        <v>3.8971525173313122</v>
      </c>
      <c r="S54" s="12">
        <f t="shared" si="15"/>
        <v>3.8971525173313122</v>
      </c>
      <c r="T54" s="12">
        <f t="shared" si="16"/>
        <v>4</v>
      </c>
      <c r="U54" s="12" t="s">
        <v>124</v>
      </c>
      <c r="W54" s="12">
        <v>3</v>
      </c>
      <c r="X54" s="12" t="s">
        <v>120</v>
      </c>
      <c r="Y54" s="12" t="s">
        <v>108</v>
      </c>
    </row>
    <row r="55" spans="1:25" x14ac:dyDescent="0.15">
      <c r="A55" s="12">
        <v>46</v>
      </c>
      <c r="B55" s="12" t="s">
        <v>117</v>
      </c>
      <c r="C55" s="12">
        <v>20</v>
      </c>
      <c r="D55" s="12">
        <v>4</v>
      </c>
      <c r="E55" s="12">
        <v>1</v>
      </c>
      <c r="F55" s="12">
        <v>32</v>
      </c>
      <c r="G55" s="12">
        <v>6</v>
      </c>
      <c r="H55" s="12">
        <v>19</v>
      </c>
      <c r="I55" s="12">
        <f t="shared" si="11"/>
        <v>-0.24002638641793142</v>
      </c>
      <c r="J55" s="12">
        <f t="shared" si="5"/>
        <v>-0.64301695551322247</v>
      </c>
      <c r="K55" s="12">
        <f t="shared" si="6"/>
        <v>-0.45230196998657746</v>
      </c>
      <c r="L55" s="12">
        <f t="shared" si="7"/>
        <v>6.1341965739815707E-2</v>
      </c>
      <c r="M55" s="12">
        <f t="shared" si="8"/>
        <v>-0.37952691220414064</v>
      </c>
      <c r="N55" s="12">
        <f t="shared" si="9"/>
        <v>-0.57532677452985603</v>
      </c>
      <c r="O55" s="12">
        <f t="shared" si="12"/>
        <v>9.6075216163401276</v>
      </c>
      <c r="P55" s="12">
        <f t="shared" si="17"/>
        <v>0.38136361964678955</v>
      </c>
      <c r="Q55" s="12">
        <f t="shared" si="13"/>
        <v>5.1031117056321929</v>
      </c>
      <c r="R55" s="12">
        <f t="shared" si="14"/>
        <v>23.894687445160727</v>
      </c>
      <c r="S55" s="12">
        <f t="shared" si="15"/>
        <v>0.38136361964678955</v>
      </c>
      <c r="T55" s="12">
        <f t="shared" si="16"/>
        <v>2</v>
      </c>
      <c r="U55" s="12" t="s">
        <v>117</v>
      </c>
      <c r="W55" s="12">
        <v>3</v>
      </c>
      <c r="X55" s="12" t="s">
        <v>122</v>
      </c>
      <c r="Y55" s="12" t="s">
        <v>108</v>
      </c>
    </row>
    <row r="56" spans="1:25" x14ac:dyDescent="0.15">
      <c r="A56" s="12">
        <v>47</v>
      </c>
      <c r="B56" s="12" t="s">
        <v>118</v>
      </c>
      <c r="C56" s="12">
        <v>4</v>
      </c>
      <c r="D56" s="12">
        <v>29</v>
      </c>
      <c r="E56" s="12">
        <v>2</v>
      </c>
      <c r="F56" s="12">
        <v>31</v>
      </c>
      <c r="G56" s="12">
        <v>3</v>
      </c>
      <c r="H56" s="12">
        <v>19</v>
      </c>
      <c r="I56" s="12">
        <f t="shared" si="11"/>
        <v>-1.1235037899468434</v>
      </c>
      <c r="J56" s="12">
        <f t="shared" si="5"/>
        <v>0.87470129208542391</v>
      </c>
      <c r="K56" s="12">
        <f t="shared" si="6"/>
        <v>-0.36257404881515115</v>
      </c>
      <c r="L56" s="12">
        <f t="shared" si="7"/>
        <v>-0.43961742113534358</v>
      </c>
      <c r="M56" s="12">
        <f t="shared" si="8"/>
        <v>-1.4953360340843145</v>
      </c>
      <c r="N56" s="12">
        <f t="shared" si="9"/>
        <v>-0.57532677452985603</v>
      </c>
      <c r="O56" s="12">
        <f t="shared" si="12"/>
        <v>10.479434560447807</v>
      </c>
      <c r="P56" s="12">
        <f t="shared" si="17"/>
        <v>3.6406977393462308</v>
      </c>
      <c r="Q56" s="12">
        <f t="shared" si="13"/>
        <v>16.148875497943493</v>
      </c>
      <c r="R56" s="12">
        <f t="shared" si="14"/>
        <v>27.31867691174125</v>
      </c>
      <c r="S56" s="12">
        <f t="shared" si="15"/>
        <v>3.6406977393462308</v>
      </c>
      <c r="T56" s="12">
        <f t="shared" si="16"/>
        <v>2</v>
      </c>
      <c r="U56" s="12" t="s">
        <v>118</v>
      </c>
      <c r="W56" s="12">
        <v>4</v>
      </c>
      <c r="X56" s="12" t="s">
        <v>101</v>
      </c>
      <c r="Y56" s="12" t="s">
        <v>125</v>
      </c>
    </row>
    <row r="57" spans="1:25" x14ac:dyDescent="0.15">
      <c r="A57" s="12">
        <v>48</v>
      </c>
      <c r="B57" s="12" t="s">
        <v>119</v>
      </c>
      <c r="C57" s="12">
        <v>14</v>
      </c>
      <c r="D57" s="12">
        <v>3</v>
      </c>
      <c r="E57" s="12">
        <v>1</v>
      </c>
      <c r="F57" s="12">
        <v>33</v>
      </c>
      <c r="G57" s="12">
        <v>4</v>
      </c>
      <c r="H57" s="12">
        <v>20</v>
      </c>
      <c r="I57" s="12">
        <f t="shared" si="11"/>
        <v>-0.57133041274127339</v>
      </c>
      <c r="J57" s="12">
        <f t="shared" si="5"/>
        <v>-0.70372568541716829</v>
      </c>
      <c r="K57" s="12">
        <f t="shared" si="6"/>
        <v>-0.45230196998657746</v>
      </c>
      <c r="L57" s="12">
        <f t="shared" si="7"/>
        <v>0.56230135261497494</v>
      </c>
      <c r="M57" s="12">
        <f t="shared" si="8"/>
        <v>-1.1233996601242564</v>
      </c>
      <c r="N57" s="12">
        <f t="shared" si="9"/>
        <v>-0.27542239206216523</v>
      </c>
      <c r="O57" s="12">
        <f t="shared" si="12"/>
        <v>13.569937396814609</v>
      </c>
      <c r="P57" s="12">
        <f t="shared" si="17"/>
        <v>0.39234592795783751</v>
      </c>
      <c r="Q57" s="12">
        <f t="shared" si="13"/>
        <v>8.8494114848027436</v>
      </c>
      <c r="R57" s="12">
        <f t="shared" si="14"/>
        <v>20.480503102735526</v>
      </c>
      <c r="S57" s="12">
        <f t="shared" si="15"/>
        <v>0.39234592795783751</v>
      </c>
      <c r="T57" s="12">
        <f t="shared" si="16"/>
        <v>2</v>
      </c>
      <c r="U57" s="12" t="s">
        <v>119</v>
      </c>
      <c r="W57" s="12">
        <v>4</v>
      </c>
      <c r="X57" s="12" t="s">
        <v>123</v>
      </c>
      <c r="Y57" s="12" t="s">
        <v>125</v>
      </c>
    </row>
    <row r="58" spans="1:25" x14ac:dyDescent="0.15">
      <c r="A58" s="12">
        <v>49</v>
      </c>
      <c r="B58" s="12" t="s">
        <v>121</v>
      </c>
      <c r="C58" s="12">
        <v>14</v>
      </c>
      <c r="D58" s="12">
        <v>3</v>
      </c>
      <c r="E58" s="12">
        <v>4</v>
      </c>
      <c r="F58" s="12">
        <v>29</v>
      </c>
      <c r="G58" s="12">
        <v>6</v>
      </c>
      <c r="H58" s="12">
        <v>18</v>
      </c>
      <c r="I58" s="12">
        <f t="shared" si="11"/>
        <v>-0.57133041274127339</v>
      </c>
      <c r="J58" s="12">
        <f t="shared" si="5"/>
        <v>-0.70372568541716829</v>
      </c>
      <c r="K58" s="12">
        <f t="shared" si="6"/>
        <v>-0.18311820647229854</v>
      </c>
      <c r="L58" s="12">
        <f t="shared" si="7"/>
        <v>-1.441536194885662</v>
      </c>
      <c r="M58" s="12">
        <f t="shared" si="8"/>
        <v>-0.37952691220414064</v>
      </c>
      <c r="N58" s="12">
        <f t="shared" si="9"/>
        <v>-0.87523115699754672</v>
      </c>
      <c r="O58" s="12">
        <f t="shared" si="12"/>
        <v>10.607099022513323</v>
      </c>
      <c r="P58" s="12">
        <f t="shared" si="17"/>
        <v>2.8322588393775407</v>
      </c>
      <c r="Q58" s="12">
        <f t="shared" si="13"/>
        <v>9.0759377358295499</v>
      </c>
      <c r="R58" s="12">
        <f t="shared" si="14"/>
        <v>33.002690509288847</v>
      </c>
      <c r="S58" s="12">
        <f t="shared" si="15"/>
        <v>2.8322588393775407</v>
      </c>
      <c r="T58" s="12">
        <f t="shared" si="16"/>
        <v>2</v>
      </c>
      <c r="U58" s="12" t="s">
        <v>121</v>
      </c>
      <c r="W58" s="12">
        <v>4</v>
      </c>
      <c r="X58" s="12" t="s">
        <v>124</v>
      </c>
      <c r="Y58" s="12" t="s">
        <v>125</v>
      </c>
    </row>
  </sheetData>
  <printOptions headings="1" gridLines="1"/>
  <pageMargins left="0.75" right="0.75" top="1" bottom="1" header="0.5" footer="0.5"/>
  <pageSetup scale="36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C54" sqref="C54"/>
    </sheetView>
  </sheetViews>
  <sheetFormatPr baseColWidth="10" defaultRowHeight="13" x14ac:dyDescent="0.15"/>
  <cols>
    <col min="1" max="1" width="8.83203125" customWidth="1"/>
    <col min="2" max="2" width="12.5" customWidth="1"/>
    <col min="3" max="3" width="11.1640625" customWidth="1"/>
    <col min="4" max="6" width="8.83203125" customWidth="1"/>
    <col min="7" max="7" width="7.5" customWidth="1"/>
    <col min="8" max="19" width="8.83203125" customWidth="1"/>
    <col min="20" max="20" width="10.5" customWidth="1"/>
    <col min="21" max="256" width="8.83203125" customWidth="1"/>
  </cols>
  <sheetData>
    <row r="1" spans="1:20" x14ac:dyDescent="0.15">
      <c r="B1" t="s">
        <v>55</v>
      </c>
      <c r="C1">
        <f t="shared" ref="C1:N1" si="0">AVERAGE(C10:C58)</f>
        <v>24.346938775510203</v>
      </c>
      <c r="D1">
        <f t="shared" si="0"/>
        <v>14.591836734693878</v>
      </c>
      <c r="E1">
        <f t="shared" si="0"/>
        <v>6.0408163265306118</v>
      </c>
      <c r="F1">
        <f t="shared" si="0"/>
        <v>31.877551020408163</v>
      </c>
      <c r="G1">
        <f t="shared" si="0"/>
        <v>7.0204081632653059</v>
      </c>
      <c r="H1">
        <f t="shared" si="0"/>
        <v>20.918367346938776</v>
      </c>
      <c r="I1">
        <f t="shared" si="0"/>
        <v>0</v>
      </c>
      <c r="J1">
        <f t="shared" si="0"/>
        <v>2.2657612747452175E-17</v>
      </c>
      <c r="K1">
        <f t="shared" si="0"/>
        <v>0</v>
      </c>
      <c r="L1">
        <f t="shared" si="0"/>
        <v>2.0391851472706957E-16</v>
      </c>
      <c r="M1">
        <f t="shared" si="0"/>
        <v>1.0195925736353479E-16</v>
      </c>
      <c r="N1">
        <f t="shared" si="0"/>
        <v>-1.9032394707859825E-16</v>
      </c>
    </row>
    <row r="2" spans="1:20" x14ac:dyDescent="0.15">
      <c r="B2" t="s">
        <v>56</v>
      </c>
      <c r="C2">
        <f t="shared" ref="C2:N2" si="1">STDEV(C10:C58)</f>
        <v>18.110253794936359</v>
      </c>
      <c r="D2">
        <f t="shared" si="1"/>
        <v>16.472095554992059</v>
      </c>
      <c r="E2">
        <f t="shared" si="1"/>
        <v>11.144802943662182</v>
      </c>
      <c r="F2">
        <f t="shared" si="1"/>
        <v>1.9961698017831599</v>
      </c>
      <c r="G2">
        <f t="shared" si="1"/>
        <v>2.6886319005394981</v>
      </c>
      <c r="H2">
        <f t="shared" si="1"/>
        <v>3.3343960890859332</v>
      </c>
      <c r="I2">
        <f t="shared" si="1"/>
        <v>1</v>
      </c>
      <c r="J2">
        <f t="shared" si="1"/>
        <v>1</v>
      </c>
      <c r="K2">
        <f t="shared" si="1"/>
        <v>0.99999999999999911</v>
      </c>
      <c r="L2">
        <f t="shared" si="1"/>
        <v>1.0000000000000018</v>
      </c>
      <c r="M2">
        <f t="shared" si="1"/>
        <v>1</v>
      </c>
      <c r="N2">
        <f t="shared" si="1"/>
        <v>0.99999999999999978</v>
      </c>
    </row>
    <row r="3" spans="1:20" x14ac:dyDescent="0.15">
      <c r="H3" t="s">
        <v>57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</row>
    <row r="4" spans="1:20" ht="14" x14ac:dyDescent="0.15">
      <c r="C4" s="3" t="s">
        <v>125</v>
      </c>
      <c r="G4" t="s">
        <v>58</v>
      </c>
      <c r="H4" t="s">
        <v>59</v>
      </c>
      <c r="I4" s="2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</row>
    <row r="5" spans="1:20" x14ac:dyDescent="0.15">
      <c r="C5" s="4" t="s">
        <v>126</v>
      </c>
      <c r="G5" t="str">
        <f>VLOOKUP(H5,Lookup,2)</f>
        <v>Sacramento</v>
      </c>
      <c r="H5">
        <v>43</v>
      </c>
      <c r="I5">
        <f t="shared" ref="I5:N8" si="2">VLOOKUP($H5,Lookup,I$3)</f>
        <v>-0.51611307502071646</v>
      </c>
      <c r="J5">
        <f t="shared" si="2"/>
        <v>8.548780333412781E-2</v>
      </c>
      <c r="K5">
        <f t="shared" si="2"/>
        <v>0.80388892641339071</v>
      </c>
      <c r="L5">
        <f t="shared" si="2"/>
        <v>6.1341965739815825E-2</v>
      </c>
      <c r="M5">
        <f t="shared" si="2"/>
        <v>0.36434583571597517</v>
      </c>
      <c r="N5">
        <f t="shared" si="2"/>
        <v>-0.27542239206216523</v>
      </c>
    </row>
    <row r="6" spans="1:20" x14ac:dyDescent="0.15">
      <c r="C6" s="5" t="s">
        <v>102</v>
      </c>
      <c r="G6" t="str">
        <f>VLOOKUP(H6,Lookup,2)</f>
        <v>Omaha</v>
      </c>
      <c r="H6">
        <v>35</v>
      </c>
      <c r="I6">
        <f t="shared" si="2"/>
        <v>-0.62654775046183042</v>
      </c>
      <c r="J6">
        <f t="shared" si="2"/>
        <v>-0.70372568541716829</v>
      </c>
      <c r="K6">
        <f t="shared" si="2"/>
        <v>-0.45230196998657746</v>
      </c>
      <c r="L6">
        <f t="shared" si="2"/>
        <v>6.1341965739815825E-2</v>
      </c>
      <c r="M6">
        <f t="shared" si="2"/>
        <v>-0.75146328616419855</v>
      </c>
      <c r="N6">
        <f t="shared" si="2"/>
        <v>-0.27542239206216523</v>
      </c>
    </row>
    <row r="7" spans="1:20" x14ac:dyDescent="0.15">
      <c r="C7" s="6" t="s">
        <v>77</v>
      </c>
      <c r="G7" t="str">
        <f>VLOOKUP(H7,Lookup,2)</f>
        <v>Indianapolis</v>
      </c>
      <c r="H7">
        <v>19</v>
      </c>
      <c r="I7">
        <f t="shared" si="2"/>
        <v>-0.1295917109768174</v>
      </c>
      <c r="J7">
        <f t="shared" si="2"/>
        <v>-0.82514314522506005</v>
      </c>
      <c r="K7">
        <f t="shared" si="2"/>
        <v>-0.45230196998657746</v>
      </c>
      <c r="L7">
        <f t="shared" si="2"/>
        <v>6.1341965739815825E-2</v>
      </c>
      <c r="M7">
        <f t="shared" si="2"/>
        <v>-0.75146328616419855</v>
      </c>
      <c r="N7">
        <f t="shared" si="2"/>
        <v>2.4481990405525539E-2</v>
      </c>
    </row>
    <row r="8" spans="1:20" x14ac:dyDescent="0.15">
      <c r="G8" t="str">
        <f>VLOOKUP(H8,Lookup,2)</f>
        <v>Las Vegas</v>
      </c>
      <c r="H8">
        <v>24</v>
      </c>
      <c r="I8">
        <f t="shared" si="2"/>
        <v>-0.73698242590294449</v>
      </c>
      <c r="J8">
        <f t="shared" si="2"/>
        <v>-9.6638386377709759E-2</v>
      </c>
      <c r="K8">
        <f t="shared" si="2"/>
        <v>-0.18311820647229854</v>
      </c>
      <c r="L8">
        <f t="shared" si="2"/>
        <v>0.56230135261497605</v>
      </c>
      <c r="M8">
        <f t="shared" si="2"/>
        <v>-0.75146328616419855</v>
      </c>
      <c r="N8">
        <f t="shared" si="2"/>
        <v>-0.27542239206216523</v>
      </c>
      <c r="R8" t="s">
        <v>66</v>
      </c>
      <c r="S8">
        <f>SUM(S10:S58)</f>
        <v>171.15967437309547</v>
      </c>
    </row>
    <row r="9" spans="1:20" ht="56" x14ac:dyDescent="0.15">
      <c r="A9" t="s">
        <v>67</v>
      </c>
      <c r="B9" t="s">
        <v>58</v>
      </c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60</v>
      </c>
      <c r="J9" t="s">
        <v>61</v>
      </c>
      <c r="K9" t="s">
        <v>62</v>
      </c>
      <c r="L9" t="s">
        <v>63</v>
      </c>
      <c r="M9" t="s">
        <v>64</v>
      </c>
      <c r="N9" t="s">
        <v>65</v>
      </c>
      <c r="O9" s="1" t="s">
        <v>68</v>
      </c>
      <c r="P9" s="1" t="s">
        <v>69</v>
      </c>
      <c r="Q9" s="1" t="s">
        <v>70</v>
      </c>
      <c r="R9" s="1" t="s">
        <v>71</v>
      </c>
      <c r="S9" s="1" t="s">
        <v>72</v>
      </c>
      <c r="T9" t="s">
        <v>73</v>
      </c>
    </row>
    <row r="10" spans="1:20" x14ac:dyDescent="0.15">
      <c r="A10" s="3">
        <v>17</v>
      </c>
      <c r="B10" t="s">
        <v>101</v>
      </c>
      <c r="C10">
        <v>1</v>
      </c>
      <c r="D10">
        <v>5</v>
      </c>
      <c r="E10">
        <v>71</v>
      </c>
      <c r="F10">
        <v>37</v>
      </c>
      <c r="G10">
        <v>5</v>
      </c>
      <c r="H10">
        <v>24</v>
      </c>
      <c r="I10">
        <v>-1.2891558031085144</v>
      </c>
      <c r="J10">
        <v>-0.58230822560927664</v>
      </c>
      <c r="K10">
        <v>5.8286525120132628</v>
      </c>
      <c r="L10">
        <v>2.5661389001156167</v>
      </c>
      <c r="M10">
        <v>-0.75146328616419855</v>
      </c>
      <c r="N10">
        <v>0.92419513780859786</v>
      </c>
      <c r="O10">
        <v>19.602051359204481</v>
      </c>
      <c r="P10">
        <v>48.188125034915174</v>
      </c>
      <c r="Q10">
        <v>47.937438316968255</v>
      </c>
      <c r="R10">
        <v>49.812389194565725</v>
      </c>
      <c r="S10">
        <v>19.602051359204481</v>
      </c>
      <c r="T10">
        <v>1</v>
      </c>
    </row>
    <row r="11" spans="1:20" x14ac:dyDescent="0.15">
      <c r="A11" s="3">
        <v>43</v>
      </c>
      <c r="B11" t="s">
        <v>123</v>
      </c>
      <c r="C11">
        <v>11</v>
      </c>
      <c r="D11">
        <v>14</v>
      </c>
      <c r="E11">
        <v>29</v>
      </c>
      <c r="F11">
        <v>36</v>
      </c>
      <c r="G11">
        <v>6</v>
      </c>
      <c r="H11">
        <v>31</v>
      </c>
      <c r="I11">
        <v>-0.73698242590294449</v>
      </c>
      <c r="J11">
        <v>-3.59296564737639E-2</v>
      </c>
      <c r="K11">
        <v>2.0600798228133592</v>
      </c>
      <c r="L11">
        <v>2.0651795132404565</v>
      </c>
      <c r="M11">
        <v>-0.37952691220414064</v>
      </c>
      <c r="N11">
        <v>3.0235258150824333</v>
      </c>
      <c r="O11">
        <v>0</v>
      </c>
      <c r="P11">
        <v>17.502590954843889</v>
      </c>
      <c r="Q11">
        <v>20.451809129578724</v>
      </c>
      <c r="R11">
        <v>24.152007555853686</v>
      </c>
      <c r="S11">
        <v>0</v>
      </c>
      <c r="T11">
        <v>1</v>
      </c>
    </row>
    <row r="12" spans="1:20" x14ac:dyDescent="0.15">
      <c r="A12" s="3">
        <v>45</v>
      </c>
      <c r="B12" t="s">
        <v>124</v>
      </c>
      <c r="C12">
        <v>10</v>
      </c>
      <c r="D12">
        <v>4</v>
      </c>
      <c r="E12">
        <v>12</v>
      </c>
      <c r="F12">
        <v>35</v>
      </c>
      <c r="G12">
        <v>5</v>
      </c>
      <c r="H12">
        <v>28</v>
      </c>
      <c r="I12">
        <v>-0.79219976362350142</v>
      </c>
      <c r="J12">
        <v>-0.64301695551322247</v>
      </c>
      <c r="K12">
        <v>0.53470516289911185</v>
      </c>
      <c r="L12">
        <v>1.5642201263652964</v>
      </c>
      <c r="M12">
        <v>-0.75146328616419855</v>
      </c>
      <c r="N12">
        <v>2.1238126676793607</v>
      </c>
      <c r="O12">
        <v>3.8971525173313126</v>
      </c>
      <c r="P12">
        <v>8.8767340880244596</v>
      </c>
      <c r="Q12">
        <v>8.11223451900646</v>
      </c>
      <c r="R12">
        <v>18.260134517679667</v>
      </c>
      <c r="S12">
        <v>3.8971525173313126</v>
      </c>
      <c r="T12">
        <v>1</v>
      </c>
    </row>
    <row r="13" spans="1:20" x14ac:dyDescent="0.15">
      <c r="A13" s="10">
        <v>2</v>
      </c>
      <c r="B13" t="s">
        <v>78</v>
      </c>
      <c r="C13">
        <v>67</v>
      </c>
      <c r="D13">
        <v>2</v>
      </c>
      <c r="E13">
        <v>1</v>
      </c>
      <c r="F13">
        <v>31</v>
      </c>
      <c r="G13">
        <v>5</v>
      </c>
      <c r="H13">
        <v>22</v>
      </c>
      <c r="I13">
        <v>2.3551884864482475</v>
      </c>
      <c r="J13">
        <v>-0.76443441532111411</v>
      </c>
      <c r="K13">
        <v>-0.45230196998657746</v>
      </c>
      <c r="L13">
        <v>-0.43961742113534436</v>
      </c>
      <c r="M13">
        <v>-0.75146328616419855</v>
      </c>
      <c r="N13">
        <v>0.32438637287321631</v>
      </c>
      <c r="O13">
        <v>30.102000484869112</v>
      </c>
      <c r="P13">
        <v>5.6210314723710244</v>
      </c>
      <c r="Q13">
        <v>6.5187211253239585</v>
      </c>
      <c r="R13">
        <v>19.608648614856751</v>
      </c>
      <c r="S13">
        <v>5.6210314723710244</v>
      </c>
      <c r="T13">
        <v>2</v>
      </c>
    </row>
    <row r="14" spans="1:20" x14ac:dyDescent="0.15">
      <c r="A14" s="10">
        <v>4</v>
      </c>
      <c r="B14" t="s">
        <v>82</v>
      </c>
      <c r="C14">
        <v>59</v>
      </c>
      <c r="D14">
        <v>1</v>
      </c>
      <c r="E14">
        <v>1</v>
      </c>
      <c r="F14">
        <v>33</v>
      </c>
      <c r="G14">
        <v>11</v>
      </c>
      <c r="H14">
        <v>22</v>
      </c>
      <c r="I14">
        <v>1.9134497846837917</v>
      </c>
      <c r="J14">
        <v>-0.82514314522506005</v>
      </c>
      <c r="K14">
        <v>-0.45230196998657746</v>
      </c>
      <c r="L14">
        <v>0.56230135261497605</v>
      </c>
      <c r="M14">
        <v>1.480154957596149</v>
      </c>
      <c r="N14">
        <v>0.32438637287321631</v>
      </c>
      <c r="O14">
        <v>26.96212425757372</v>
      </c>
      <c r="P14">
        <v>1.8683049832018135</v>
      </c>
      <c r="Q14">
        <v>9.4950414847968201</v>
      </c>
      <c r="R14">
        <v>13.525776961632751</v>
      </c>
      <c r="S14">
        <v>1.8683049832018135</v>
      </c>
      <c r="T14">
        <v>2</v>
      </c>
    </row>
    <row r="15" spans="1:20" x14ac:dyDescent="0.15">
      <c r="A15" s="10">
        <v>7</v>
      </c>
      <c r="B15" t="s">
        <v>88</v>
      </c>
      <c r="C15">
        <v>39</v>
      </c>
      <c r="D15">
        <v>20</v>
      </c>
      <c r="E15">
        <v>4</v>
      </c>
      <c r="F15">
        <v>31</v>
      </c>
      <c r="G15">
        <v>9</v>
      </c>
      <c r="H15">
        <v>24</v>
      </c>
      <c r="I15">
        <v>0.80910303027265162</v>
      </c>
      <c r="J15">
        <v>0.32832272294991122</v>
      </c>
      <c r="K15">
        <v>-0.18311820647229854</v>
      </c>
      <c r="L15">
        <v>-0.43961742113534436</v>
      </c>
      <c r="M15">
        <v>0.73628220967603308</v>
      </c>
      <c r="N15">
        <v>0.92419513780859786</v>
      </c>
      <c r="O15">
        <v>19.481224403777006</v>
      </c>
      <c r="P15">
        <v>1.8272516998032131</v>
      </c>
      <c r="Q15">
        <v>5.5579219401349347</v>
      </c>
      <c r="R15">
        <v>5.0324864520783912</v>
      </c>
      <c r="S15">
        <v>1.8272516998032131</v>
      </c>
      <c r="T15">
        <v>2</v>
      </c>
    </row>
    <row r="16" spans="1:20" x14ac:dyDescent="0.15">
      <c r="A16" s="10">
        <v>8</v>
      </c>
      <c r="B16" t="s">
        <v>90</v>
      </c>
      <c r="C16">
        <v>38</v>
      </c>
      <c r="D16">
        <v>1</v>
      </c>
      <c r="E16">
        <v>1</v>
      </c>
      <c r="F16">
        <v>31</v>
      </c>
      <c r="G16">
        <v>8</v>
      </c>
      <c r="H16">
        <v>21</v>
      </c>
      <c r="I16">
        <v>0.75388569255209459</v>
      </c>
      <c r="J16">
        <v>-0.82514314522506005</v>
      </c>
      <c r="K16">
        <v>-0.45230196998657746</v>
      </c>
      <c r="L16">
        <v>-0.43961742113534436</v>
      </c>
      <c r="M16">
        <v>0.36434583571597517</v>
      </c>
      <c r="N16">
        <v>2.4481990405525539E-2</v>
      </c>
      <c r="O16">
        <v>24.979226160134615</v>
      </c>
      <c r="P16">
        <v>1.6384874140157324</v>
      </c>
      <c r="Q16">
        <v>2.2765226263155292</v>
      </c>
      <c r="R16">
        <v>9.259088186500259</v>
      </c>
      <c r="S16">
        <v>1.6384874140157324</v>
      </c>
      <c r="T16">
        <v>2</v>
      </c>
    </row>
    <row r="17" spans="1:20" x14ac:dyDescent="0.15">
      <c r="A17" s="10">
        <v>9</v>
      </c>
      <c r="B17" t="s">
        <v>92</v>
      </c>
      <c r="C17">
        <v>47</v>
      </c>
      <c r="D17">
        <v>5</v>
      </c>
      <c r="E17">
        <v>1</v>
      </c>
      <c r="F17">
        <v>32</v>
      </c>
      <c r="G17">
        <v>13</v>
      </c>
      <c r="H17">
        <v>22</v>
      </c>
      <c r="I17">
        <v>1.2508417320371077</v>
      </c>
      <c r="J17">
        <v>-0.58230822560927664</v>
      </c>
      <c r="K17">
        <v>-0.45230196998657746</v>
      </c>
      <c r="L17">
        <v>6.1341965739815825E-2</v>
      </c>
      <c r="M17">
        <v>2.2240277055162649</v>
      </c>
      <c r="N17">
        <v>0.32438637287321631</v>
      </c>
      <c r="O17">
        <v>28.641251989209383</v>
      </c>
      <c r="P17">
        <v>2.7395783204144499</v>
      </c>
      <c r="Q17">
        <v>10.908054568971002</v>
      </c>
      <c r="R17">
        <v>9.3814986341075901</v>
      </c>
      <c r="S17">
        <v>2.7395783204144499</v>
      </c>
      <c r="T17">
        <v>2</v>
      </c>
    </row>
    <row r="18" spans="1:20" x14ac:dyDescent="0.15">
      <c r="A18" s="10">
        <v>11</v>
      </c>
      <c r="B18" t="s">
        <v>76</v>
      </c>
      <c r="C18">
        <v>30</v>
      </c>
      <c r="D18">
        <v>21</v>
      </c>
      <c r="E18">
        <v>2</v>
      </c>
      <c r="F18">
        <v>30</v>
      </c>
      <c r="G18">
        <v>9</v>
      </c>
      <c r="H18">
        <v>22</v>
      </c>
      <c r="I18">
        <v>0.31214699078763858</v>
      </c>
      <c r="J18">
        <v>0.3890314528538571</v>
      </c>
      <c r="K18">
        <v>-0.36257404881515115</v>
      </c>
      <c r="L18">
        <v>-0.94057680801050458</v>
      </c>
      <c r="M18">
        <v>0.73628220967603308</v>
      </c>
      <c r="N18">
        <v>0.32438637287321631</v>
      </c>
      <c r="O18">
        <v>24.715471046823691</v>
      </c>
      <c r="P18">
        <v>3.4907806671145116</v>
      </c>
      <c r="Q18">
        <v>4.9845746633039623</v>
      </c>
      <c r="R18">
        <v>3.52053583222644</v>
      </c>
      <c r="S18">
        <v>3.4907806671145116</v>
      </c>
      <c r="T18">
        <v>2</v>
      </c>
    </row>
    <row r="19" spans="1:20" x14ac:dyDescent="0.15">
      <c r="A19" s="10">
        <v>13</v>
      </c>
      <c r="B19" t="s">
        <v>99</v>
      </c>
      <c r="C19">
        <v>76</v>
      </c>
      <c r="D19">
        <v>3</v>
      </c>
      <c r="E19">
        <v>1</v>
      </c>
      <c r="F19">
        <v>31</v>
      </c>
      <c r="G19">
        <v>9</v>
      </c>
      <c r="H19">
        <v>21</v>
      </c>
      <c r="I19">
        <v>2.8521445259332605</v>
      </c>
      <c r="J19">
        <v>-0.70372568541716829</v>
      </c>
      <c r="K19">
        <v>-0.45230196998657746</v>
      </c>
      <c r="L19">
        <v>-0.43961742113534436</v>
      </c>
      <c r="M19">
        <v>0.73628220967603308</v>
      </c>
      <c r="N19">
        <v>2.4481990405525539E-2</v>
      </c>
      <c r="O19">
        <v>36.153147626724362</v>
      </c>
      <c r="P19">
        <v>5.380431014906665</v>
      </c>
      <c r="Q19">
        <v>11.369840153740107</v>
      </c>
      <c r="R19">
        <v>17.971184202375522</v>
      </c>
      <c r="S19">
        <v>5.380431014906665</v>
      </c>
      <c r="T19">
        <v>2</v>
      </c>
    </row>
    <row r="20" spans="1:20" x14ac:dyDescent="0.15">
      <c r="A20" s="10">
        <v>25</v>
      </c>
      <c r="B20" t="s">
        <v>108</v>
      </c>
      <c r="C20">
        <v>55</v>
      </c>
      <c r="D20">
        <v>1</v>
      </c>
      <c r="E20">
        <v>1</v>
      </c>
      <c r="F20">
        <v>32</v>
      </c>
      <c r="G20">
        <v>9</v>
      </c>
      <c r="H20">
        <v>20</v>
      </c>
      <c r="I20">
        <v>1.6925804338015638</v>
      </c>
      <c r="J20">
        <v>-0.82514314522506005</v>
      </c>
      <c r="K20">
        <v>-0.45230196998657746</v>
      </c>
      <c r="L20">
        <v>6.1341965739815825E-2</v>
      </c>
      <c r="M20">
        <v>0.73628220967603308</v>
      </c>
      <c r="N20">
        <v>-0.27542239206216523</v>
      </c>
      <c r="O20">
        <v>28.981150079542111</v>
      </c>
      <c r="P20">
        <v>1.8708019380358785</v>
      </c>
      <c r="Q20">
        <v>5.6236406242224692</v>
      </c>
      <c r="R20">
        <v>12.277402396414526</v>
      </c>
      <c r="S20">
        <v>1.8708019380358785</v>
      </c>
      <c r="T20">
        <v>2</v>
      </c>
    </row>
    <row r="21" spans="1:20" x14ac:dyDescent="0.15">
      <c r="A21" s="10">
        <v>30</v>
      </c>
      <c r="B21" t="s">
        <v>113</v>
      </c>
      <c r="C21">
        <v>62</v>
      </c>
      <c r="D21">
        <v>4</v>
      </c>
      <c r="E21">
        <v>2</v>
      </c>
      <c r="F21">
        <v>32</v>
      </c>
      <c r="G21">
        <v>7</v>
      </c>
      <c r="H21">
        <v>18</v>
      </c>
      <c r="I21">
        <v>2.0791017978454627</v>
      </c>
      <c r="J21">
        <v>-0.64301695551322247</v>
      </c>
      <c r="K21">
        <v>-0.36257404881515115</v>
      </c>
      <c r="L21">
        <v>6.1341965739815825E-2</v>
      </c>
      <c r="M21">
        <v>-7.5905382440827401E-3</v>
      </c>
      <c r="N21">
        <v>-0.87523115699754672</v>
      </c>
      <c r="O21">
        <v>33.522144636006495</v>
      </c>
      <c r="P21">
        <v>4.5513601596775679</v>
      </c>
      <c r="Q21">
        <v>6.2823784774385398</v>
      </c>
      <c r="R21">
        <v>15.590364660801717</v>
      </c>
      <c r="S21">
        <v>4.5513601596775679</v>
      </c>
      <c r="T21">
        <v>2</v>
      </c>
    </row>
    <row r="22" spans="1:20" x14ac:dyDescent="0.15">
      <c r="A22" s="10">
        <v>31</v>
      </c>
      <c r="B22" t="s">
        <v>93</v>
      </c>
      <c r="C22">
        <v>29</v>
      </c>
      <c r="D22">
        <v>24</v>
      </c>
      <c r="E22">
        <v>7</v>
      </c>
      <c r="F22">
        <v>34</v>
      </c>
      <c r="G22">
        <v>11</v>
      </c>
      <c r="H22">
        <v>27</v>
      </c>
      <c r="I22">
        <v>0.2569296530670816</v>
      </c>
      <c r="J22">
        <v>0.57115764256569468</v>
      </c>
      <c r="K22">
        <v>8.6065557041980364E-2</v>
      </c>
      <c r="L22">
        <v>1.0632607394901363</v>
      </c>
      <c r="M22">
        <v>1.480154957596149</v>
      </c>
      <c r="N22">
        <v>1.8239082852116701</v>
      </c>
      <c r="O22">
        <v>11.154488634876939</v>
      </c>
      <c r="P22">
        <v>3.9352484315944762</v>
      </c>
      <c r="Q22">
        <v>11.610790454523418</v>
      </c>
      <c r="R22">
        <v>7.1985531622342336</v>
      </c>
      <c r="S22">
        <v>3.9352484315944762</v>
      </c>
      <c r="T22">
        <v>2</v>
      </c>
    </row>
    <row r="23" spans="1:20" x14ac:dyDescent="0.15">
      <c r="A23" s="10">
        <v>32</v>
      </c>
      <c r="B23" t="s">
        <v>116</v>
      </c>
      <c r="C23">
        <v>44</v>
      </c>
      <c r="D23">
        <v>14</v>
      </c>
      <c r="E23">
        <v>15</v>
      </c>
      <c r="F23">
        <v>33</v>
      </c>
      <c r="G23">
        <v>10</v>
      </c>
      <c r="H23">
        <v>24</v>
      </c>
      <c r="I23">
        <v>1.0851897188754367</v>
      </c>
      <c r="J23">
        <v>-3.59296564737639E-2</v>
      </c>
      <c r="K23">
        <v>0.80388892641339071</v>
      </c>
      <c r="L23">
        <v>0.56230135261497605</v>
      </c>
      <c r="M23">
        <v>1.1082185836360909</v>
      </c>
      <c r="N23">
        <v>0.92419513780859786</v>
      </c>
      <c r="O23">
        <v>13.777545612025346</v>
      </c>
      <c r="P23">
        <v>1.6722961444316149</v>
      </c>
      <c r="Q23">
        <v>8.1954281331112142</v>
      </c>
      <c r="R23">
        <v>7.3884298087808968</v>
      </c>
      <c r="S23">
        <v>1.6722961444316149</v>
      </c>
      <c r="T23">
        <v>2</v>
      </c>
    </row>
    <row r="24" spans="1:20" x14ac:dyDescent="0.15">
      <c r="A24" s="10">
        <v>35</v>
      </c>
      <c r="B24" t="s">
        <v>120</v>
      </c>
      <c r="C24">
        <v>40</v>
      </c>
      <c r="D24">
        <v>6</v>
      </c>
      <c r="E24">
        <v>3</v>
      </c>
      <c r="F24">
        <v>33</v>
      </c>
      <c r="G24">
        <v>9</v>
      </c>
      <c r="H24">
        <v>23</v>
      </c>
      <c r="I24">
        <v>0.86432036799320866</v>
      </c>
      <c r="J24">
        <v>-0.52159949570533071</v>
      </c>
      <c r="K24">
        <v>-0.27284612764372485</v>
      </c>
      <c r="L24">
        <v>0.56230135261497605</v>
      </c>
      <c r="M24">
        <v>0.73628220967603308</v>
      </c>
      <c r="N24">
        <v>0.62429075534090706</v>
      </c>
      <c r="O24">
        <v>17.502590954843889</v>
      </c>
      <c r="P24">
        <v>0</v>
      </c>
      <c r="Q24">
        <v>3.9363218894217993</v>
      </c>
      <c r="R24">
        <v>8.6330511739100331</v>
      </c>
      <c r="S24">
        <v>0</v>
      </c>
      <c r="T24">
        <v>2</v>
      </c>
    </row>
    <row r="25" spans="1:20" x14ac:dyDescent="0.15">
      <c r="A25" s="10">
        <v>37</v>
      </c>
      <c r="B25" t="s">
        <v>112</v>
      </c>
      <c r="C25">
        <v>26</v>
      </c>
      <c r="D25">
        <v>1</v>
      </c>
      <c r="E25">
        <v>2</v>
      </c>
      <c r="F25">
        <v>35</v>
      </c>
      <c r="G25">
        <v>7</v>
      </c>
      <c r="H25">
        <v>21</v>
      </c>
      <c r="I25">
        <v>9.1277639905410601E-2</v>
      </c>
      <c r="J25">
        <v>-0.82514314522506005</v>
      </c>
      <c r="K25">
        <v>-0.36257404881515115</v>
      </c>
      <c r="L25">
        <v>1.5642201263652964</v>
      </c>
      <c r="M25">
        <v>-7.5905382440827401E-3</v>
      </c>
      <c r="N25">
        <v>2.4481990405525539E-2</v>
      </c>
      <c r="O25">
        <v>16.561685285062051</v>
      </c>
      <c r="P25">
        <v>2.6147433552358046</v>
      </c>
      <c r="Q25">
        <v>2.8688238007801345</v>
      </c>
      <c r="R25">
        <v>12.788792775657166</v>
      </c>
      <c r="S25">
        <v>2.6147433552358046</v>
      </c>
      <c r="T25">
        <v>2</v>
      </c>
    </row>
    <row r="26" spans="1:20" x14ac:dyDescent="0.15">
      <c r="A26" s="10">
        <v>40</v>
      </c>
      <c r="B26" t="s">
        <v>122</v>
      </c>
      <c r="C26">
        <v>48</v>
      </c>
      <c r="D26">
        <v>1</v>
      </c>
      <c r="E26">
        <v>1</v>
      </c>
      <c r="F26">
        <v>33</v>
      </c>
      <c r="G26">
        <v>8</v>
      </c>
      <c r="H26">
        <v>23</v>
      </c>
      <c r="I26">
        <v>1.3060590697576646</v>
      </c>
      <c r="J26">
        <v>-0.82514314522506005</v>
      </c>
      <c r="K26">
        <v>-0.45230196998657746</v>
      </c>
      <c r="L26">
        <v>0.56230135261497605</v>
      </c>
      <c r="M26">
        <v>0.36434583571597517</v>
      </c>
      <c r="N26">
        <v>0.62429075534090706</v>
      </c>
      <c r="O26">
        <v>19.677257059286934</v>
      </c>
      <c r="P26">
        <v>0.45781289342584208</v>
      </c>
      <c r="Q26">
        <v>3.9168540224861763</v>
      </c>
      <c r="R26">
        <v>12.391093513455621</v>
      </c>
      <c r="S26">
        <v>0.45781289342584208</v>
      </c>
      <c r="T26">
        <v>2</v>
      </c>
    </row>
    <row r="27" spans="1:20" x14ac:dyDescent="0.15">
      <c r="A27" s="5">
        <v>1</v>
      </c>
      <c r="B27" t="s">
        <v>75</v>
      </c>
      <c r="C27">
        <v>3</v>
      </c>
      <c r="D27">
        <v>35</v>
      </c>
      <c r="E27">
        <v>2</v>
      </c>
      <c r="F27">
        <v>32</v>
      </c>
      <c r="G27">
        <v>5</v>
      </c>
      <c r="H27">
        <v>18</v>
      </c>
      <c r="I27">
        <v>-1.1787211276674006</v>
      </c>
      <c r="J27">
        <v>1.238953671509099</v>
      </c>
      <c r="K27">
        <v>-0.36257404881515115</v>
      </c>
      <c r="L27">
        <v>6.1341965739815825E-2</v>
      </c>
      <c r="M27">
        <v>-0.75146328616419855</v>
      </c>
      <c r="N27">
        <v>-0.87523115699754672</v>
      </c>
      <c r="O27">
        <v>27.04371987271201</v>
      </c>
      <c r="P27">
        <v>11.99453004069205</v>
      </c>
      <c r="Q27">
        <v>6.1787030492653008</v>
      </c>
      <c r="R27">
        <v>7.0168966581502499</v>
      </c>
      <c r="S27">
        <v>6.1787030492653008</v>
      </c>
      <c r="T27">
        <v>3</v>
      </c>
    </row>
    <row r="28" spans="1:20" x14ac:dyDescent="0.15">
      <c r="A28" s="5">
        <v>3</v>
      </c>
      <c r="B28" t="s">
        <v>80</v>
      </c>
      <c r="C28">
        <v>12</v>
      </c>
      <c r="D28">
        <v>23</v>
      </c>
      <c r="E28">
        <v>3</v>
      </c>
      <c r="F28">
        <v>29</v>
      </c>
      <c r="G28">
        <v>3</v>
      </c>
      <c r="H28">
        <v>19</v>
      </c>
      <c r="I28">
        <v>-0.68176508818238746</v>
      </c>
      <c r="J28">
        <v>0.51044891266174874</v>
      </c>
      <c r="K28">
        <v>-0.27284612764372485</v>
      </c>
      <c r="L28">
        <v>-1.4415361948856649</v>
      </c>
      <c r="M28">
        <v>-1.4953360340843145</v>
      </c>
      <c r="N28">
        <v>-0.57532677452985603</v>
      </c>
      <c r="O28">
        <v>32.237947001360176</v>
      </c>
      <c r="P28">
        <v>13.890071275641356</v>
      </c>
      <c r="Q28">
        <v>5.2926659682124679</v>
      </c>
      <c r="R28">
        <v>11.68898205206059</v>
      </c>
      <c r="S28">
        <v>5.2926659682124679</v>
      </c>
      <c r="T28">
        <v>3</v>
      </c>
    </row>
    <row r="29" spans="1:20" x14ac:dyDescent="0.15">
      <c r="A29" s="5">
        <v>5</v>
      </c>
      <c r="B29" t="s">
        <v>84</v>
      </c>
      <c r="C29">
        <v>26</v>
      </c>
      <c r="D29">
        <v>11</v>
      </c>
      <c r="E29">
        <v>5</v>
      </c>
      <c r="F29">
        <v>30</v>
      </c>
      <c r="G29">
        <v>5</v>
      </c>
      <c r="H29">
        <v>24</v>
      </c>
      <c r="I29">
        <v>9.1277639905410601E-2</v>
      </c>
      <c r="J29">
        <v>-0.21805584618560148</v>
      </c>
      <c r="K29">
        <v>-9.3390285300872233E-2</v>
      </c>
      <c r="L29">
        <v>-0.94057680801050458</v>
      </c>
      <c r="M29">
        <v>-0.75146328616419855</v>
      </c>
      <c r="N29">
        <v>0.92419513780859786</v>
      </c>
      <c r="O29">
        <v>18.93671521369102</v>
      </c>
      <c r="P29">
        <v>5.283910270665416</v>
      </c>
      <c r="Q29">
        <v>2.3594808330213808</v>
      </c>
      <c r="R29">
        <v>9.7804384227569301</v>
      </c>
      <c r="S29">
        <v>2.3594808330213808</v>
      </c>
      <c r="T29">
        <v>3</v>
      </c>
    </row>
    <row r="30" spans="1:20" x14ac:dyDescent="0.15">
      <c r="A30" s="5">
        <v>6</v>
      </c>
      <c r="B30" t="s">
        <v>86</v>
      </c>
      <c r="C30">
        <v>32</v>
      </c>
      <c r="D30">
        <v>1</v>
      </c>
      <c r="E30">
        <v>2</v>
      </c>
      <c r="F30">
        <v>32</v>
      </c>
      <c r="G30">
        <v>3</v>
      </c>
      <c r="H30">
        <v>20</v>
      </c>
      <c r="I30">
        <v>0.42258166622875259</v>
      </c>
      <c r="J30">
        <v>-0.82514314522506005</v>
      </c>
      <c r="K30">
        <v>-0.36257404881515115</v>
      </c>
      <c r="L30">
        <v>6.1341965739815825E-2</v>
      </c>
      <c r="M30">
        <v>-1.4953360340843145</v>
      </c>
      <c r="N30">
        <v>-0.27542239206216523</v>
      </c>
      <c r="O30">
        <v>23.980152782971757</v>
      </c>
      <c r="P30">
        <v>6.335886968430346</v>
      </c>
      <c r="Q30">
        <v>0.95623584205390177</v>
      </c>
      <c r="R30">
        <v>16.303302575274429</v>
      </c>
      <c r="S30">
        <v>0.95623584205390177</v>
      </c>
      <c r="T30">
        <v>3</v>
      </c>
    </row>
    <row r="31" spans="1:20" x14ac:dyDescent="0.15">
      <c r="A31" s="5">
        <v>10</v>
      </c>
      <c r="B31" t="s">
        <v>94</v>
      </c>
      <c r="C31">
        <v>23</v>
      </c>
      <c r="D31">
        <v>1</v>
      </c>
      <c r="E31">
        <v>2</v>
      </c>
      <c r="F31">
        <v>29</v>
      </c>
      <c r="G31">
        <v>3</v>
      </c>
      <c r="H31">
        <v>13</v>
      </c>
      <c r="I31">
        <v>-7.4374373256260409E-2</v>
      </c>
      <c r="J31">
        <v>-0.82514314522506005</v>
      </c>
      <c r="K31">
        <v>-0.36257404881515115</v>
      </c>
      <c r="L31">
        <v>-1.4415361948856649</v>
      </c>
      <c r="M31">
        <v>-1.4953360340843145</v>
      </c>
      <c r="N31">
        <v>-2.3747530693360006</v>
      </c>
      <c r="O31">
        <v>49.614659112023247</v>
      </c>
      <c r="P31">
        <v>18.971086429241005</v>
      </c>
      <c r="Q31">
        <v>8.5794183568988682</v>
      </c>
      <c r="R31">
        <v>21.98167381489715</v>
      </c>
      <c r="S31">
        <v>8.5794183568988682</v>
      </c>
      <c r="T31">
        <v>3</v>
      </c>
    </row>
    <row r="32" spans="1:20" x14ac:dyDescent="0.15">
      <c r="A32" s="5">
        <v>12</v>
      </c>
      <c r="B32" t="s">
        <v>97</v>
      </c>
      <c r="C32">
        <v>13</v>
      </c>
      <c r="D32">
        <v>23</v>
      </c>
      <c r="E32">
        <v>2</v>
      </c>
      <c r="F32">
        <v>34</v>
      </c>
      <c r="G32">
        <v>7</v>
      </c>
      <c r="H32">
        <v>23</v>
      </c>
      <c r="I32">
        <v>-0.62654775046183042</v>
      </c>
      <c r="J32">
        <v>0.51044891266174874</v>
      </c>
      <c r="K32">
        <v>-0.36257404881515115</v>
      </c>
      <c r="L32">
        <v>1.0632607394901363</v>
      </c>
      <c r="M32">
        <v>-7.5905382440827401E-3</v>
      </c>
      <c r="N32">
        <v>0.62429075534090706</v>
      </c>
      <c r="O32">
        <v>13.078483907427792</v>
      </c>
      <c r="P32">
        <v>4.1001697360729965</v>
      </c>
      <c r="Q32">
        <v>3.9557809988935744</v>
      </c>
      <c r="R32">
        <v>6.4152432417849266</v>
      </c>
      <c r="S32">
        <v>3.9557809988935744</v>
      </c>
      <c r="T32">
        <v>3</v>
      </c>
    </row>
    <row r="33" spans="1:20" x14ac:dyDescent="0.15">
      <c r="A33" s="5">
        <v>19</v>
      </c>
      <c r="B33" t="s">
        <v>102</v>
      </c>
      <c r="C33">
        <v>22</v>
      </c>
      <c r="D33">
        <v>1</v>
      </c>
      <c r="E33">
        <v>1</v>
      </c>
      <c r="F33">
        <v>32</v>
      </c>
      <c r="G33">
        <v>5</v>
      </c>
      <c r="H33">
        <v>21</v>
      </c>
      <c r="I33">
        <v>-0.1295917109768174</v>
      </c>
      <c r="J33">
        <v>-0.82514314522506005</v>
      </c>
      <c r="K33">
        <v>-0.45230196998657746</v>
      </c>
      <c r="L33">
        <v>6.1341965739815825E-2</v>
      </c>
      <c r="M33">
        <v>-0.75146328616419855</v>
      </c>
      <c r="N33">
        <v>2.4481990405525539E-2</v>
      </c>
      <c r="O33">
        <v>20.451809129578724</v>
      </c>
      <c r="P33">
        <v>3.9363218894217993</v>
      </c>
      <c r="Q33">
        <v>0</v>
      </c>
      <c r="R33">
        <v>11.684073838119232</v>
      </c>
      <c r="S33">
        <v>0</v>
      </c>
      <c r="T33">
        <v>3</v>
      </c>
    </row>
    <row r="34" spans="1:20" x14ac:dyDescent="0.15">
      <c r="A34" s="5">
        <v>20</v>
      </c>
      <c r="B34" t="s">
        <v>103</v>
      </c>
      <c r="C34">
        <v>25</v>
      </c>
      <c r="D34">
        <v>3</v>
      </c>
      <c r="E34">
        <v>2</v>
      </c>
      <c r="F34">
        <v>32</v>
      </c>
      <c r="G34">
        <v>7</v>
      </c>
      <c r="H34">
        <v>19</v>
      </c>
      <c r="I34">
        <v>3.6060302184853593E-2</v>
      </c>
      <c r="J34">
        <v>-0.70372568541716829</v>
      </c>
      <c r="K34">
        <v>-0.36257404881515115</v>
      </c>
      <c r="L34">
        <v>6.1341965739815825E-2</v>
      </c>
      <c r="M34">
        <v>-7.5905382440827401E-3</v>
      </c>
      <c r="N34">
        <v>-0.57532677452985603</v>
      </c>
      <c r="O34">
        <v>24.018239922245638</v>
      </c>
      <c r="P34">
        <v>2.9706249757993506</v>
      </c>
      <c r="Q34">
        <v>0.96335110843999316</v>
      </c>
      <c r="R34">
        <v>8.7538291870660299</v>
      </c>
      <c r="S34">
        <v>0.96335110843999316</v>
      </c>
      <c r="T34">
        <v>3</v>
      </c>
    </row>
    <row r="35" spans="1:20" x14ac:dyDescent="0.15">
      <c r="A35" s="5">
        <v>21</v>
      </c>
      <c r="B35" t="s">
        <v>104</v>
      </c>
      <c r="C35">
        <v>30</v>
      </c>
      <c r="D35">
        <v>4</v>
      </c>
      <c r="E35">
        <v>1</v>
      </c>
      <c r="F35">
        <v>33</v>
      </c>
      <c r="G35">
        <v>6</v>
      </c>
      <c r="H35">
        <v>21</v>
      </c>
      <c r="I35">
        <v>0.31214699078763858</v>
      </c>
      <c r="J35">
        <v>-0.64301695551322247</v>
      </c>
      <c r="K35">
        <v>-0.45230196998657746</v>
      </c>
      <c r="L35">
        <v>0.56230135261497605</v>
      </c>
      <c r="M35">
        <v>-0.37952691220414064</v>
      </c>
      <c r="N35">
        <v>2.4481990405525539E-2</v>
      </c>
      <c r="O35">
        <v>19.034196422430895</v>
      </c>
      <c r="P35">
        <v>1.9566425883561007</v>
      </c>
      <c r="Q35">
        <v>0.6176000031883917</v>
      </c>
      <c r="R35">
        <v>10.67140194842996</v>
      </c>
      <c r="S35">
        <v>0.6176000031883917</v>
      </c>
      <c r="T35">
        <v>3</v>
      </c>
    </row>
    <row r="36" spans="1:20" x14ac:dyDescent="0.15">
      <c r="A36" s="5">
        <v>22</v>
      </c>
      <c r="B36" t="s">
        <v>105</v>
      </c>
      <c r="C36">
        <v>11</v>
      </c>
      <c r="D36">
        <v>13</v>
      </c>
      <c r="E36">
        <v>4</v>
      </c>
      <c r="F36">
        <v>33</v>
      </c>
      <c r="G36">
        <v>5</v>
      </c>
      <c r="H36">
        <v>20</v>
      </c>
      <c r="I36">
        <v>-0.73698242590294449</v>
      </c>
      <c r="J36">
        <v>-9.6638386377709759E-2</v>
      </c>
      <c r="K36">
        <v>-0.18311820647229854</v>
      </c>
      <c r="L36">
        <v>0.56230135261497605</v>
      </c>
      <c r="M36">
        <v>-0.75146328616419855</v>
      </c>
      <c r="N36">
        <v>-0.27542239206216523</v>
      </c>
      <c r="O36">
        <v>18.315661653859756</v>
      </c>
      <c r="P36">
        <v>5.7756840900211728</v>
      </c>
      <c r="Q36">
        <v>1.3130055087030823</v>
      </c>
      <c r="R36">
        <v>9.0779499046191834</v>
      </c>
      <c r="S36">
        <v>1.3130055087030823</v>
      </c>
      <c r="T36">
        <v>3</v>
      </c>
    </row>
    <row r="37" spans="1:20" x14ac:dyDescent="0.15">
      <c r="A37" s="5">
        <v>27</v>
      </c>
      <c r="B37" t="s">
        <v>106</v>
      </c>
      <c r="C37">
        <v>31</v>
      </c>
      <c r="D37">
        <v>6</v>
      </c>
      <c r="E37">
        <v>2</v>
      </c>
      <c r="F37">
        <v>30</v>
      </c>
      <c r="G37">
        <v>5</v>
      </c>
      <c r="H37">
        <v>22</v>
      </c>
      <c r="I37">
        <v>0.36736432850819561</v>
      </c>
      <c r="J37">
        <v>-0.52159949570533071</v>
      </c>
      <c r="K37">
        <v>-0.36257404881515115</v>
      </c>
      <c r="L37">
        <v>-0.94057680801050458</v>
      </c>
      <c r="M37">
        <v>-0.75146328616419855</v>
      </c>
      <c r="N37">
        <v>0.32438637287321631</v>
      </c>
      <c r="O37">
        <v>23.782970185938392</v>
      </c>
      <c r="P37">
        <v>4.816988469719627</v>
      </c>
      <c r="Q37">
        <v>1.4409390199988041</v>
      </c>
      <c r="R37">
        <v>10.977936807522903</v>
      </c>
      <c r="S37">
        <v>1.4409390199988041</v>
      </c>
      <c r="T37">
        <v>3</v>
      </c>
    </row>
    <row r="38" spans="1:20" x14ac:dyDescent="0.15">
      <c r="A38" s="5">
        <v>28</v>
      </c>
      <c r="B38" t="s">
        <v>107</v>
      </c>
      <c r="C38">
        <v>13</v>
      </c>
      <c r="D38">
        <v>2</v>
      </c>
      <c r="E38">
        <v>4</v>
      </c>
      <c r="F38">
        <v>32</v>
      </c>
      <c r="G38">
        <v>5</v>
      </c>
      <c r="H38">
        <v>23</v>
      </c>
      <c r="I38">
        <v>-0.62654775046183042</v>
      </c>
      <c r="J38">
        <v>-0.76443441532111411</v>
      </c>
      <c r="K38">
        <v>-0.18311820647229854</v>
      </c>
      <c r="L38">
        <v>6.1341965739815825E-2</v>
      </c>
      <c r="M38">
        <v>-0.75146328616419855</v>
      </c>
      <c r="N38">
        <v>0.62429075534090706</v>
      </c>
      <c r="O38">
        <v>15.484882854734943</v>
      </c>
      <c r="P38">
        <v>4.7540546123394511</v>
      </c>
      <c r="Q38">
        <v>0.68288130810019898</v>
      </c>
      <c r="R38">
        <v>11.205673432398013</v>
      </c>
      <c r="S38">
        <v>0.68288130810019898</v>
      </c>
      <c r="T38">
        <v>3</v>
      </c>
    </row>
    <row r="39" spans="1:20" x14ac:dyDescent="0.15">
      <c r="A39" s="5">
        <v>29</v>
      </c>
      <c r="B39" t="s">
        <v>109</v>
      </c>
      <c r="C39">
        <v>23</v>
      </c>
      <c r="D39">
        <v>1</v>
      </c>
      <c r="E39">
        <v>1</v>
      </c>
      <c r="F39">
        <v>33</v>
      </c>
      <c r="G39">
        <v>3</v>
      </c>
      <c r="H39">
        <v>24</v>
      </c>
      <c r="I39">
        <v>-7.4374373256260409E-2</v>
      </c>
      <c r="J39">
        <v>-0.82514314522506005</v>
      </c>
      <c r="K39">
        <v>-0.45230196998657746</v>
      </c>
      <c r="L39">
        <v>0.56230135261497605</v>
      </c>
      <c r="M39">
        <v>-1.4953360340843145</v>
      </c>
      <c r="N39">
        <v>0.92419513780859786</v>
      </c>
      <c r="O39">
        <v>15.284831689750899</v>
      </c>
      <c r="P39">
        <v>6.0755535882714922</v>
      </c>
      <c r="Q39">
        <v>1.6168396743914495</v>
      </c>
      <c r="R39">
        <v>17.17169738785584</v>
      </c>
      <c r="S39">
        <v>1.6168396743914495</v>
      </c>
      <c r="T39">
        <v>3</v>
      </c>
    </row>
    <row r="40" spans="1:20" x14ac:dyDescent="0.15">
      <c r="A40" s="5">
        <v>33</v>
      </c>
      <c r="B40" t="s">
        <v>110</v>
      </c>
      <c r="C40">
        <v>16</v>
      </c>
      <c r="D40">
        <v>5</v>
      </c>
      <c r="E40">
        <v>2</v>
      </c>
      <c r="F40">
        <v>32</v>
      </c>
      <c r="G40">
        <v>6</v>
      </c>
      <c r="H40">
        <v>17</v>
      </c>
      <c r="I40">
        <v>-0.46089573730015942</v>
      </c>
      <c r="J40">
        <v>-0.58230822560927664</v>
      </c>
      <c r="K40">
        <v>-0.36257404881515115</v>
      </c>
      <c r="L40">
        <v>6.1341965739815825E-2</v>
      </c>
      <c r="M40">
        <v>-0.37952691220414064</v>
      </c>
      <c r="N40">
        <v>-1.1751355394652374</v>
      </c>
      <c r="O40">
        <v>27.888127269096294</v>
      </c>
      <c r="P40">
        <v>6.5018596696623288</v>
      </c>
      <c r="Q40">
        <v>1.7542011401283943</v>
      </c>
      <c r="R40">
        <v>10.190724000315035</v>
      </c>
      <c r="S40">
        <v>1.7542011401283943</v>
      </c>
      <c r="T40">
        <v>3</v>
      </c>
    </row>
    <row r="41" spans="1:20" x14ac:dyDescent="0.15">
      <c r="A41" s="5">
        <v>34</v>
      </c>
      <c r="B41" t="s">
        <v>100</v>
      </c>
      <c r="C41">
        <v>13</v>
      </c>
      <c r="D41">
        <v>3</v>
      </c>
      <c r="E41">
        <v>1</v>
      </c>
      <c r="F41">
        <v>32</v>
      </c>
      <c r="G41">
        <v>5</v>
      </c>
      <c r="H41">
        <v>20</v>
      </c>
      <c r="I41">
        <v>-0.62654775046183042</v>
      </c>
      <c r="J41">
        <v>-0.70372568541716829</v>
      </c>
      <c r="K41">
        <v>-0.45230196998657746</v>
      </c>
      <c r="L41">
        <v>6.1341965739815825E-2</v>
      </c>
      <c r="M41">
        <v>-0.75146328616419855</v>
      </c>
      <c r="N41">
        <v>-0.27542239206216523</v>
      </c>
      <c r="O41">
        <v>21.806970483075489</v>
      </c>
      <c r="P41">
        <v>5.5618928102567784</v>
      </c>
      <c r="Q41">
        <v>0.35165014335015776</v>
      </c>
      <c r="R41">
        <v>11.021728767735322</v>
      </c>
      <c r="S41">
        <v>0.35165014335015776</v>
      </c>
      <c r="T41">
        <v>3</v>
      </c>
    </row>
    <row r="42" spans="1:20" x14ac:dyDescent="0.15">
      <c r="A42" s="5">
        <v>36</v>
      </c>
      <c r="B42" t="s">
        <v>111</v>
      </c>
      <c r="C42">
        <v>5</v>
      </c>
      <c r="D42">
        <v>20</v>
      </c>
      <c r="E42">
        <v>2</v>
      </c>
      <c r="F42">
        <v>31</v>
      </c>
      <c r="G42">
        <v>4</v>
      </c>
      <c r="H42">
        <v>19</v>
      </c>
      <c r="I42">
        <v>-1.0682864522262865</v>
      </c>
      <c r="J42">
        <v>0.32832272294991122</v>
      </c>
      <c r="K42">
        <v>-0.36257404881515115</v>
      </c>
      <c r="L42">
        <v>-0.43961742113534436</v>
      </c>
      <c r="M42">
        <v>-1.1233996601242564</v>
      </c>
      <c r="N42">
        <v>-0.57532677452985603</v>
      </c>
      <c r="O42">
        <v>25.890788244806195</v>
      </c>
      <c r="P42">
        <v>10.366728103190981</v>
      </c>
      <c r="Q42">
        <v>2.9687499541979938</v>
      </c>
      <c r="R42">
        <v>9.3747228513630088</v>
      </c>
      <c r="S42">
        <v>2.9687499541979938</v>
      </c>
      <c r="T42">
        <v>3</v>
      </c>
    </row>
    <row r="43" spans="1:20" x14ac:dyDescent="0.15">
      <c r="A43" s="5">
        <v>38</v>
      </c>
      <c r="B43" t="s">
        <v>114</v>
      </c>
      <c r="C43">
        <v>8</v>
      </c>
      <c r="D43">
        <v>3</v>
      </c>
      <c r="E43">
        <v>5</v>
      </c>
      <c r="F43">
        <v>35</v>
      </c>
      <c r="G43">
        <v>7</v>
      </c>
      <c r="H43">
        <v>20</v>
      </c>
      <c r="I43">
        <v>-0.90263443906461549</v>
      </c>
      <c r="J43">
        <v>-0.70372568541716829</v>
      </c>
      <c r="K43">
        <v>-9.3390285300872233E-2</v>
      </c>
      <c r="L43">
        <v>1.5642201263652964</v>
      </c>
      <c r="M43">
        <v>-7.5905382440827401E-3</v>
      </c>
      <c r="N43">
        <v>-0.27542239206216523</v>
      </c>
      <c r="O43">
        <v>16.383181879274069</v>
      </c>
      <c r="P43">
        <v>5.5541752804161995</v>
      </c>
      <c r="Q43">
        <v>3.6430869258061365</v>
      </c>
      <c r="R43">
        <v>11.675251864278598</v>
      </c>
      <c r="S43">
        <v>3.6430869258061365</v>
      </c>
      <c r="T43">
        <v>3</v>
      </c>
    </row>
    <row r="44" spans="1:20" x14ac:dyDescent="0.15">
      <c r="A44" s="5">
        <v>39</v>
      </c>
      <c r="B44" t="s">
        <v>115</v>
      </c>
      <c r="C44">
        <v>15</v>
      </c>
      <c r="D44">
        <v>16</v>
      </c>
      <c r="E44">
        <v>15</v>
      </c>
      <c r="F44">
        <v>32</v>
      </c>
      <c r="G44">
        <v>8</v>
      </c>
      <c r="H44">
        <v>20</v>
      </c>
      <c r="I44">
        <v>-0.51611307502071646</v>
      </c>
      <c r="J44">
        <v>8.548780333412781E-2</v>
      </c>
      <c r="K44">
        <v>0.80388892641339071</v>
      </c>
      <c r="L44">
        <v>6.1341965739815825E-2</v>
      </c>
      <c r="M44">
        <v>0.36434583571597517</v>
      </c>
      <c r="N44">
        <v>-0.27542239206216523</v>
      </c>
      <c r="O44">
        <v>17.093311893197662</v>
      </c>
      <c r="P44">
        <v>4.6322905770645182</v>
      </c>
      <c r="Q44">
        <v>3.8916356926286495</v>
      </c>
      <c r="R44">
        <v>3.9131361273742007</v>
      </c>
      <c r="S44">
        <v>3.8916356926286495</v>
      </c>
      <c r="T44">
        <v>3</v>
      </c>
    </row>
    <row r="45" spans="1:20" x14ac:dyDescent="0.15">
      <c r="A45" s="5">
        <v>46</v>
      </c>
      <c r="B45" t="s">
        <v>117</v>
      </c>
      <c r="C45">
        <v>20</v>
      </c>
      <c r="D45">
        <v>4</v>
      </c>
      <c r="E45">
        <v>1</v>
      </c>
      <c r="F45">
        <v>32</v>
      </c>
      <c r="G45">
        <v>6</v>
      </c>
      <c r="H45">
        <v>19</v>
      </c>
      <c r="I45">
        <v>-0.24002638641793142</v>
      </c>
      <c r="J45">
        <v>-0.64301695551322247</v>
      </c>
      <c r="K45">
        <v>-0.45230196998657746</v>
      </c>
      <c r="L45">
        <v>6.1341965739815825E-2</v>
      </c>
      <c r="M45">
        <v>-0.37952691220414064</v>
      </c>
      <c r="N45">
        <v>-0.57532677452985603</v>
      </c>
      <c r="O45">
        <v>23.894687445160741</v>
      </c>
      <c r="P45">
        <v>4.2016008746181752</v>
      </c>
      <c r="Q45">
        <v>0.54347298728660032</v>
      </c>
      <c r="R45">
        <v>9.6075216163401276</v>
      </c>
      <c r="S45">
        <v>0.54347298728660032</v>
      </c>
      <c r="T45">
        <v>3</v>
      </c>
    </row>
    <row r="46" spans="1:20" x14ac:dyDescent="0.15">
      <c r="A46" s="5">
        <v>47</v>
      </c>
      <c r="B46" t="s">
        <v>118</v>
      </c>
      <c r="C46">
        <v>4</v>
      </c>
      <c r="D46">
        <v>29</v>
      </c>
      <c r="E46">
        <v>2</v>
      </c>
      <c r="F46">
        <v>31</v>
      </c>
      <c r="G46">
        <v>3</v>
      </c>
      <c r="H46">
        <v>19</v>
      </c>
      <c r="I46">
        <v>-1.1235037899468434</v>
      </c>
      <c r="J46">
        <v>0.87470129208542391</v>
      </c>
      <c r="K46">
        <v>-0.36257404881515115</v>
      </c>
      <c r="L46">
        <v>-0.43961742113534436</v>
      </c>
      <c r="M46">
        <v>-1.4953360340843145</v>
      </c>
      <c r="N46">
        <v>-0.57532677452985603</v>
      </c>
      <c r="O46">
        <v>27.318676911741271</v>
      </c>
      <c r="P46">
        <v>13.3321953057635</v>
      </c>
      <c r="Q46">
        <v>5.049460958505529</v>
      </c>
      <c r="R46">
        <v>10.479434560447807</v>
      </c>
      <c r="S46">
        <v>5.049460958505529</v>
      </c>
      <c r="T46">
        <v>3</v>
      </c>
    </row>
    <row r="47" spans="1:20" x14ac:dyDescent="0.15">
      <c r="A47" s="5">
        <v>48</v>
      </c>
      <c r="B47" t="s">
        <v>119</v>
      </c>
      <c r="C47">
        <v>14</v>
      </c>
      <c r="D47">
        <v>3</v>
      </c>
      <c r="E47">
        <v>1</v>
      </c>
      <c r="F47">
        <v>33</v>
      </c>
      <c r="G47">
        <v>4</v>
      </c>
      <c r="H47">
        <v>20</v>
      </c>
      <c r="I47">
        <v>-0.57133041274127339</v>
      </c>
      <c r="J47">
        <v>-0.70372568541716829</v>
      </c>
      <c r="K47">
        <v>-0.45230196998657746</v>
      </c>
      <c r="L47">
        <v>0.56230135261497605</v>
      </c>
      <c r="M47">
        <v>-1.1233996601242564</v>
      </c>
      <c r="N47">
        <v>-0.27542239206216523</v>
      </c>
      <c r="O47">
        <v>20.480503102735533</v>
      </c>
      <c r="P47">
        <v>6.3943679170273056</v>
      </c>
      <c r="Q47">
        <v>0.68911489237896739</v>
      </c>
      <c r="R47">
        <v>13.569937396814613</v>
      </c>
      <c r="S47">
        <v>0.68911489237896739</v>
      </c>
      <c r="T47">
        <v>3</v>
      </c>
    </row>
    <row r="48" spans="1:20" x14ac:dyDescent="0.15">
      <c r="A48" s="5">
        <v>49</v>
      </c>
      <c r="B48" t="s">
        <v>121</v>
      </c>
      <c r="C48">
        <v>14</v>
      </c>
      <c r="D48">
        <v>3</v>
      </c>
      <c r="E48">
        <v>4</v>
      </c>
      <c r="F48">
        <v>29</v>
      </c>
      <c r="G48">
        <v>6</v>
      </c>
      <c r="H48">
        <v>18</v>
      </c>
      <c r="I48">
        <v>-0.57133041274127339</v>
      </c>
      <c r="J48">
        <v>-0.70372568541716829</v>
      </c>
      <c r="K48">
        <v>-0.18311820647229854</v>
      </c>
      <c r="L48">
        <v>-1.4415361948856649</v>
      </c>
      <c r="M48">
        <v>-0.37952691220414064</v>
      </c>
      <c r="N48">
        <v>-0.87523115699754672</v>
      </c>
      <c r="O48">
        <v>33.00269050928889</v>
      </c>
      <c r="P48">
        <v>9.6112750918677872</v>
      </c>
      <c r="Q48">
        <v>3.4887983582919859</v>
      </c>
      <c r="R48">
        <v>10.607099022513326</v>
      </c>
      <c r="S48">
        <v>3.4887983582919859</v>
      </c>
      <c r="T48">
        <v>3</v>
      </c>
    </row>
    <row r="49" spans="1:20" x14ac:dyDescent="0.15">
      <c r="A49" s="6">
        <v>14</v>
      </c>
      <c r="B49" t="s">
        <v>79</v>
      </c>
      <c r="C49">
        <v>3</v>
      </c>
      <c r="D49">
        <v>69</v>
      </c>
      <c r="E49">
        <v>1</v>
      </c>
      <c r="F49">
        <v>29</v>
      </c>
      <c r="G49">
        <v>11</v>
      </c>
      <c r="H49">
        <v>13</v>
      </c>
      <c r="I49">
        <v>-1.1787211276674006</v>
      </c>
      <c r="J49">
        <v>3.3030504882432581</v>
      </c>
      <c r="K49">
        <v>-0.45230196998657746</v>
      </c>
      <c r="L49">
        <v>-1.4415361948856649</v>
      </c>
      <c r="M49">
        <v>1.480154957596149</v>
      </c>
      <c r="N49">
        <v>-2.3747530693360006</v>
      </c>
      <c r="O49">
        <v>62.552870388683992</v>
      </c>
      <c r="P49">
        <v>32.397145896264369</v>
      </c>
      <c r="Q49">
        <v>31.137746831835848</v>
      </c>
      <c r="R49">
        <v>10.880780123110902</v>
      </c>
      <c r="S49">
        <v>10.880780123110902</v>
      </c>
      <c r="T49">
        <v>4</v>
      </c>
    </row>
    <row r="50" spans="1:20" x14ac:dyDescent="0.15">
      <c r="A50" s="6">
        <v>15</v>
      </c>
      <c r="B50" t="s">
        <v>81</v>
      </c>
      <c r="C50">
        <v>22</v>
      </c>
      <c r="D50">
        <v>20</v>
      </c>
      <c r="E50">
        <v>2</v>
      </c>
      <c r="F50">
        <v>30</v>
      </c>
      <c r="G50">
        <v>9</v>
      </c>
      <c r="H50">
        <v>20</v>
      </c>
      <c r="I50">
        <v>-0.1295917109768174</v>
      </c>
      <c r="J50">
        <v>0.32832272294991122</v>
      </c>
      <c r="K50">
        <v>-0.36257404881515115</v>
      </c>
      <c r="L50">
        <v>-0.94057680801050458</v>
      </c>
      <c r="M50">
        <v>0.73628220967603308</v>
      </c>
      <c r="N50">
        <v>-0.27542239206216523</v>
      </c>
      <c r="O50">
        <v>27.533515390844567</v>
      </c>
      <c r="P50">
        <v>4.7864066116190838</v>
      </c>
      <c r="Q50">
        <v>4.6457051370919551</v>
      </c>
      <c r="R50">
        <v>3.0788730358922591</v>
      </c>
      <c r="S50">
        <v>3.0788730358922591</v>
      </c>
      <c r="T50">
        <v>4</v>
      </c>
    </row>
    <row r="51" spans="1:20" x14ac:dyDescent="0.15">
      <c r="A51" s="6">
        <v>16</v>
      </c>
      <c r="B51" t="s">
        <v>83</v>
      </c>
      <c r="C51">
        <v>9</v>
      </c>
      <c r="D51">
        <v>30</v>
      </c>
      <c r="E51">
        <v>13</v>
      </c>
      <c r="F51">
        <v>28</v>
      </c>
      <c r="G51">
        <v>13</v>
      </c>
      <c r="H51">
        <v>16</v>
      </c>
      <c r="I51">
        <v>-0.84741710134405845</v>
      </c>
      <c r="J51">
        <v>0.93541002198936973</v>
      </c>
      <c r="K51">
        <v>0.6244330840705381</v>
      </c>
      <c r="L51">
        <v>-1.9424955817608249</v>
      </c>
      <c r="M51">
        <v>2.2240277055162649</v>
      </c>
      <c r="N51">
        <v>-1.4750399219329282</v>
      </c>
      <c r="O51">
        <v>46.093828151754884</v>
      </c>
      <c r="P51">
        <v>18.752615517754993</v>
      </c>
      <c r="Q51">
        <v>19.891656646208169</v>
      </c>
      <c r="R51">
        <v>5.5777941431848133</v>
      </c>
      <c r="S51">
        <v>5.5777941431848133</v>
      </c>
      <c r="T51">
        <v>4</v>
      </c>
    </row>
    <row r="52" spans="1:20" x14ac:dyDescent="0.15">
      <c r="A52" s="6">
        <v>18</v>
      </c>
      <c r="B52" t="s">
        <v>85</v>
      </c>
      <c r="C52">
        <v>28</v>
      </c>
      <c r="D52">
        <v>28</v>
      </c>
      <c r="E52">
        <v>4</v>
      </c>
      <c r="F52">
        <v>30</v>
      </c>
      <c r="G52">
        <v>7</v>
      </c>
      <c r="H52">
        <v>22</v>
      </c>
      <c r="I52">
        <v>0.20171231534652459</v>
      </c>
      <c r="J52">
        <v>0.81399256218147809</v>
      </c>
      <c r="K52">
        <v>-0.18311820647229854</v>
      </c>
      <c r="L52">
        <v>-0.94057680801050458</v>
      </c>
      <c r="M52">
        <v>-7.5905382440827401E-3</v>
      </c>
      <c r="N52">
        <v>0.32438637287321631</v>
      </c>
      <c r="O52">
        <v>23.093714451108465</v>
      </c>
      <c r="P52">
        <v>5.1328387457668763</v>
      </c>
      <c r="Q52">
        <v>4.5161186566077989</v>
      </c>
      <c r="R52">
        <v>3.9724434435860667</v>
      </c>
      <c r="S52">
        <v>3.9724434435860667</v>
      </c>
      <c r="T52">
        <v>4</v>
      </c>
    </row>
    <row r="53" spans="1:20" x14ac:dyDescent="0.15">
      <c r="A53" s="6">
        <v>23</v>
      </c>
      <c r="B53" t="s">
        <v>87</v>
      </c>
      <c r="C53">
        <v>14</v>
      </c>
      <c r="D53">
        <v>24</v>
      </c>
      <c r="E53">
        <v>14</v>
      </c>
      <c r="F53">
        <v>30</v>
      </c>
      <c r="G53">
        <v>8</v>
      </c>
      <c r="H53">
        <v>21</v>
      </c>
      <c r="I53">
        <v>-0.57133041274127339</v>
      </c>
      <c r="J53">
        <v>0.57115764256569468</v>
      </c>
      <c r="K53">
        <v>0.71416100524196446</v>
      </c>
      <c r="L53">
        <v>-0.94057680801050458</v>
      </c>
      <c r="M53">
        <v>0.36434583571597517</v>
      </c>
      <c r="N53">
        <v>2.4481990405525539E-2</v>
      </c>
      <c r="O53">
        <v>20.789674631783349</v>
      </c>
      <c r="P53">
        <v>6.9861443942859296</v>
      </c>
      <c r="Q53">
        <v>5.7542960688650009</v>
      </c>
      <c r="R53">
        <v>2.568308672130136</v>
      </c>
      <c r="S53">
        <v>2.568308672130136</v>
      </c>
      <c r="T53">
        <v>4</v>
      </c>
    </row>
    <row r="54" spans="1:20" x14ac:dyDescent="0.15">
      <c r="A54" s="6">
        <v>24</v>
      </c>
      <c r="B54" t="s">
        <v>89</v>
      </c>
      <c r="C54">
        <v>14</v>
      </c>
      <c r="D54">
        <v>40</v>
      </c>
      <c r="E54">
        <v>10</v>
      </c>
      <c r="F54">
        <v>31</v>
      </c>
      <c r="G54">
        <v>11</v>
      </c>
      <c r="H54">
        <v>21</v>
      </c>
      <c r="I54">
        <v>-0.57133041274127339</v>
      </c>
      <c r="J54">
        <v>1.5424973210288284</v>
      </c>
      <c r="K54">
        <v>0.35524932055625924</v>
      </c>
      <c r="L54">
        <v>-0.43961742113534436</v>
      </c>
      <c r="M54">
        <v>1.480154957596149</v>
      </c>
      <c r="N54">
        <v>2.4481990405525539E-2</v>
      </c>
      <c r="O54">
        <v>24.152007555853686</v>
      </c>
      <c r="P54">
        <v>8.6330511739100331</v>
      </c>
      <c r="Q54">
        <v>11.684073838119232</v>
      </c>
      <c r="R54">
        <v>0</v>
      </c>
      <c r="S54">
        <v>0</v>
      </c>
      <c r="T54">
        <v>4</v>
      </c>
    </row>
    <row r="55" spans="1:20" x14ac:dyDescent="0.15">
      <c r="A55" s="6">
        <v>26</v>
      </c>
      <c r="B55" t="s">
        <v>91</v>
      </c>
      <c r="C55">
        <v>27</v>
      </c>
      <c r="D55">
        <v>63</v>
      </c>
      <c r="E55">
        <v>1</v>
      </c>
      <c r="F55">
        <v>36</v>
      </c>
      <c r="G55">
        <v>12</v>
      </c>
      <c r="H55">
        <v>17</v>
      </c>
      <c r="I55">
        <v>0.14649497762596761</v>
      </c>
      <c r="J55">
        <v>2.9387981088195829</v>
      </c>
      <c r="K55">
        <v>-0.45230196998657746</v>
      </c>
      <c r="L55">
        <v>2.0651795132404565</v>
      </c>
      <c r="M55">
        <v>1.8520913315562069</v>
      </c>
      <c r="N55">
        <v>-1.1751355394652374</v>
      </c>
      <c r="O55">
        <v>38.550477029002067</v>
      </c>
      <c r="P55">
        <v>19.263437024404425</v>
      </c>
      <c r="Q55">
        <v>26.476421405722668</v>
      </c>
      <c r="R55">
        <v>10.968494834604563</v>
      </c>
      <c r="S55">
        <v>10.968494834604563</v>
      </c>
      <c r="T55">
        <v>4</v>
      </c>
    </row>
    <row r="56" spans="1:20" x14ac:dyDescent="0.15">
      <c r="A56" s="6">
        <v>41</v>
      </c>
      <c r="B56" t="s">
        <v>95</v>
      </c>
      <c r="C56">
        <v>7</v>
      </c>
      <c r="D56">
        <v>56</v>
      </c>
      <c r="E56">
        <v>1</v>
      </c>
      <c r="F56">
        <v>30</v>
      </c>
      <c r="G56">
        <v>5</v>
      </c>
      <c r="H56">
        <v>17</v>
      </c>
      <c r="I56">
        <v>-0.95785177678517242</v>
      </c>
      <c r="J56">
        <v>2.513836999491962</v>
      </c>
      <c r="K56">
        <v>-0.45230196998657746</v>
      </c>
      <c r="L56">
        <v>-0.94057680801050458</v>
      </c>
      <c r="M56">
        <v>-0.75146328616419855</v>
      </c>
      <c r="N56">
        <v>-1.1751355394652374</v>
      </c>
      <c r="O56">
        <v>39.663820442013147</v>
      </c>
      <c r="P56">
        <v>20.276354857450546</v>
      </c>
      <c r="Q56">
        <v>14.277726590593945</v>
      </c>
      <c r="R56">
        <v>8.4152011338322072</v>
      </c>
      <c r="S56">
        <v>8.4152011338322072</v>
      </c>
      <c r="T56">
        <v>4</v>
      </c>
    </row>
    <row r="57" spans="1:20" x14ac:dyDescent="0.15">
      <c r="A57" s="6">
        <v>42</v>
      </c>
      <c r="B57" t="s">
        <v>96</v>
      </c>
      <c r="C57">
        <v>9</v>
      </c>
      <c r="D57">
        <v>21</v>
      </c>
      <c r="E57">
        <v>12</v>
      </c>
      <c r="F57">
        <v>31</v>
      </c>
      <c r="G57">
        <v>8</v>
      </c>
      <c r="H57">
        <v>20</v>
      </c>
      <c r="I57">
        <v>-0.84741710134405845</v>
      </c>
      <c r="J57">
        <v>0.3890314528538571</v>
      </c>
      <c r="K57">
        <v>0.53470516289911185</v>
      </c>
      <c r="L57">
        <v>-0.43961742113534436</v>
      </c>
      <c r="M57">
        <v>0.36434583571597517</v>
      </c>
      <c r="N57">
        <v>-0.27542239206216523</v>
      </c>
      <c r="O57">
        <v>20.229969236068449</v>
      </c>
      <c r="P57">
        <v>6.3630946183422026</v>
      </c>
      <c r="Q57">
        <v>4.5496092684358782</v>
      </c>
      <c r="R57">
        <v>2.7738844031136058</v>
      </c>
      <c r="S57">
        <v>2.7738844031136058</v>
      </c>
      <c r="T57">
        <v>4</v>
      </c>
    </row>
    <row r="58" spans="1:20" x14ac:dyDescent="0.15">
      <c r="A58" s="6">
        <v>44</v>
      </c>
      <c r="B58" t="s">
        <v>98</v>
      </c>
      <c r="C58">
        <v>5</v>
      </c>
      <c r="D58">
        <v>27</v>
      </c>
      <c r="E58">
        <v>20</v>
      </c>
      <c r="F58">
        <v>30</v>
      </c>
      <c r="G58">
        <v>8</v>
      </c>
      <c r="H58">
        <v>26</v>
      </c>
      <c r="I58">
        <v>-1.0682864522262865</v>
      </c>
      <c r="J58">
        <v>0.75328383227753226</v>
      </c>
      <c r="K58">
        <v>1.2525285322705222</v>
      </c>
      <c r="L58">
        <v>-0.94057680801050458</v>
      </c>
      <c r="M58">
        <v>0.36434583571597517</v>
      </c>
      <c r="N58">
        <v>1.5240039027439793</v>
      </c>
      <c r="O58">
        <v>13.221243068963959</v>
      </c>
      <c r="P58">
        <v>10.893527654205601</v>
      </c>
      <c r="Q58">
        <v>10.776463773231095</v>
      </c>
      <c r="R58">
        <v>5.4194894891347065</v>
      </c>
      <c r="S58">
        <v>5.4194894891347065</v>
      </c>
      <c r="T58">
        <v>4</v>
      </c>
    </row>
  </sheetData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correlations</vt:lpstr>
      <vt:lpstr>cluster</vt:lpstr>
      <vt:lpstr>sorted</vt:lpstr>
      <vt:lpstr>Sheet2</vt:lpstr>
      <vt:lpstr>Sheet3</vt:lpstr>
      <vt:lpstr>sorted!Lookup</vt:lpstr>
      <vt:lpstr>Lookup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Kenechukwu Ezekwem</cp:lastModifiedBy>
  <dcterms:created xsi:type="dcterms:W3CDTF">1997-09-27T14:59:01Z</dcterms:created>
  <dcterms:modified xsi:type="dcterms:W3CDTF">2024-02-13T16:43:33Z</dcterms:modified>
</cp:coreProperties>
</file>