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23"/>
  <workbookPr showInkAnnotation="0" autoCompressPictures="0"/>
  <bookViews>
    <workbookView xWindow="300" yWindow="20" windowWidth="51040" windowHeight="26280" tabRatio="500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53" i="1" l="1"/>
  <c r="O53" i="1"/>
  <c r="F53" i="1"/>
  <c r="D53" i="1"/>
  <c r="C53" i="1"/>
  <c r="B53" i="1"/>
  <c r="B48" i="1"/>
  <c r="O58" i="1"/>
  <c r="P48" i="1"/>
  <c r="O48" i="1"/>
  <c r="F48" i="1"/>
  <c r="D48" i="1"/>
  <c r="C48" i="1"/>
  <c r="P59" i="1"/>
  <c r="B11" i="1"/>
  <c r="P60" i="1"/>
  <c r="O59" i="1"/>
  <c r="O60" i="1"/>
  <c r="C59" i="1"/>
  <c r="C60" i="1"/>
  <c r="B59" i="1"/>
  <c r="B60" i="1"/>
  <c r="D59" i="1"/>
  <c r="D60" i="1"/>
  <c r="F59" i="1"/>
  <c r="F60" i="1"/>
  <c r="K30" i="1"/>
  <c r="K34" i="1"/>
  <c r="L30" i="1"/>
  <c r="L34" i="1"/>
  <c r="M30" i="1"/>
  <c r="M34" i="1"/>
  <c r="N30" i="1"/>
  <c r="N34" i="1"/>
  <c r="O30" i="1"/>
  <c r="O34" i="1"/>
  <c r="P30" i="1"/>
  <c r="P34" i="1"/>
  <c r="Q30" i="1"/>
  <c r="Q34" i="1"/>
  <c r="R30" i="1"/>
  <c r="R34" i="1"/>
  <c r="S30" i="1"/>
  <c r="S34" i="1"/>
  <c r="T30" i="1"/>
  <c r="T34" i="1"/>
  <c r="U30" i="1"/>
  <c r="U34" i="1"/>
  <c r="J30" i="1"/>
  <c r="J34" i="1"/>
  <c r="H18" i="1"/>
  <c r="H32" i="1"/>
  <c r="K24" i="1"/>
  <c r="K18" i="1"/>
  <c r="K32" i="1"/>
  <c r="K33" i="1"/>
  <c r="L18" i="1"/>
  <c r="L33" i="1"/>
  <c r="M18" i="1"/>
  <c r="M33" i="1"/>
  <c r="N18" i="1"/>
  <c r="N33" i="1"/>
  <c r="O18" i="1"/>
  <c r="O33" i="1"/>
  <c r="Q18" i="1"/>
  <c r="Q33" i="1"/>
  <c r="R18" i="1"/>
  <c r="R33" i="1"/>
  <c r="S18" i="1"/>
  <c r="S33" i="1"/>
  <c r="U18" i="1"/>
  <c r="U33" i="1"/>
  <c r="J18" i="1"/>
  <c r="J33" i="1"/>
  <c r="U3" i="2"/>
  <c r="W3" i="2"/>
  <c r="X3" i="2"/>
  <c r="S3" i="2"/>
  <c r="O3" i="2"/>
  <c r="P3" i="2"/>
  <c r="Z3" i="2"/>
  <c r="Q3" i="2"/>
  <c r="AB3" i="2"/>
  <c r="R3" i="2"/>
  <c r="H3" i="2"/>
  <c r="I3" i="2"/>
  <c r="J3" i="2"/>
  <c r="K3" i="2"/>
  <c r="L3" i="2"/>
  <c r="M3" i="2"/>
  <c r="N3" i="2"/>
  <c r="E3" i="2"/>
  <c r="F3" i="2"/>
  <c r="G3" i="2"/>
  <c r="D3" i="2"/>
  <c r="C3" i="2"/>
  <c r="B3" i="2"/>
  <c r="T24" i="1"/>
  <c r="T18" i="1"/>
  <c r="T32" i="1"/>
  <c r="P18" i="1"/>
  <c r="O24" i="1"/>
  <c r="P24" i="1"/>
  <c r="Q24" i="1"/>
  <c r="R24" i="1"/>
  <c r="S24" i="1"/>
  <c r="U24" i="1"/>
  <c r="N24" i="1"/>
  <c r="I24" i="1"/>
  <c r="I18" i="1"/>
  <c r="I32" i="1"/>
  <c r="J24" i="1"/>
  <c r="J32" i="1"/>
  <c r="L24" i="1"/>
  <c r="L32" i="1"/>
  <c r="M24" i="1"/>
  <c r="M32" i="1"/>
  <c r="N32" i="1"/>
  <c r="Q32" i="1"/>
  <c r="R32" i="1"/>
  <c r="S32" i="1"/>
  <c r="U32" i="1"/>
  <c r="F24" i="1"/>
  <c r="F18" i="1"/>
  <c r="F32" i="1"/>
  <c r="I30" i="1"/>
  <c r="H30" i="1"/>
  <c r="F30" i="1"/>
  <c r="B30" i="1"/>
  <c r="C30" i="1"/>
  <c r="G30" i="1"/>
  <c r="E30" i="1"/>
  <c r="D30" i="1"/>
  <c r="G24" i="1"/>
</calcChain>
</file>

<file path=xl/sharedStrings.xml><?xml version="1.0" encoding="utf-8"?>
<sst xmlns="http://schemas.openxmlformats.org/spreadsheetml/2006/main" count="209" uniqueCount="113">
  <si>
    <t xml:space="preserve">T3i experimental measurements </t>
  </si>
  <si>
    <t>Kristen Fauria</t>
  </si>
  <si>
    <t>Experiment</t>
  </si>
  <si>
    <t>Bulk current temp</t>
  </si>
  <si>
    <t>Laser Correction coefficient</t>
  </si>
  <si>
    <t>Obstacle</t>
  </si>
  <si>
    <t>Mass flow rate</t>
  </si>
  <si>
    <t>Date of Analysis</t>
  </si>
  <si>
    <t>Runout Distance</t>
  </si>
  <si>
    <t>Distance (cm)</t>
  </si>
  <si>
    <t>Velocity (before obstacle)</t>
  </si>
  <si>
    <t>Time to reach obstacle</t>
  </si>
  <si>
    <t>Obstacle location</t>
  </si>
  <si>
    <t>Velocity (after obstacle)</t>
  </si>
  <si>
    <t>Height (before obstacle)</t>
  </si>
  <si>
    <t>Height (after obstacle)</t>
  </si>
  <si>
    <t>Plume</t>
  </si>
  <si>
    <t>Plume reattachment</t>
  </si>
  <si>
    <t>T3i_20140818_1</t>
  </si>
  <si>
    <t>NA</t>
  </si>
  <si>
    <t>Frame 1</t>
  </si>
  <si>
    <t>Frame 2</t>
  </si>
  <si>
    <t>Current head</t>
  </si>
  <si>
    <t xml:space="preserve">Current tail </t>
  </si>
  <si>
    <t>Velocity (pixels/frame)</t>
  </si>
  <si>
    <t>Velocity (cm/s)</t>
  </si>
  <si>
    <t>height (pixels)</t>
  </si>
  <si>
    <t>Frame number, x and y coordinate</t>
  </si>
  <si>
    <t>height (cm)</t>
  </si>
  <si>
    <t xml:space="preserve">Current head </t>
  </si>
  <si>
    <t>Current tail</t>
  </si>
  <si>
    <t>max height (pixels)</t>
  </si>
  <si>
    <t>max height (cm)</t>
  </si>
  <si>
    <t>Angle of inclination</t>
  </si>
  <si>
    <t>distance (pixels)</t>
  </si>
  <si>
    <t>distance (cm)</t>
  </si>
  <si>
    <t>Time of reattachement (frames)</t>
  </si>
  <si>
    <t>Time of reattachement (seconds)</t>
  </si>
  <si>
    <t>NOTES</t>
  </si>
  <si>
    <t>T3i_20140818_2</t>
  </si>
  <si>
    <t>Frames per second</t>
  </si>
  <si>
    <t>pixels per cm</t>
  </si>
  <si>
    <t>x and y coordinate</t>
  </si>
  <si>
    <t>Frame 1 x-pixel</t>
  </si>
  <si>
    <t>Frame 1 y-pixel</t>
  </si>
  <si>
    <t>Frame 2 x-pixel</t>
  </si>
  <si>
    <t>Frame 2 y-pixel</t>
  </si>
  <si>
    <t>Frame 3</t>
  </si>
  <si>
    <t>Frame 3 x-pixel</t>
  </si>
  <si>
    <t>Frame 3 y-pixel</t>
  </si>
  <si>
    <t>Head height (pixels)</t>
  </si>
  <si>
    <t>y-coordinate (pixels)</t>
  </si>
  <si>
    <t>x-coordinate (pixels)</t>
  </si>
  <si>
    <t>Frame number</t>
  </si>
  <si>
    <t>Past max pixel</t>
  </si>
  <si>
    <t>Concentration this with distance</t>
  </si>
  <si>
    <t>ambient</t>
  </si>
  <si>
    <t xml:space="preserve">Difficult to see runout. The current just kinds of spreads out gradually and deposits particles until it is gone. </t>
  </si>
  <si>
    <t>past max pixel</t>
  </si>
  <si>
    <t>[962,300]</t>
  </si>
  <si>
    <t>x-pixel</t>
  </si>
  <si>
    <t>y-pixel</t>
  </si>
  <si>
    <t>Frame Number</t>
  </si>
  <si>
    <t>heated</t>
  </si>
  <si>
    <t>T3i_20140818_3</t>
  </si>
  <si>
    <t>T3i_20140818_4</t>
  </si>
  <si>
    <t xml:space="preserve">heated </t>
  </si>
  <si>
    <t>Liftoff Location</t>
  </si>
  <si>
    <t>past farthest pixel, liftoff does not continue through the experiment.</t>
  </si>
  <si>
    <t>Na</t>
  </si>
  <si>
    <t>T3i_20140819_1</t>
  </si>
  <si>
    <t>T3i_20140819_2</t>
  </si>
  <si>
    <t>T3i_20140819_3</t>
  </si>
  <si>
    <t>24 cm slanted ridge at 2.25 m</t>
  </si>
  <si>
    <t>T3i_20140819_4</t>
  </si>
  <si>
    <t>T3i_20140821_1</t>
  </si>
  <si>
    <t>T3i_20140821_2</t>
  </si>
  <si>
    <t>T3i_20140821_3</t>
  </si>
  <si>
    <t>T3i_20140821_4</t>
  </si>
  <si>
    <t>700? (possible switched to 700 before)</t>
  </si>
  <si>
    <t>currents lifts at barrier</t>
  </si>
  <si>
    <t>T3i_20140821_5</t>
  </si>
  <si>
    <t>T3i_20140821_6</t>
  </si>
  <si>
    <t>liftoff at barrier then collapse</t>
  </si>
  <si>
    <t>T3i_20140821_7</t>
  </si>
  <si>
    <t>24 cm vertical ridge at 2.25 m</t>
  </si>
  <si>
    <t>T3i_20140822_1</t>
  </si>
  <si>
    <t>T3i_20140822_4</t>
  </si>
  <si>
    <t>liftoff at barrier</t>
  </si>
  <si>
    <t>T3i_20140822_5</t>
  </si>
  <si>
    <t>subsequent collapse</t>
  </si>
  <si>
    <t>Liftoff/runout</t>
  </si>
  <si>
    <t>wall position/runout</t>
  </si>
  <si>
    <t>Liftoff</t>
  </si>
  <si>
    <t>Runout</t>
  </si>
  <si>
    <t>PDC data for plotting</t>
  </si>
  <si>
    <t>Experiment number</t>
  </si>
  <si>
    <t>L/R</t>
  </si>
  <si>
    <t>Liftoff position</t>
  </si>
  <si>
    <t>Runout distance</t>
  </si>
  <si>
    <t>Barrier location (cm)</t>
  </si>
  <si>
    <t>Barrier location (pixel transformation)</t>
  </si>
  <si>
    <t>wall/runout</t>
  </si>
  <si>
    <t>Ridge location (cm)</t>
  </si>
  <si>
    <t>Ridge location (tranformed cm)</t>
  </si>
  <si>
    <t>Slanted 24</t>
  </si>
  <si>
    <t>Vertical 24</t>
  </si>
  <si>
    <t>Slnated 24</t>
  </si>
  <si>
    <t>?</t>
  </si>
  <si>
    <t>Current height/wall height</t>
  </si>
  <si>
    <t>ridge type</t>
  </si>
  <si>
    <t>temp (0 = NA)</t>
  </si>
  <si>
    <t>Head height (cm)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</si>
</sst>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204"/>
      <scheme val="minor"/>
    </font>
    <font>
      <u/>
      <sz val="12"/>
      <color theme="10"/>
      <name val="Calibri"/>
      <family val="2"/>
      <charset val="204"/>
      <scheme val="minor"/>
    </font>
    <font>
      <u/>
      <sz val="12"/>
      <color theme="11"/>
      <name val="Calibri"/>
      <family val="2"/>
      <charset val="204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</borders>
  <cellStyleXfs count="46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1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0" xfId="0" applyFill="1" applyBorder="1"/>
    <xf numFmtId="0" fontId="0" fillId="0" borderId="2" xfId="0" applyFill="1" applyBorder="1"/>
    <xf numFmtId="0" fontId="1" fillId="0" borderId="2" xfId="0" applyFont="1" applyBorder="1"/>
    <xf numFmtId="2" fontId="0" fillId="0" borderId="1" xfId="0" applyNumberFormat="1" applyBorder="1"/>
    <xf numFmtId="2" fontId="0" fillId="0" borderId="2" xfId="0" applyNumberFormat="1" applyBorder="1"/>
    <xf numFmtId="0" fontId="0" fillId="0" borderId="4" xfId="0" applyBorder="1"/>
    <xf numFmtId="0" fontId="0" fillId="0" borderId="5" xfId="0" applyBorder="1"/>
    <xf numFmtId="3" fontId="0" fillId="0" borderId="2" xfId="0" applyNumberFormat="1" applyBorder="1"/>
    <xf numFmtId="3" fontId="0" fillId="0" borderId="0" xfId="0" applyNumberFormat="1"/>
    <xf numFmtId="0" fontId="1" fillId="0" borderId="0" xfId="0" applyFont="1"/>
    <xf numFmtId="2" fontId="0" fillId="0" borderId="0" xfId="0" applyNumberFormat="1"/>
    <xf numFmtId="0" fontId="0" fillId="0" borderId="0" xfId="0" applyFont="1"/>
    <xf numFmtId="0" fontId="1" fillId="0" borderId="0" xfId="0" applyFont="1" applyBorder="1"/>
    <xf numFmtId="3" fontId="0" fillId="0" borderId="0" xfId="0" applyNumberFormat="1" applyBorder="1"/>
    <xf numFmtId="2" fontId="0" fillId="0" borderId="0" xfId="0" applyNumberForma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8" xfId="0" applyFill="1" applyBorder="1"/>
    <xf numFmtId="0" fontId="1" fillId="0" borderId="8" xfId="0" applyFont="1" applyBorder="1"/>
    <xf numFmtId="0" fontId="0" fillId="0" borderId="8" xfId="0" applyFont="1" applyBorder="1"/>
    <xf numFmtId="0" fontId="1" fillId="0" borderId="8" xfId="0" applyFont="1" applyFill="1" applyBorder="1"/>
    <xf numFmtId="0" fontId="4" fillId="0" borderId="0" xfId="0" applyFont="1"/>
    <xf numFmtId="0" fontId="0" fillId="0" borderId="10" xfId="0" applyBorder="1"/>
    <xf numFmtId="0" fontId="4" fillId="0" borderId="2" xfId="0" applyFont="1" applyBorder="1"/>
  </cellXfs>
  <cellStyles count="46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6"/>
  <sheetViews>
    <sheetView tabSelected="1" workbookViewId="0">
      <pane xSplit="1" topLeftCell="B1" activePane="topRight" state="frozen"/>
      <selection pane="topRight" activeCell="U7" sqref="U7"/>
    </sheetView>
  </sheetViews>
  <sheetFormatPr baseColWidth="10" defaultRowHeight="15" x14ac:dyDescent="0"/>
  <cols>
    <col min="1" max="1" width="30.1640625" style="22" customWidth="1"/>
    <col min="2" max="2" width="17.33203125" customWidth="1"/>
    <col min="3" max="3" width="9" customWidth="1"/>
    <col min="4" max="4" width="12.6640625" customWidth="1"/>
    <col min="5" max="5" width="12.5" style="3" customWidth="1"/>
    <col min="6" max="6" width="15.1640625" customWidth="1"/>
    <col min="7" max="7" width="20.83203125" customWidth="1"/>
    <col min="8" max="8" width="14.6640625" customWidth="1"/>
    <col min="9" max="9" width="14.5" customWidth="1"/>
    <col min="10" max="10" width="15.6640625" customWidth="1"/>
    <col min="11" max="11" width="15" customWidth="1"/>
    <col min="12" max="12" width="17" customWidth="1"/>
    <col min="13" max="13" width="16" customWidth="1"/>
    <col min="14" max="14" width="17" customWidth="1"/>
    <col min="15" max="15" width="17.33203125" customWidth="1"/>
    <col min="16" max="16" width="13.5" customWidth="1"/>
    <col min="17" max="17" width="15.33203125" customWidth="1"/>
    <col min="18" max="18" width="20.1640625" customWidth="1"/>
    <col min="19" max="19" width="15.6640625" customWidth="1"/>
    <col min="20" max="20" width="16.1640625" customWidth="1"/>
  </cols>
  <sheetData>
    <row r="1" spans="1:21">
      <c r="A1" s="21" t="s">
        <v>0</v>
      </c>
    </row>
    <row r="2" spans="1:21">
      <c r="A2" s="22" t="s">
        <v>1</v>
      </c>
    </row>
    <row r="4" spans="1:21" s="11" customFormat="1">
      <c r="A4" s="23" t="s">
        <v>2</v>
      </c>
      <c r="B4" s="11" t="s">
        <v>39</v>
      </c>
      <c r="C4" s="10"/>
      <c r="D4" s="11" t="s">
        <v>18</v>
      </c>
      <c r="E4" s="10"/>
      <c r="F4" s="11" t="s">
        <v>64</v>
      </c>
      <c r="G4" s="11" t="s">
        <v>65</v>
      </c>
      <c r="H4" s="11" t="s">
        <v>70</v>
      </c>
      <c r="I4" s="11" t="s">
        <v>71</v>
      </c>
      <c r="J4" s="11" t="s">
        <v>72</v>
      </c>
      <c r="K4" s="11" t="s">
        <v>74</v>
      </c>
      <c r="L4" s="11" t="s">
        <v>75</v>
      </c>
      <c r="M4" s="11" t="s">
        <v>76</v>
      </c>
      <c r="N4" s="11" t="s">
        <v>77</v>
      </c>
      <c r="O4" s="11" t="s">
        <v>78</v>
      </c>
      <c r="P4" s="11" t="s">
        <v>81</v>
      </c>
      <c r="Q4" s="11" t="s">
        <v>82</v>
      </c>
      <c r="R4" s="11" t="s">
        <v>84</v>
      </c>
      <c r="S4" s="11" t="s">
        <v>86</v>
      </c>
      <c r="T4" s="11" t="s">
        <v>87</v>
      </c>
      <c r="U4" s="11" t="s">
        <v>89</v>
      </c>
    </row>
    <row r="5" spans="1:21">
      <c r="A5" s="22" t="s">
        <v>4</v>
      </c>
      <c r="B5" s="2">
        <v>500</v>
      </c>
      <c r="C5" s="3"/>
      <c r="D5" s="2">
        <v>700</v>
      </c>
      <c r="F5" s="2">
        <v>500</v>
      </c>
      <c r="H5">
        <v>500</v>
      </c>
      <c r="I5">
        <v>500</v>
      </c>
      <c r="J5">
        <v>500</v>
      </c>
      <c r="K5">
        <v>500</v>
      </c>
      <c r="L5">
        <v>500</v>
      </c>
      <c r="M5">
        <v>500</v>
      </c>
      <c r="N5">
        <v>500</v>
      </c>
      <c r="O5" t="s">
        <v>79</v>
      </c>
    </row>
    <row r="6" spans="1:21">
      <c r="A6" s="22" t="s">
        <v>103</v>
      </c>
      <c r="B6" s="2"/>
      <c r="C6" s="3"/>
      <c r="D6" s="2"/>
      <c r="F6" s="2"/>
      <c r="J6" s="3">
        <v>225</v>
      </c>
      <c r="K6" s="3">
        <v>225</v>
      </c>
      <c r="L6" s="3">
        <v>225</v>
      </c>
      <c r="M6" s="3">
        <v>125</v>
      </c>
      <c r="N6" s="3">
        <v>125</v>
      </c>
      <c r="O6" s="3">
        <v>125</v>
      </c>
      <c r="P6" s="3">
        <v>125</v>
      </c>
      <c r="Q6" s="3">
        <v>125</v>
      </c>
      <c r="R6" s="3">
        <v>225</v>
      </c>
      <c r="S6" s="3">
        <v>225</v>
      </c>
      <c r="T6" s="3">
        <v>225</v>
      </c>
      <c r="U6" s="3">
        <v>225</v>
      </c>
    </row>
    <row r="7" spans="1:21">
      <c r="A7" s="22" t="s">
        <v>104</v>
      </c>
      <c r="B7" s="2"/>
      <c r="C7" s="3"/>
      <c r="D7" s="2"/>
      <c r="F7" s="2"/>
      <c r="J7" s="3">
        <v>182</v>
      </c>
      <c r="K7" s="3">
        <v>182</v>
      </c>
      <c r="L7" s="3">
        <v>182</v>
      </c>
      <c r="M7" s="3">
        <v>100</v>
      </c>
      <c r="N7" s="3">
        <v>100</v>
      </c>
      <c r="O7" s="3">
        <v>100</v>
      </c>
      <c r="P7" s="3">
        <v>100</v>
      </c>
      <c r="Q7" s="3">
        <v>100</v>
      </c>
      <c r="R7" s="3">
        <v>182</v>
      </c>
      <c r="S7" s="3">
        <v>182</v>
      </c>
      <c r="T7" s="3">
        <v>182</v>
      </c>
      <c r="U7" s="3">
        <v>182</v>
      </c>
    </row>
    <row r="8" spans="1:21">
      <c r="A8" s="22" t="s">
        <v>3</v>
      </c>
      <c r="B8" s="2" t="s">
        <v>56</v>
      </c>
      <c r="C8" s="3"/>
      <c r="D8" s="2"/>
      <c r="F8" s="2" t="s">
        <v>66</v>
      </c>
      <c r="G8" t="s">
        <v>63</v>
      </c>
    </row>
    <row r="9" spans="1:21">
      <c r="A9" s="22" t="s">
        <v>5</v>
      </c>
      <c r="B9" s="2" t="s">
        <v>19</v>
      </c>
      <c r="C9" s="3"/>
      <c r="D9" s="2" t="s">
        <v>19</v>
      </c>
      <c r="F9" s="5" t="s">
        <v>19</v>
      </c>
      <c r="G9" t="s">
        <v>69</v>
      </c>
      <c r="H9" t="s">
        <v>19</v>
      </c>
      <c r="I9" t="s">
        <v>19</v>
      </c>
      <c r="J9" t="s">
        <v>105</v>
      </c>
      <c r="K9" t="s">
        <v>107</v>
      </c>
      <c r="L9" t="s">
        <v>105</v>
      </c>
      <c r="M9" t="s">
        <v>105</v>
      </c>
      <c r="N9" t="s">
        <v>105</v>
      </c>
      <c r="O9" t="s">
        <v>105</v>
      </c>
      <c r="P9" t="s">
        <v>106</v>
      </c>
      <c r="Q9" t="s">
        <v>106</v>
      </c>
      <c r="R9" t="s">
        <v>106</v>
      </c>
      <c r="S9" t="s">
        <v>85</v>
      </c>
      <c r="T9" t="s">
        <v>73</v>
      </c>
      <c r="U9" t="s">
        <v>73</v>
      </c>
    </row>
    <row r="10" spans="1:21">
      <c r="A10" s="22" t="s">
        <v>6</v>
      </c>
      <c r="B10" s="2">
        <v>1</v>
      </c>
      <c r="C10" s="3"/>
      <c r="D10" s="2">
        <v>1</v>
      </c>
      <c r="F10" s="2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</row>
    <row r="11" spans="1:21">
      <c r="A11" s="22" t="s">
        <v>40</v>
      </c>
      <c r="B11" s="2">
        <f>30/5</f>
        <v>6</v>
      </c>
      <c r="C11" s="3"/>
      <c r="D11" s="2">
        <v>6</v>
      </c>
      <c r="F11" s="2">
        <v>6</v>
      </c>
      <c r="G11">
        <v>6</v>
      </c>
      <c r="H11">
        <v>6</v>
      </c>
      <c r="I11">
        <v>6</v>
      </c>
      <c r="J11">
        <v>6</v>
      </c>
      <c r="K11">
        <v>6</v>
      </c>
      <c r="L11">
        <v>6</v>
      </c>
      <c r="M11">
        <v>6</v>
      </c>
      <c r="N11">
        <v>6</v>
      </c>
      <c r="O11">
        <v>6</v>
      </c>
      <c r="P11">
        <v>6</v>
      </c>
      <c r="Q11">
        <v>6</v>
      </c>
      <c r="R11">
        <v>6</v>
      </c>
      <c r="S11">
        <v>6</v>
      </c>
      <c r="T11">
        <v>6</v>
      </c>
      <c r="U11">
        <v>6</v>
      </c>
    </row>
    <row r="12" spans="1:21">
      <c r="A12" s="24" t="s">
        <v>41</v>
      </c>
      <c r="B12" s="2">
        <v>2</v>
      </c>
      <c r="C12" s="3"/>
      <c r="D12" s="5">
        <v>2</v>
      </c>
      <c r="F12" s="2">
        <v>2</v>
      </c>
      <c r="G12">
        <v>2</v>
      </c>
      <c r="H12">
        <v>2</v>
      </c>
      <c r="I12">
        <v>2</v>
      </c>
      <c r="J12">
        <v>2</v>
      </c>
      <c r="K12">
        <v>2</v>
      </c>
      <c r="L12">
        <v>2</v>
      </c>
      <c r="M12">
        <v>2</v>
      </c>
      <c r="N12">
        <v>2</v>
      </c>
      <c r="O12">
        <v>2</v>
      </c>
      <c r="P12">
        <v>2</v>
      </c>
      <c r="Q12">
        <v>2</v>
      </c>
      <c r="R12">
        <v>2</v>
      </c>
      <c r="S12">
        <v>2</v>
      </c>
      <c r="T12">
        <v>2</v>
      </c>
      <c r="U12">
        <v>2</v>
      </c>
    </row>
    <row r="13" spans="1:21">
      <c r="A13" s="22" t="s">
        <v>7</v>
      </c>
      <c r="B13" s="2">
        <v>20141128</v>
      </c>
      <c r="C13" s="3"/>
      <c r="D13" s="5">
        <v>20141128</v>
      </c>
      <c r="F13" s="2"/>
    </row>
    <row r="14" spans="1:21">
      <c r="A14" s="25" t="s">
        <v>8</v>
      </c>
      <c r="B14" s="17" t="s">
        <v>94</v>
      </c>
      <c r="C14" s="3"/>
      <c r="D14" s="17" t="s">
        <v>94</v>
      </c>
      <c r="F14" s="17" t="s">
        <v>94</v>
      </c>
      <c r="G14" s="17" t="s">
        <v>94</v>
      </c>
      <c r="H14" s="17" t="s">
        <v>94</v>
      </c>
      <c r="I14" s="17" t="s">
        <v>94</v>
      </c>
      <c r="J14" s="17" t="s">
        <v>94</v>
      </c>
      <c r="K14" s="17" t="s">
        <v>94</v>
      </c>
      <c r="L14" s="17" t="s">
        <v>94</v>
      </c>
      <c r="M14" s="17" t="s">
        <v>94</v>
      </c>
      <c r="N14" s="17" t="s">
        <v>94</v>
      </c>
      <c r="O14" s="17" t="s">
        <v>94</v>
      </c>
      <c r="P14" s="17" t="s">
        <v>94</v>
      </c>
      <c r="Q14" s="17" t="s">
        <v>94</v>
      </c>
      <c r="R14" s="17" t="s">
        <v>94</v>
      </c>
      <c r="S14" s="17" t="s">
        <v>94</v>
      </c>
      <c r="T14" s="17" t="s">
        <v>94</v>
      </c>
      <c r="U14" s="17" t="s">
        <v>94</v>
      </c>
    </row>
    <row r="15" spans="1:21">
      <c r="A15" s="26" t="s">
        <v>62</v>
      </c>
      <c r="B15" s="2"/>
      <c r="C15" s="3"/>
      <c r="F15">
        <v>1070</v>
      </c>
      <c r="H15">
        <v>980</v>
      </c>
      <c r="I15">
        <v>995</v>
      </c>
      <c r="J15">
        <v>1128</v>
      </c>
      <c r="K15">
        <v>1086</v>
      </c>
      <c r="L15">
        <v>986</v>
      </c>
      <c r="M15">
        <v>1174</v>
      </c>
      <c r="N15">
        <v>1261</v>
      </c>
      <c r="Q15">
        <v>888</v>
      </c>
      <c r="S15">
        <v>754</v>
      </c>
      <c r="U15">
        <v>567</v>
      </c>
    </row>
    <row r="16" spans="1:21">
      <c r="A16" s="24" t="s">
        <v>60</v>
      </c>
      <c r="B16" s="2" t="s">
        <v>54</v>
      </c>
      <c r="C16" s="3"/>
      <c r="D16" t="s">
        <v>58</v>
      </c>
      <c r="E16" s="12" t="s">
        <v>59</v>
      </c>
      <c r="F16" s="13">
        <v>760</v>
      </c>
      <c r="H16">
        <v>817</v>
      </c>
      <c r="I16">
        <v>621</v>
      </c>
      <c r="J16">
        <v>745</v>
      </c>
      <c r="K16">
        <v>741</v>
      </c>
      <c r="L16">
        <v>814</v>
      </c>
      <c r="M16">
        <v>752</v>
      </c>
      <c r="N16" s="15">
        <v>709</v>
      </c>
      <c r="O16">
        <v>200</v>
      </c>
      <c r="P16">
        <v>200</v>
      </c>
      <c r="Q16">
        <v>526</v>
      </c>
      <c r="R16">
        <v>366</v>
      </c>
      <c r="S16">
        <v>672</v>
      </c>
      <c r="T16">
        <v>365</v>
      </c>
      <c r="U16">
        <v>818</v>
      </c>
    </row>
    <row r="17" spans="1:21">
      <c r="A17" s="24" t="s">
        <v>61</v>
      </c>
      <c r="B17" s="2" t="s">
        <v>55</v>
      </c>
      <c r="C17" s="3"/>
      <c r="D17" t="s">
        <v>57</v>
      </c>
      <c r="F17">
        <v>382</v>
      </c>
      <c r="G17" t="s">
        <v>68</v>
      </c>
      <c r="H17">
        <v>381</v>
      </c>
      <c r="I17">
        <v>336</v>
      </c>
      <c r="J17">
        <v>378</v>
      </c>
      <c r="K17">
        <v>378</v>
      </c>
      <c r="L17">
        <v>391</v>
      </c>
      <c r="M17">
        <v>376</v>
      </c>
      <c r="N17">
        <v>370</v>
      </c>
      <c r="O17">
        <v>357</v>
      </c>
      <c r="P17">
        <v>357</v>
      </c>
      <c r="Q17">
        <v>374</v>
      </c>
      <c r="R17">
        <v>361</v>
      </c>
      <c r="S17">
        <v>383</v>
      </c>
      <c r="T17">
        <v>368</v>
      </c>
      <c r="U17">
        <v>366</v>
      </c>
    </row>
    <row r="18" spans="1:21">
      <c r="A18" s="24" t="s">
        <v>9</v>
      </c>
      <c r="B18" s="2"/>
      <c r="C18" s="3"/>
      <c r="F18">
        <f>F16/F12</f>
        <v>380</v>
      </c>
      <c r="G18" t="s">
        <v>108</v>
      </c>
      <c r="H18">
        <f>H16/2</f>
        <v>408.5</v>
      </c>
      <c r="I18">
        <f>I16/2</f>
        <v>310.5</v>
      </c>
      <c r="J18">
        <f t="shared" ref="J18:U18" si="0">J16/2</f>
        <v>372.5</v>
      </c>
      <c r="K18">
        <f t="shared" si="0"/>
        <v>370.5</v>
      </c>
      <c r="L18">
        <f t="shared" si="0"/>
        <v>407</v>
      </c>
      <c r="M18">
        <f t="shared" si="0"/>
        <v>376</v>
      </c>
      <c r="N18">
        <f t="shared" si="0"/>
        <v>354.5</v>
      </c>
      <c r="O18">
        <f t="shared" si="0"/>
        <v>100</v>
      </c>
      <c r="P18">
        <f t="shared" si="0"/>
        <v>100</v>
      </c>
      <c r="Q18">
        <f t="shared" si="0"/>
        <v>263</v>
      </c>
      <c r="R18">
        <f t="shared" si="0"/>
        <v>183</v>
      </c>
      <c r="S18">
        <f t="shared" si="0"/>
        <v>336</v>
      </c>
      <c r="T18">
        <f t="shared" si="0"/>
        <v>182.5</v>
      </c>
      <c r="U18">
        <f t="shared" si="0"/>
        <v>409</v>
      </c>
    </row>
    <row r="19" spans="1:21">
      <c r="A19" s="24"/>
      <c r="B19" s="2"/>
      <c r="C19" s="3"/>
      <c r="U19" s="3" t="s">
        <v>90</v>
      </c>
    </row>
    <row r="20" spans="1:21" s="14" customFormat="1">
      <c r="A20" s="27" t="s">
        <v>67</v>
      </c>
      <c r="B20" s="17"/>
      <c r="C20" s="7"/>
      <c r="E20" s="7"/>
      <c r="H20" s="14" t="s">
        <v>19</v>
      </c>
      <c r="L20" s="14" t="s">
        <v>19</v>
      </c>
      <c r="M20" s="14" t="s">
        <v>19</v>
      </c>
      <c r="N20" s="14" t="s">
        <v>93</v>
      </c>
      <c r="O20" s="14" t="s">
        <v>93</v>
      </c>
      <c r="P20" s="14" t="s">
        <v>93</v>
      </c>
      <c r="Q20" s="14" t="s">
        <v>93</v>
      </c>
      <c r="R20" s="14" t="s">
        <v>93</v>
      </c>
      <c r="S20" s="14" t="s">
        <v>93</v>
      </c>
      <c r="T20" s="14" t="s">
        <v>93</v>
      </c>
      <c r="U20" s="14" t="s">
        <v>93</v>
      </c>
    </row>
    <row r="21" spans="1:21">
      <c r="A21" s="24" t="s">
        <v>62</v>
      </c>
      <c r="B21" s="2"/>
      <c r="C21" s="3"/>
      <c r="F21">
        <v>216</v>
      </c>
      <c r="G21">
        <v>138</v>
      </c>
      <c r="I21">
        <v>200</v>
      </c>
      <c r="J21">
        <v>177</v>
      </c>
      <c r="K21">
        <v>180</v>
      </c>
      <c r="N21" s="16">
        <v>123</v>
      </c>
      <c r="O21" s="16">
        <v>111</v>
      </c>
      <c r="P21" s="16" t="s">
        <v>80</v>
      </c>
      <c r="Q21" s="16" t="s">
        <v>83</v>
      </c>
      <c r="R21" s="16">
        <v>147</v>
      </c>
      <c r="T21" s="3" t="s">
        <v>88</v>
      </c>
      <c r="U21" s="16">
        <v>70</v>
      </c>
    </row>
    <row r="22" spans="1:21">
      <c r="A22" s="24" t="s">
        <v>60</v>
      </c>
      <c r="B22" s="2"/>
      <c r="C22" s="3"/>
      <c r="F22">
        <v>490</v>
      </c>
      <c r="G22">
        <v>493</v>
      </c>
      <c r="I22">
        <v>491</v>
      </c>
      <c r="J22">
        <v>364</v>
      </c>
      <c r="K22">
        <v>364</v>
      </c>
      <c r="N22">
        <v>200</v>
      </c>
      <c r="O22">
        <v>200</v>
      </c>
      <c r="P22">
        <v>200</v>
      </c>
      <c r="Q22">
        <v>200</v>
      </c>
      <c r="R22">
        <v>366</v>
      </c>
      <c r="S22" s="28">
        <v>366</v>
      </c>
      <c r="T22">
        <v>365</v>
      </c>
      <c r="U22">
        <v>363</v>
      </c>
    </row>
    <row r="23" spans="1:21">
      <c r="A23" s="24" t="s">
        <v>61</v>
      </c>
      <c r="B23" s="2"/>
      <c r="C23" s="3"/>
      <c r="F23">
        <v>394</v>
      </c>
      <c r="G23">
        <v>368</v>
      </c>
      <c r="I23">
        <v>345</v>
      </c>
      <c r="J23">
        <v>355</v>
      </c>
      <c r="K23">
        <v>359</v>
      </c>
      <c r="N23">
        <v>357</v>
      </c>
      <c r="O23">
        <v>357</v>
      </c>
      <c r="P23">
        <v>357</v>
      </c>
      <c r="Q23">
        <v>359</v>
      </c>
      <c r="R23">
        <v>361</v>
      </c>
      <c r="S23" s="28">
        <v>365</v>
      </c>
      <c r="T23">
        <v>368</v>
      </c>
      <c r="U23">
        <v>358</v>
      </c>
    </row>
    <row r="24" spans="1:21">
      <c r="A24" s="24" t="s">
        <v>9</v>
      </c>
      <c r="B24" s="2"/>
      <c r="C24" s="3"/>
      <c r="F24">
        <f>F22/2</f>
        <v>245</v>
      </c>
      <c r="G24">
        <f>G22/2</f>
        <v>246.5</v>
      </c>
      <c r="I24">
        <f>I22/2</f>
        <v>245.5</v>
      </c>
      <c r="J24">
        <f>J22/2</f>
        <v>182</v>
      </c>
      <c r="K24">
        <f t="shared" ref="K24:M24" si="1">K22/2</f>
        <v>182</v>
      </c>
      <c r="L24">
        <f t="shared" si="1"/>
        <v>0</v>
      </c>
      <c r="M24">
        <f t="shared" si="1"/>
        <v>0</v>
      </c>
      <c r="N24">
        <f>N22/2</f>
        <v>100</v>
      </c>
      <c r="O24">
        <f t="shared" ref="O24" si="2">O22/2</f>
        <v>100</v>
      </c>
      <c r="P24">
        <f t="shared" ref="P24" si="3">P22/2</f>
        <v>100</v>
      </c>
      <c r="Q24">
        <f t="shared" ref="Q24" si="4">Q22/2</f>
        <v>100</v>
      </c>
      <c r="R24">
        <f t="shared" ref="R24" si="5">R22/2</f>
        <v>183</v>
      </c>
      <c r="S24">
        <f t="shared" ref="S24" si="6">S22/2</f>
        <v>183</v>
      </c>
      <c r="T24">
        <f t="shared" ref="T24" si="7">T22/2</f>
        <v>182.5</v>
      </c>
      <c r="U24">
        <f t="shared" ref="U24" si="8">U22/2</f>
        <v>181.5</v>
      </c>
    </row>
    <row r="25" spans="1:21">
      <c r="A25" s="24"/>
      <c r="B25" s="2"/>
      <c r="C25" s="3"/>
    </row>
    <row r="26" spans="1:21">
      <c r="A26" s="25" t="s">
        <v>14</v>
      </c>
      <c r="B26" s="2" t="s">
        <v>29</v>
      </c>
      <c r="C26" s="3" t="s">
        <v>30</v>
      </c>
      <c r="D26" s="1" t="s">
        <v>29</v>
      </c>
      <c r="E26" s="3" t="s">
        <v>30</v>
      </c>
      <c r="F26" s="1" t="s">
        <v>29</v>
      </c>
      <c r="G26" s="1" t="s">
        <v>29</v>
      </c>
      <c r="H26" s="1" t="s">
        <v>29</v>
      </c>
      <c r="I26" s="1" t="s">
        <v>29</v>
      </c>
      <c r="J26" s="1" t="s">
        <v>29</v>
      </c>
      <c r="K26" s="1" t="s">
        <v>29</v>
      </c>
      <c r="L26" s="1" t="s">
        <v>29</v>
      </c>
      <c r="M26" s="1" t="s">
        <v>29</v>
      </c>
      <c r="N26" s="1" t="s">
        <v>29</v>
      </c>
      <c r="O26" s="1" t="s">
        <v>29</v>
      </c>
      <c r="P26" s="1" t="s">
        <v>29</v>
      </c>
      <c r="Q26" s="1" t="s">
        <v>29</v>
      </c>
      <c r="R26" s="1" t="s">
        <v>29</v>
      </c>
      <c r="S26" s="1" t="s">
        <v>29</v>
      </c>
      <c r="T26" s="1" t="s">
        <v>29</v>
      </c>
      <c r="U26" s="1" t="s">
        <v>29</v>
      </c>
    </row>
    <row r="27" spans="1:21">
      <c r="A27" s="22" t="s">
        <v>53</v>
      </c>
      <c r="B27" s="2">
        <v>228</v>
      </c>
      <c r="C27" s="3">
        <v>228</v>
      </c>
      <c r="D27" s="2">
        <v>145</v>
      </c>
      <c r="E27" s="3">
        <v>960</v>
      </c>
      <c r="F27" s="5">
        <v>73</v>
      </c>
      <c r="G27" s="5">
        <v>60</v>
      </c>
      <c r="H27" s="5">
        <v>153</v>
      </c>
      <c r="I27">
        <v>53</v>
      </c>
      <c r="J27">
        <v>70</v>
      </c>
      <c r="K27">
        <v>66</v>
      </c>
      <c r="L27">
        <v>79</v>
      </c>
      <c r="M27">
        <v>51</v>
      </c>
      <c r="N27">
        <v>36</v>
      </c>
      <c r="O27">
        <v>71</v>
      </c>
      <c r="P27">
        <v>46</v>
      </c>
      <c r="Q27">
        <v>40</v>
      </c>
      <c r="R27">
        <v>50</v>
      </c>
      <c r="S27">
        <v>49</v>
      </c>
      <c r="T27">
        <v>44</v>
      </c>
      <c r="U27">
        <v>29</v>
      </c>
    </row>
    <row r="28" spans="1:21">
      <c r="A28" s="22" t="s">
        <v>52</v>
      </c>
      <c r="B28" s="2">
        <v>489</v>
      </c>
      <c r="C28" s="3">
        <v>319</v>
      </c>
      <c r="D28" s="2">
        <v>452</v>
      </c>
      <c r="E28" s="3">
        <v>709</v>
      </c>
      <c r="F28" s="5">
        <v>210</v>
      </c>
      <c r="G28" s="5">
        <v>195</v>
      </c>
      <c r="H28" s="5">
        <v>386</v>
      </c>
      <c r="I28">
        <v>128</v>
      </c>
      <c r="J28">
        <v>220</v>
      </c>
      <c r="K28">
        <v>192</v>
      </c>
      <c r="L28">
        <v>274</v>
      </c>
      <c r="M28">
        <v>122</v>
      </c>
      <c r="N28">
        <v>138</v>
      </c>
      <c r="O28">
        <v>114</v>
      </c>
      <c r="P28">
        <v>129</v>
      </c>
      <c r="Q28">
        <v>95</v>
      </c>
      <c r="R28">
        <v>184</v>
      </c>
      <c r="S28">
        <v>251</v>
      </c>
      <c r="T28">
        <v>237</v>
      </c>
      <c r="U28">
        <v>211</v>
      </c>
    </row>
    <row r="29" spans="1:21">
      <c r="A29" s="22" t="s">
        <v>51</v>
      </c>
      <c r="B29" s="2">
        <v>307</v>
      </c>
      <c r="C29" s="3">
        <v>358</v>
      </c>
      <c r="D29" s="2">
        <v>270</v>
      </c>
      <c r="E29" s="3">
        <v>292</v>
      </c>
      <c r="F29" s="5">
        <v>291</v>
      </c>
      <c r="G29" s="5">
        <v>304</v>
      </c>
      <c r="H29" s="5">
        <v>304</v>
      </c>
      <c r="I29">
        <v>306</v>
      </c>
      <c r="J29">
        <v>259</v>
      </c>
      <c r="K29">
        <v>309</v>
      </c>
      <c r="L29">
        <v>239</v>
      </c>
      <c r="M29">
        <v>343</v>
      </c>
      <c r="N29">
        <v>328</v>
      </c>
      <c r="O29">
        <v>312</v>
      </c>
      <c r="P29">
        <v>332</v>
      </c>
      <c r="Q29">
        <v>313</v>
      </c>
      <c r="R29">
        <v>300</v>
      </c>
      <c r="S29">
        <v>322</v>
      </c>
      <c r="T29">
        <v>287</v>
      </c>
      <c r="U29">
        <v>316</v>
      </c>
    </row>
    <row r="30" spans="1:21">
      <c r="A30" s="24" t="s">
        <v>28</v>
      </c>
      <c r="B30" s="2">
        <f>(401-B29)/B12</f>
        <v>47</v>
      </c>
      <c r="C30" s="3">
        <f>(401-C29)/B12</f>
        <v>21.5</v>
      </c>
      <c r="D30" s="1">
        <f>(401-D29)/D12</f>
        <v>65.5</v>
      </c>
      <c r="E30" s="3">
        <f>(401-E29)/D12</f>
        <v>54.5</v>
      </c>
      <c r="F30" s="1">
        <f>(401-F29)/F12</f>
        <v>55</v>
      </c>
      <c r="G30" s="1">
        <f>(401-G29)/G12</f>
        <v>48.5</v>
      </c>
      <c r="H30" s="1">
        <f>(401-H29)/H12</f>
        <v>48.5</v>
      </c>
      <c r="I30" s="1">
        <f>(401-I29)/I12</f>
        <v>47.5</v>
      </c>
      <c r="J30" s="1">
        <f t="shared" ref="J30:U30" si="9">(401-J29)/J12</f>
        <v>71</v>
      </c>
      <c r="K30" s="1">
        <f t="shared" si="9"/>
        <v>46</v>
      </c>
      <c r="L30" s="1">
        <f t="shared" si="9"/>
        <v>81</v>
      </c>
      <c r="M30" s="1">
        <f t="shared" si="9"/>
        <v>29</v>
      </c>
      <c r="N30" s="1">
        <f t="shared" si="9"/>
        <v>36.5</v>
      </c>
      <c r="O30" s="1">
        <f t="shared" si="9"/>
        <v>44.5</v>
      </c>
      <c r="P30" s="1">
        <f t="shared" si="9"/>
        <v>34.5</v>
      </c>
      <c r="Q30" s="1">
        <f t="shared" si="9"/>
        <v>44</v>
      </c>
      <c r="R30" s="1">
        <f t="shared" si="9"/>
        <v>50.5</v>
      </c>
      <c r="S30" s="1">
        <f t="shared" si="9"/>
        <v>39.5</v>
      </c>
      <c r="T30" s="1">
        <f t="shared" si="9"/>
        <v>57</v>
      </c>
      <c r="U30" s="1">
        <f t="shared" si="9"/>
        <v>42.5</v>
      </c>
    </row>
    <row r="31" spans="1:21">
      <c r="A31" s="24"/>
      <c r="B31" s="2"/>
      <c r="C31" s="3"/>
      <c r="D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</row>
    <row r="32" spans="1:21">
      <c r="A32" s="24" t="s">
        <v>91</v>
      </c>
      <c r="B32" s="19"/>
      <c r="C32" s="9"/>
      <c r="D32" s="19"/>
      <c r="E32" s="9"/>
      <c r="F32" s="19">
        <f>F24/F18</f>
        <v>0.64473684210526316</v>
      </c>
      <c r="G32" s="19"/>
      <c r="H32" s="19">
        <f>H24/H18</f>
        <v>0</v>
      </c>
      <c r="I32" s="19">
        <f t="shared" ref="I32:U32" si="10">I24/I18</f>
        <v>0.7906602254428341</v>
      </c>
      <c r="J32" s="19">
        <f t="shared" si="10"/>
        <v>0.48859060402684562</v>
      </c>
      <c r="K32" s="19">
        <f>K24/K18</f>
        <v>0.49122807017543857</v>
      </c>
      <c r="L32" s="19">
        <f t="shared" si="10"/>
        <v>0</v>
      </c>
      <c r="M32" s="19">
        <f t="shared" si="10"/>
        <v>0</v>
      </c>
      <c r="N32" s="19">
        <f t="shared" si="10"/>
        <v>0.28208744710860367</v>
      </c>
      <c r="O32" s="19">
        <v>1</v>
      </c>
      <c r="P32" s="19">
        <v>1.01</v>
      </c>
      <c r="Q32" s="19">
        <f t="shared" si="10"/>
        <v>0.38022813688212925</v>
      </c>
      <c r="R32" s="19">
        <f t="shared" si="10"/>
        <v>1</v>
      </c>
      <c r="S32" s="19">
        <f t="shared" si="10"/>
        <v>0.5446428571428571</v>
      </c>
      <c r="T32" s="19">
        <f>T24/T18</f>
        <v>1</v>
      </c>
      <c r="U32" s="19">
        <f t="shared" si="10"/>
        <v>0.44376528117359415</v>
      </c>
    </row>
    <row r="33" spans="1:21">
      <c r="A33" s="24" t="s">
        <v>92</v>
      </c>
      <c r="B33" s="19">
        <v>1.2</v>
      </c>
      <c r="C33" s="9"/>
      <c r="D33" s="19">
        <v>1.2</v>
      </c>
      <c r="E33" s="9"/>
      <c r="F33" s="19">
        <v>1.2</v>
      </c>
      <c r="G33" s="19">
        <v>1.2</v>
      </c>
      <c r="H33" s="19">
        <v>1.2</v>
      </c>
      <c r="I33" s="19">
        <v>1.2</v>
      </c>
      <c r="J33" s="19">
        <f>J7/J18</f>
        <v>0.48859060402684562</v>
      </c>
      <c r="K33" s="19">
        <f t="shared" ref="K33:U33" si="11">K7/K18</f>
        <v>0.49122807017543857</v>
      </c>
      <c r="L33" s="19">
        <f t="shared" si="11"/>
        <v>0.44717444717444715</v>
      </c>
      <c r="M33" s="19">
        <f t="shared" si="11"/>
        <v>0.26595744680851063</v>
      </c>
      <c r="N33" s="19">
        <f t="shared" si="11"/>
        <v>0.28208744710860367</v>
      </c>
      <c r="O33" s="19">
        <f t="shared" si="11"/>
        <v>1</v>
      </c>
      <c r="P33" s="19">
        <v>1</v>
      </c>
      <c r="Q33" s="19">
        <f t="shared" si="11"/>
        <v>0.38022813688212925</v>
      </c>
      <c r="R33" s="19">
        <f t="shared" si="11"/>
        <v>0.99453551912568305</v>
      </c>
      <c r="S33" s="19">
        <f t="shared" si="11"/>
        <v>0.54166666666666663</v>
      </c>
      <c r="T33" s="19">
        <v>1.01</v>
      </c>
      <c r="U33" s="19">
        <f t="shared" si="11"/>
        <v>0.44498777506112469</v>
      </c>
    </row>
    <row r="34" spans="1:21">
      <c r="A34" s="24" t="s">
        <v>109</v>
      </c>
      <c r="B34" s="2"/>
      <c r="C34" s="3"/>
      <c r="D34" s="2"/>
      <c r="F34" s="2" t="s">
        <v>19</v>
      </c>
      <c r="G34" s="2"/>
      <c r="H34" s="2"/>
      <c r="I34" s="2"/>
      <c r="J34" s="19">
        <f>24/J30</f>
        <v>0.3380281690140845</v>
      </c>
      <c r="K34" s="19">
        <f t="shared" ref="K34:U34" si="12">24/K30</f>
        <v>0.52173913043478259</v>
      </c>
      <c r="L34" s="19">
        <f t="shared" si="12"/>
        <v>0.29629629629629628</v>
      </c>
      <c r="M34" s="19">
        <f t="shared" si="12"/>
        <v>0.82758620689655171</v>
      </c>
      <c r="N34" s="19">
        <f t="shared" si="12"/>
        <v>0.65753424657534243</v>
      </c>
      <c r="O34" s="19">
        <f t="shared" si="12"/>
        <v>0.5393258426966292</v>
      </c>
      <c r="P34" s="19">
        <f t="shared" si="12"/>
        <v>0.69565217391304346</v>
      </c>
      <c r="Q34" s="19">
        <f t="shared" si="12"/>
        <v>0.54545454545454541</v>
      </c>
      <c r="R34" s="19">
        <f t="shared" si="12"/>
        <v>0.47524752475247523</v>
      </c>
      <c r="S34" s="19">
        <f t="shared" si="12"/>
        <v>0.60759493670886078</v>
      </c>
      <c r="T34" s="19">
        <f t="shared" si="12"/>
        <v>0.42105263157894735</v>
      </c>
      <c r="U34" s="19">
        <f t="shared" si="12"/>
        <v>0.56470588235294117</v>
      </c>
    </row>
    <row r="35" spans="1:21">
      <c r="A35" s="24"/>
      <c r="B35" s="2"/>
      <c r="C35" s="3"/>
      <c r="D35" s="2"/>
      <c r="F35" s="2"/>
      <c r="G35" s="2"/>
      <c r="H35" s="2"/>
      <c r="I35" s="2" t="s">
        <v>110</v>
      </c>
      <c r="J35" s="5">
        <v>1</v>
      </c>
      <c r="K35" s="5">
        <v>1</v>
      </c>
      <c r="L35" s="5">
        <v>1</v>
      </c>
      <c r="M35" s="5">
        <v>1</v>
      </c>
      <c r="N35" s="5">
        <v>1</v>
      </c>
      <c r="O35" s="5">
        <v>1</v>
      </c>
      <c r="P35" s="2">
        <v>0</v>
      </c>
      <c r="Q35" s="2">
        <v>0</v>
      </c>
      <c r="R35" s="2">
        <v>0</v>
      </c>
      <c r="S35" s="5">
        <v>0</v>
      </c>
      <c r="T35" s="5">
        <v>1</v>
      </c>
      <c r="U35" s="5">
        <v>1</v>
      </c>
    </row>
    <row r="36" spans="1:21">
      <c r="B36" s="2"/>
      <c r="C36" s="3"/>
      <c r="D36" s="2"/>
      <c r="F36" s="2"/>
      <c r="I36" t="s">
        <v>111</v>
      </c>
      <c r="J36">
        <v>1</v>
      </c>
      <c r="K36">
        <v>1</v>
      </c>
      <c r="L36">
        <v>0</v>
      </c>
      <c r="M36">
        <v>0</v>
      </c>
      <c r="N36">
        <v>1</v>
      </c>
      <c r="O36">
        <v>1</v>
      </c>
      <c r="P36">
        <v>1</v>
      </c>
      <c r="Q36">
        <v>0</v>
      </c>
      <c r="R36">
        <v>1</v>
      </c>
      <c r="S36">
        <v>0</v>
      </c>
      <c r="T36">
        <v>1</v>
      </c>
      <c r="U36">
        <v>1</v>
      </c>
    </row>
    <row r="37" spans="1:21">
      <c r="A37" s="25" t="s">
        <v>15</v>
      </c>
      <c r="B37" s="2" t="s">
        <v>29</v>
      </c>
      <c r="C37" s="3" t="s">
        <v>30</v>
      </c>
      <c r="F37" s="2"/>
      <c r="J37" s="2"/>
    </row>
    <row r="38" spans="1:21">
      <c r="A38" s="22" t="s">
        <v>27</v>
      </c>
      <c r="B38" s="2">
        <v>240</v>
      </c>
      <c r="C38" s="3"/>
      <c r="F38" s="2"/>
      <c r="J38" s="2"/>
    </row>
    <row r="39" spans="1:21">
      <c r="A39" s="24" t="s">
        <v>42</v>
      </c>
      <c r="B39" s="2"/>
      <c r="C39" s="3"/>
      <c r="D39" s="2"/>
      <c r="F39" s="2"/>
      <c r="J39" s="2"/>
    </row>
    <row r="40" spans="1:21">
      <c r="A40" s="22" t="s">
        <v>26</v>
      </c>
      <c r="B40" s="2"/>
      <c r="C40" s="3"/>
      <c r="J40" s="2"/>
    </row>
    <row r="41" spans="1:21">
      <c r="A41" s="24" t="s">
        <v>28</v>
      </c>
      <c r="B41" s="2"/>
      <c r="C41" s="3"/>
      <c r="J41" s="2"/>
    </row>
    <row r="42" spans="1:21">
      <c r="B42" s="2"/>
      <c r="C42" s="3"/>
      <c r="J42" s="2"/>
    </row>
    <row r="43" spans="1:21">
      <c r="A43" s="25" t="s">
        <v>10</v>
      </c>
      <c r="B43" s="2" t="s">
        <v>22</v>
      </c>
      <c r="C43" s="3" t="s">
        <v>23</v>
      </c>
      <c r="D43" s="1" t="s">
        <v>22</v>
      </c>
      <c r="E43" s="3" t="s">
        <v>23</v>
      </c>
      <c r="F43" s="5" t="s">
        <v>22</v>
      </c>
      <c r="J43" s="2"/>
      <c r="O43" t="s">
        <v>22</v>
      </c>
      <c r="P43" t="s">
        <v>22</v>
      </c>
    </row>
    <row r="44" spans="1:21">
      <c r="A44" s="22" t="s">
        <v>20</v>
      </c>
      <c r="B44" s="2">
        <v>53</v>
      </c>
      <c r="C44" s="3">
        <v>120</v>
      </c>
      <c r="D44">
        <v>55</v>
      </c>
      <c r="E44" s="3">
        <v>55</v>
      </c>
      <c r="F44" s="5">
        <v>40</v>
      </c>
      <c r="J44" s="2"/>
      <c r="O44">
        <v>55</v>
      </c>
      <c r="P44">
        <v>30</v>
      </c>
    </row>
    <row r="45" spans="1:21">
      <c r="A45" s="22" t="s">
        <v>43</v>
      </c>
      <c r="B45" s="18">
        <v>240</v>
      </c>
      <c r="C45" s="3">
        <v>251</v>
      </c>
      <c r="D45">
        <v>277</v>
      </c>
      <c r="F45" s="5">
        <v>120</v>
      </c>
      <c r="J45" s="2"/>
      <c r="O45">
        <v>105</v>
      </c>
      <c r="P45">
        <v>110</v>
      </c>
    </row>
    <row r="46" spans="1:21">
      <c r="A46" s="22" t="s">
        <v>44</v>
      </c>
      <c r="B46" s="2">
        <v>356</v>
      </c>
      <c r="C46" s="3">
        <v>385</v>
      </c>
      <c r="D46">
        <v>354</v>
      </c>
      <c r="F46" s="5">
        <v>382</v>
      </c>
      <c r="J46" s="2"/>
      <c r="O46">
        <v>384</v>
      </c>
      <c r="P46">
        <v>390</v>
      </c>
    </row>
    <row r="47" spans="1:21">
      <c r="A47" s="22" t="s">
        <v>50</v>
      </c>
      <c r="B47" s="2">
        <v>311</v>
      </c>
      <c r="C47" s="6">
        <v>353</v>
      </c>
      <c r="D47">
        <v>278</v>
      </c>
      <c r="F47" s="5">
        <v>336</v>
      </c>
      <c r="J47" s="2"/>
      <c r="O47">
        <v>338</v>
      </c>
      <c r="P47">
        <v>328</v>
      </c>
    </row>
    <row r="48" spans="1:21">
      <c r="A48" s="22" t="s">
        <v>112</v>
      </c>
      <c r="B48" s="6">
        <f>(401-B47)/2</f>
        <v>45</v>
      </c>
      <c r="C48" s="6">
        <f>(401-C47)/2</f>
        <v>24</v>
      </c>
      <c r="D48" s="6">
        <f>(401-D47)/2</f>
        <v>61.5</v>
      </c>
      <c r="F48" s="6">
        <f>(401-F47)/2</f>
        <v>32.5</v>
      </c>
      <c r="J48" s="2"/>
      <c r="O48" s="6">
        <f>(401-O47)/2</f>
        <v>31.5</v>
      </c>
      <c r="P48" s="6">
        <f>(401-P47)/2</f>
        <v>36.5</v>
      </c>
    </row>
    <row r="49" spans="1:16">
      <c r="A49" s="22" t="s">
        <v>21</v>
      </c>
      <c r="B49" s="2">
        <v>105</v>
      </c>
      <c r="C49" s="6">
        <v>127</v>
      </c>
      <c r="D49">
        <v>95</v>
      </c>
      <c r="F49" s="5">
        <v>59</v>
      </c>
      <c r="J49" s="2"/>
      <c r="O49">
        <v>61</v>
      </c>
      <c r="P49">
        <v>39</v>
      </c>
    </row>
    <row r="50" spans="1:16">
      <c r="A50" s="22" t="s">
        <v>45</v>
      </c>
      <c r="B50" s="5">
        <v>350</v>
      </c>
      <c r="C50" s="6">
        <v>281</v>
      </c>
      <c r="D50">
        <v>404</v>
      </c>
      <c r="F50" s="5">
        <v>197</v>
      </c>
      <c r="J50" s="2"/>
      <c r="O50">
        <v>130</v>
      </c>
      <c r="P50">
        <v>143</v>
      </c>
    </row>
    <row r="51" spans="1:16">
      <c r="A51" s="22" t="s">
        <v>46</v>
      </c>
      <c r="B51" s="5">
        <v>361</v>
      </c>
      <c r="C51" s="6">
        <v>385</v>
      </c>
      <c r="D51">
        <v>342</v>
      </c>
      <c r="F51" s="5">
        <v>374</v>
      </c>
      <c r="J51" s="2"/>
      <c r="O51">
        <v>370</v>
      </c>
      <c r="P51">
        <v>374</v>
      </c>
    </row>
    <row r="52" spans="1:16">
      <c r="A52" s="24" t="s">
        <v>50</v>
      </c>
      <c r="B52" s="5">
        <v>291</v>
      </c>
      <c r="C52" s="6">
        <v>353</v>
      </c>
      <c r="D52">
        <v>280</v>
      </c>
      <c r="F52" s="5">
        <v>327</v>
      </c>
      <c r="J52" s="2"/>
      <c r="O52">
        <v>326</v>
      </c>
      <c r="P52">
        <v>333</v>
      </c>
    </row>
    <row r="53" spans="1:16">
      <c r="A53" s="24" t="s">
        <v>112</v>
      </c>
      <c r="B53" s="6">
        <f>(401-B52)/2</f>
        <v>55</v>
      </c>
      <c r="C53" s="6">
        <f>(401-C52)/2</f>
        <v>24</v>
      </c>
      <c r="D53" s="6">
        <f>(401-D52)/2</f>
        <v>60.5</v>
      </c>
      <c r="F53" s="6">
        <f>(401-F52)/2</f>
        <v>37</v>
      </c>
      <c r="J53" s="2"/>
      <c r="O53" s="6">
        <f>(401-O52)/2</f>
        <v>37.5</v>
      </c>
      <c r="P53" s="6">
        <f>(401-P52)/2</f>
        <v>34</v>
      </c>
    </row>
    <row r="54" spans="1:16">
      <c r="A54" s="22" t="s">
        <v>47</v>
      </c>
      <c r="B54" s="5">
        <v>163</v>
      </c>
      <c r="C54" s="6">
        <v>136</v>
      </c>
      <c r="D54">
        <v>122</v>
      </c>
      <c r="F54" s="5">
        <v>85</v>
      </c>
      <c r="J54" s="2"/>
      <c r="O54">
        <v>69</v>
      </c>
      <c r="P54">
        <v>44</v>
      </c>
    </row>
    <row r="55" spans="1:16" ht="16" thickBot="1">
      <c r="A55" s="22" t="s">
        <v>48</v>
      </c>
      <c r="B55" s="2">
        <v>438</v>
      </c>
      <c r="C55" s="6">
        <v>401</v>
      </c>
      <c r="D55">
        <v>458</v>
      </c>
      <c r="F55" s="5">
        <v>275</v>
      </c>
      <c r="J55" s="29"/>
      <c r="O55">
        <v>159</v>
      </c>
      <c r="P55">
        <v>162</v>
      </c>
    </row>
    <row r="56" spans="1:16">
      <c r="A56" s="22" t="s">
        <v>49</v>
      </c>
      <c r="B56" s="2">
        <v>378</v>
      </c>
      <c r="C56" s="6">
        <v>302</v>
      </c>
      <c r="D56">
        <v>350</v>
      </c>
      <c r="F56" s="5">
        <v>370</v>
      </c>
      <c r="O56">
        <v>379</v>
      </c>
      <c r="P56">
        <v>379</v>
      </c>
    </row>
    <row r="57" spans="1:16">
      <c r="A57" s="24" t="s">
        <v>50</v>
      </c>
      <c r="B57" s="2">
        <v>315</v>
      </c>
      <c r="C57" s="6">
        <v>362</v>
      </c>
      <c r="D57">
        <v>282</v>
      </c>
      <c r="F57" s="5">
        <v>261</v>
      </c>
      <c r="O57">
        <v>320</v>
      </c>
      <c r="P57">
        <v>330</v>
      </c>
    </row>
    <row r="58" spans="1:16">
      <c r="A58" s="22" t="s">
        <v>112</v>
      </c>
      <c r="B58" s="2"/>
      <c r="C58" s="3"/>
      <c r="D58" s="30">
        <v>61.5</v>
      </c>
      <c r="F58" s="30">
        <v>61.5</v>
      </c>
      <c r="O58" s="6">
        <f>(401-O57)/2</f>
        <v>40.5</v>
      </c>
      <c r="P58" s="30">
        <v>61.5</v>
      </c>
    </row>
    <row r="59" spans="1:16">
      <c r="A59" s="22" t="s">
        <v>24</v>
      </c>
      <c r="B59" s="19">
        <f>((B50-B45)/(B49-B44)+(B55-B50)/(B54-B49))/2</f>
        <v>1.8163129973474801</v>
      </c>
      <c r="C59" s="9">
        <f>((C50-C45)/(C49-C44)+(C55-C50)/(C54-C49))/2</f>
        <v>8.8095238095238102</v>
      </c>
      <c r="D59" s="8">
        <f>((D50-D45)/(D49-D44)+(D55-D50)/(D54-D49))/2</f>
        <v>2.5874999999999999</v>
      </c>
      <c r="F59" s="8">
        <f>((F50-F45)/(F49-F44)+(F55-F50)/(F54-F49))/2</f>
        <v>3.5263157894736841</v>
      </c>
      <c r="O59" s="8">
        <f>((O50-O45)/(O49-O44)+(O55-O50)/(O54-O49))/2</f>
        <v>3.8958333333333335</v>
      </c>
      <c r="P59" s="8">
        <f>((P50-P45)/(P49-P44)+(P55-P50)/(P54-P49))/2</f>
        <v>3.7333333333333334</v>
      </c>
    </row>
    <row r="60" spans="1:16">
      <c r="A60" s="22" t="s">
        <v>25</v>
      </c>
      <c r="B60" s="19">
        <f>B59/$B$12*$B$11</f>
        <v>5.4489389920424403</v>
      </c>
      <c r="C60" s="9">
        <f>C59/B12*B11</f>
        <v>26.428571428571431</v>
      </c>
      <c r="D60" s="8">
        <f>D59/$B$12*$B$11</f>
        <v>7.7624999999999993</v>
      </c>
      <c r="F60" s="8">
        <f>F59*$B$11/$B$12</f>
        <v>10.578947368421051</v>
      </c>
      <c r="O60" s="8">
        <f>O59*$B$11/$B$12</f>
        <v>11.6875</v>
      </c>
      <c r="P60" s="8">
        <f>P59*$B$11/$B$12</f>
        <v>11.2</v>
      </c>
    </row>
    <row r="61" spans="1:16">
      <c r="A61" s="22" t="s">
        <v>11</v>
      </c>
      <c r="B61" s="2" t="s">
        <v>19</v>
      </c>
      <c r="C61" s="3"/>
    </row>
    <row r="62" spans="1:16">
      <c r="A62" s="22" t="s">
        <v>12</v>
      </c>
      <c r="B62" s="2" t="s">
        <v>19</v>
      </c>
      <c r="C62" s="3"/>
    </row>
    <row r="63" spans="1:16">
      <c r="B63" s="2"/>
      <c r="C63" s="3"/>
    </row>
    <row r="64" spans="1:16">
      <c r="A64" s="25" t="s">
        <v>13</v>
      </c>
      <c r="B64" s="2" t="s">
        <v>22</v>
      </c>
      <c r="C64" s="3" t="s">
        <v>23</v>
      </c>
    </row>
    <row r="65" spans="1:3">
      <c r="A65" s="22" t="s">
        <v>20</v>
      </c>
      <c r="B65" s="2"/>
      <c r="C65" s="3"/>
    </row>
    <row r="66" spans="1:3">
      <c r="A66" s="22" t="s">
        <v>43</v>
      </c>
      <c r="B66" s="2"/>
      <c r="C66" s="3"/>
    </row>
    <row r="67" spans="1:3">
      <c r="A67" s="22" t="s">
        <v>44</v>
      </c>
      <c r="B67" s="2"/>
      <c r="C67" s="3"/>
    </row>
    <row r="68" spans="1:3">
      <c r="A68" s="22" t="s">
        <v>50</v>
      </c>
      <c r="B68" s="2"/>
      <c r="C68" s="3"/>
    </row>
    <row r="69" spans="1:3">
      <c r="A69" s="22" t="s">
        <v>21</v>
      </c>
      <c r="B69" s="2"/>
      <c r="C69" s="3"/>
    </row>
    <row r="70" spans="1:3">
      <c r="A70" s="22" t="s">
        <v>45</v>
      </c>
      <c r="B70" s="2"/>
      <c r="C70" s="3"/>
    </row>
    <row r="71" spans="1:3">
      <c r="A71" s="22" t="s">
        <v>46</v>
      </c>
      <c r="B71" s="2"/>
      <c r="C71" s="3"/>
    </row>
    <row r="72" spans="1:3">
      <c r="A72" s="24" t="s">
        <v>50</v>
      </c>
      <c r="B72" s="2"/>
      <c r="C72" s="3"/>
    </row>
    <row r="73" spans="1:3">
      <c r="A73" s="22" t="s">
        <v>47</v>
      </c>
      <c r="B73" s="2"/>
      <c r="C73" s="3"/>
    </row>
    <row r="74" spans="1:3">
      <c r="A74" s="22" t="s">
        <v>48</v>
      </c>
      <c r="B74" s="2" t="s">
        <v>19</v>
      </c>
      <c r="C74" s="3"/>
    </row>
    <row r="75" spans="1:3">
      <c r="A75" s="22" t="s">
        <v>49</v>
      </c>
      <c r="B75" s="2"/>
      <c r="C75" s="3"/>
    </row>
    <row r="76" spans="1:3">
      <c r="A76" s="24" t="s">
        <v>50</v>
      </c>
      <c r="B76" s="2"/>
      <c r="C76" s="3"/>
    </row>
    <row r="77" spans="1:3">
      <c r="B77" s="2"/>
      <c r="C77" s="3"/>
    </row>
    <row r="78" spans="1:3">
      <c r="A78" s="22" t="s">
        <v>24</v>
      </c>
      <c r="B78" s="2"/>
      <c r="C78" s="3"/>
    </row>
    <row r="79" spans="1:3">
      <c r="A79" s="22" t="s">
        <v>25</v>
      </c>
      <c r="B79" s="2"/>
      <c r="C79" s="3"/>
    </row>
    <row r="80" spans="1:3">
      <c r="A80" s="22" t="s">
        <v>11</v>
      </c>
      <c r="B80" s="2"/>
      <c r="C80" s="3"/>
    </row>
    <row r="81" spans="1:3">
      <c r="A81" s="22" t="s">
        <v>12</v>
      </c>
      <c r="B81" s="2"/>
      <c r="C81" s="3"/>
    </row>
    <row r="82" spans="1:3">
      <c r="B82" s="2"/>
      <c r="C82" s="3"/>
    </row>
    <row r="83" spans="1:3">
      <c r="A83" s="25" t="s">
        <v>16</v>
      </c>
      <c r="B83" s="2"/>
      <c r="C83" s="3"/>
    </row>
    <row r="84" spans="1:3">
      <c r="A84" s="22" t="s">
        <v>27</v>
      </c>
      <c r="B84" s="2"/>
      <c r="C84" s="3"/>
    </row>
    <row r="85" spans="1:3">
      <c r="A85" s="22" t="s">
        <v>31</v>
      </c>
      <c r="B85" s="2"/>
      <c r="C85" s="3"/>
    </row>
    <row r="86" spans="1:3">
      <c r="A86" s="24" t="s">
        <v>32</v>
      </c>
      <c r="B86" s="2"/>
      <c r="C86" s="3"/>
    </row>
    <row r="87" spans="1:3">
      <c r="A87" s="24" t="s">
        <v>33</v>
      </c>
      <c r="B87" s="2"/>
      <c r="C87" s="3"/>
    </row>
    <row r="88" spans="1:3">
      <c r="B88" s="2"/>
      <c r="C88" s="3"/>
    </row>
    <row r="89" spans="1:3">
      <c r="A89" s="25" t="s">
        <v>17</v>
      </c>
      <c r="B89" s="2"/>
      <c r="C89" s="3"/>
    </row>
    <row r="90" spans="1:3">
      <c r="A90" s="22" t="s">
        <v>27</v>
      </c>
      <c r="B90" s="2"/>
      <c r="C90" s="3"/>
    </row>
    <row r="91" spans="1:3">
      <c r="A91" s="22" t="s">
        <v>34</v>
      </c>
      <c r="B91" s="2"/>
      <c r="C91" s="3"/>
    </row>
    <row r="92" spans="1:3">
      <c r="A92" s="22" t="s">
        <v>35</v>
      </c>
      <c r="B92" s="2"/>
      <c r="C92" s="3"/>
    </row>
    <row r="93" spans="1:3">
      <c r="A93" s="22" t="s">
        <v>36</v>
      </c>
      <c r="B93" s="2"/>
      <c r="C93" s="3"/>
    </row>
    <row r="94" spans="1:3">
      <c r="A94" s="22" t="s">
        <v>37</v>
      </c>
      <c r="B94" s="2"/>
      <c r="C94" s="3"/>
    </row>
    <row r="95" spans="1:3">
      <c r="B95" s="2"/>
      <c r="C95" s="3"/>
    </row>
    <row r="96" spans="1:3">
      <c r="A96" s="22" t="s">
        <v>38</v>
      </c>
      <c r="B96" s="20"/>
      <c r="C96" s="4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9"/>
  <sheetViews>
    <sheetView workbookViewId="0">
      <selection activeCell="S3" sqref="S3"/>
    </sheetView>
  </sheetViews>
  <sheetFormatPr baseColWidth="10" defaultRowHeight="15" x14ac:dyDescent="0"/>
  <cols>
    <col min="1" max="1" width="21.83203125" customWidth="1"/>
    <col min="2" max="2" width="16.6640625" customWidth="1"/>
    <col min="3" max="3" width="16.1640625" customWidth="1"/>
    <col min="4" max="4" width="15.83203125" customWidth="1"/>
    <col min="5" max="5" width="16" customWidth="1"/>
    <col min="6" max="6" width="16.83203125" customWidth="1"/>
    <col min="7" max="7" width="17.5" customWidth="1"/>
    <col min="8" max="8" width="19.5" customWidth="1"/>
    <col min="9" max="9" width="17.6640625" customWidth="1"/>
    <col min="10" max="10" width="16.6640625" customWidth="1"/>
    <col min="11" max="11" width="17.33203125" customWidth="1"/>
    <col min="12" max="12" width="17.83203125" customWidth="1"/>
    <col min="13" max="13" width="15.33203125" customWidth="1"/>
    <col min="14" max="14" width="16.1640625" customWidth="1"/>
    <col min="15" max="15" width="18.5" customWidth="1"/>
    <col min="16" max="16" width="15.6640625" customWidth="1"/>
    <col min="17" max="17" width="16.5" customWidth="1"/>
    <col min="18" max="18" width="18.5" customWidth="1"/>
    <col min="19" max="19" width="16.1640625" customWidth="1"/>
    <col min="20" max="21" width="21.1640625" customWidth="1"/>
  </cols>
  <sheetData>
    <row r="1" spans="1:28">
      <c r="A1" t="s">
        <v>95</v>
      </c>
    </row>
    <row r="3" spans="1:28" s="20" customFormat="1">
      <c r="A3" s="20" t="s">
        <v>96</v>
      </c>
      <c r="B3" s="20" t="str">
        <f>Sheet1!B4</f>
        <v>T3i_20140818_2</v>
      </c>
      <c r="C3" s="20" t="str">
        <f>Sheet1!D4</f>
        <v>T3i_20140818_1</v>
      </c>
      <c r="D3" s="20" t="str">
        <f>Sheet1!F4</f>
        <v>T3i_20140818_3</v>
      </c>
      <c r="E3" s="20" t="str">
        <f>Sheet1!G4</f>
        <v>T3i_20140818_4</v>
      </c>
      <c r="F3" s="20" t="str">
        <f>Sheet1!H4</f>
        <v>T3i_20140819_1</v>
      </c>
      <c r="G3" s="20" t="str">
        <f>Sheet1!I4</f>
        <v>T3i_20140819_2</v>
      </c>
      <c r="H3" s="20" t="str">
        <f>Sheet1!J4</f>
        <v>T3i_20140819_3</v>
      </c>
      <c r="I3" s="20" t="str">
        <f>Sheet1!K4</f>
        <v>T3i_20140819_4</v>
      </c>
      <c r="J3" s="20" t="str">
        <f>Sheet1!L4</f>
        <v>T3i_20140821_1</v>
      </c>
      <c r="K3" s="20" t="str">
        <f>Sheet1!M4</f>
        <v>T3i_20140821_2</v>
      </c>
      <c r="L3" s="20" t="str">
        <f>Sheet1!N4</f>
        <v>T3i_20140821_3</v>
      </c>
      <c r="M3" s="20" t="str">
        <f>Sheet1!O4</f>
        <v>T3i_20140821_4</v>
      </c>
      <c r="N3" s="20" t="str">
        <f>Sheet1!P4</f>
        <v>T3i_20140821_5</v>
      </c>
      <c r="O3" s="20" t="str">
        <f>Sheet1!Q4</f>
        <v>T3i_20140821_6</v>
      </c>
      <c r="P3" s="20" t="str">
        <f>Sheet1!R4</f>
        <v>T3i_20140821_7</v>
      </c>
      <c r="Q3" s="20" t="str">
        <f>Sheet1!S4</f>
        <v>T3i_20140822_1</v>
      </c>
      <c r="R3" s="20" t="str">
        <f>Sheet1!T4</f>
        <v>T3i_20140822_4</v>
      </c>
      <c r="S3" s="20" t="str">
        <f>Sheet1!U4</f>
        <v>T3i_20140822_5</v>
      </c>
      <c r="U3" s="20" t="e">
        <f>Sheet1!#REF!</f>
        <v>#REF!</v>
      </c>
      <c r="W3" s="20">
        <f>Sheet1!V4</f>
        <v>0</v>
      </c>
      <c r="X3" s="20">
        <f>Sheet1!W4</f>
        <v>0</v>
      </c>
      <c r="Z3" s="20" t="e">
        <f>Sheet1!#REF!</f>
        <v>#REF!</v>
      </c>
      <c r="AB3" s="20" t="e">
        <f>Sheet1!#REF!</f>
        <v>#REF!</v>
      </c>
    </row>
    <row r="4" spans="1:28">
      <c r="A4" t="s">
        <v>98</v>
      </c>
    </row>
    <row r="5" spans="1:28">
      <c r="A5" t="s">
        <v>99</v>
      </c>
    </row>
    <row r="6" spans="1:28">
      <c r="A6" t="s">
        <v>97</v>
      </c>
    </row>
    <row r="7" spans="1:28">
      <c r="A7" t="s">
        <v>100</v>
      </c>
    </row>
    <row r="8" spans="1:28">
      <c r="A8" t="s">
        <v>101</v>
      </c>
    </row>
    <row r="9" spans="1:28">
      <c r="A9" t="s">
        <v>102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UC Berkeley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Kristen Fauria</dc:creator>
  <cp:lastModifiedBy>Kristen Fauria</cp:lastModifiedBy>
  <dcterms:created xsi:type="dcterms:W3CDTF">2014-11-28T21:52:12Z</dcterms:created>
  <dcterms:modified xsi:type="dcterms:W3CDTF">2015-12-04T19:59:15Z</dcterms:modified>
</cp:coreProperties>
</file>