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423"/>
  <workbookPr showInkAnnotation="0" autoCompressPictures="0"/>
  <bookViews>
    <workbookView xWindow="0" yWindow="0" windowWidth="54580" windowHeight="23920" tabRatio="500" activeTab="4"/>
  </bookViews>
  <sheets>
    <sheet name="Log" sheetId="1" r:id="rId1"/>
    <sheet name="Sedimentation" sheetId="2" r:id="rId2"/>
    <sheet name="Camera Calibration" sheetId="3" r:id="rId3"/>
    <sheet name="Processing" sheetId="4" r:id="rId4"/>
    <sheet name="Sheet1" sheetId="5" r:id="rId5"/>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T39" i="5" l="1"/>
  <c r="T37" i="5"/>
  <c r="W31" i="5"/>
  <c r="T35" i="5"/>
  <c r="W33" i="5"/>
  <c r="T33" i="5"/>
  <c r="T31" i="5"/>
  <c r="F41" i="5"/>
  <c r="G41" i="5"/>
  <c r="Q41" i="5"/>
  <c r="P41" i="5"/>
  <c r="G40" i="5"/>
  <c r="Q40" i="5"/>
  <c r="P40" i="5"/>
  <c r="G39" i="5"/>
  <c r="Q39" i="5"/>
  <c r="P39" i="5"/>
  <c r="G38" i="5"/>
  <c r="Q38" i="5"/>
  <c r="P38" i="5"/>
  <c r="G37" i="5"/>
  <c r="Q37" i="5"/>
  <c r="P37" i="5"/>
  <c r="G36" i="5"/>
  <c r="Q36" i="5"/>
  <c r="P36" i="5"/>
  <c r="G35" i="5"/>
  <c r="Q35" i="5"/>
  <c r="P35" i="5"/>
  <c r="G34" i="5"/>
  <c r="Q34" i="5"/>
  <c r="P34" i="5"/>
  <c r="G33" i="5"/>
  <c r="Q33" i="5"/>
  <c r="P33" i="5"/>
  <c r="G32" i="5"/>
  <c r="Q32" i="5"/>
  <c r="P32" i="5"/>
  <c r="G31" i="5"/>
  <c r="Q31" i="5"/>
  <c r="P31" i="5"/>
  <c r="G30" i="5"/>
  <c r="Q30" i="5"/>
  <c r="P30" i="5"/>
  <c r="G29" i="5"/>
  <c r="Q29" i="5"/>
  <c r="P29" i="5"/>
  <c r="G28" i="5"/>
  <c r="Q28" i="5"/>
  <c r="P28" i="5"/>
  <c r="G27" i="5"/>
  <c r="Q27" i="5"/>
  <c r="P27" i="5"/>
  <c r="G26" i="5"/>
  <c r="Q26" i="5"/>
  <c r="P26" i="5"/>
  <c r="G25" i="5"/>
  <c r="Q25" i="5"/>
  <c r="P25" i="5"/>
  <c r="G24" i="5"/>
  <c r="Q24" i="5"/>
  <c r="P24" i="5"/>
  <c r="G23" i="5"/>
  <c r="Q23" i="5"/>
  <c r="P23" i="5"/>
  <c r="G22" i="5"/>
  <c r="Q22" i="5"/>
  <c r="P22" i="5"/>
  <c r="G21" i="5"/>
  <c r="Q21" i="5"/>
  <c r="P21" i="5"/>
  <c r="G20" i="5"/>
  <c r="Q20" i="5"/>
  <c r="P20" i="5"/>
  <c r="G19" i="5"/>
  <c r="Q19" i="5"/>
  <c r="P19" i="5"/>
  <c r="G18" i="5"/>
  <c r="Q18" i="5"/>
  <c r="P18" i="5"/>
  <c r="G17" i="5"/>
  <c r="Q17" i="5"/>
  <c r="P17" i="5"/>
  <c r="G16" i="5"/>
  <c r="Q16" i="5"/>
  <c r="P16" i="5"/>
  <c r="G15" i="5"/>
  <c r="Q15" i="5"/>
  <c r="P15" i="5"/>
  <c r="G14" i="5"/>
  <c r="Q14" i="5"/>
  <c r="P14" i="5"/>
  <c r="G13" i="5"/>
  <c r="Q13" i="5"/>
  <c r="P13" i="5"/>
  <c r="G12" i="5"/>
  <c r="Q12" i="5"/>
  <c r="P12" i="5"/>
  <c r="E11" i="5"/>
  <c r="G11" i="5"/>
  <c r="Q11" i="5"/>
  <c r="P11" i="5"/>
  <c r="E10" i="5"/>
  <c r="G10" i="5"/>
  <c r="Q10" i="5"/>
  <c r="P10" i="5"/>
  <c r="G9" i="5"/>
  <c r="Q9" i="5"/>
  <c r="P9" i="5"/>
  <c r="G8" i="5"/>
  <c r="Q8" i="5"/>
  <c r="P8" i="5"/>
  <c r="G7" i="5"/>
  <c r="Q7" i="5"/>
  <c r="P7" i="5"/>
  <c r="Q30" i="1"/>
  <c r="Q31" i="1"/>
  <c r="Q32" i="1"/>
  <c r="Q33" i="1"/>
  <c r="Q34" i="1"/>
  <c r="Q35" i="1"/>
  <c r="Q36" i="1"/>
  <c r="Q37" i="1"/>
  <c r="Q38" i="1"/>
  <c r="P30" i="1"/>
  <c r="P31" i="1"/>
  <c r="P32" i="1"/>
  <c r="P33" i="1"/>
  <c r="P34" i="1"/>
  <c r="P35" i="1"/>
  <c r="P36" i="1"/>
  <c r="P37" i="1"/>
  <c r="P38" i="1"/>
  <c r="G38" i="1"/>
  <c r="F38" i="1"/>
  <c r="G37" i="1"/>
  <c r="G36" i="1"/>
  <c r="M88" i="2"/>
  <c r="C88" i="2"/>
  <c r="D88" i="2"/>
  <c r="E88" i="2"/>
  <c r="F88" i="2"/>
  <c r="G88" i="2"/>
  <c r="H88" i="2"/>
  <c r="I88" i="2"/>
  <c r="J88" i="2"/>
  <c r="K88" i="2"/>
  <c r="L88" i="2"/>
  <c r="B88" i="2"/>
  <c r="C80" i="2"/>
  <c r="D80" i="2"/>
  <c r="E80" i="2"/>
  <c r="F80" i="2"/>
  <c r="G80" i="2"/>
  <c r="H80" i="2"/>
  <c r="I80" i="2"/>
  <c r="J80" i="2"/>
  <c r="K80" i="2"/>
  <c r="L80" i="2"/>
  <c r="M80" i="2"/>
  <c r="B80" i="2"/>
  <c r="C72" i="2"/>
  <c r="D72" i="2"/>
  <c r="E72" i="2"/>
  <c r="F72" i="2"/>
  <c r="G72" i="2"/>
  <c r="H72" i="2"/>
  <c r="I72" i="2"/>
  <c r="J72" i="2"/>
  <c r="K72" i="2"/>
  <c r="L72" i="2"/>
  <c r="M72" i="2"/>
  <c r="B72" i="2"/>
  <c r="G35" i="1"/>
  <c r="G34" i="1"/>
  <c r="G33" i="1"/>
  <c r="G32" i="1"/>
  <c r="G31" i="1"/>
  <c r="G30" i="1"/>
  <c r="P29" i="1"/>
  <c r="Q29" i="1"/>
  <c r="G29" i="1"/>
  <c r="G28" i="1"/>
  <c r="C64" i="2"/>
  <c r="D64" i="2"/>
  <c r="E64" i="2"/>
  <c r="F64" i="2"/>
  <c r="G64" i="2"/>
  <c r="H64" i="2"/>
  <c r="I64" i="2"/>
  <c r="J64" i="2"/>
  <c r="K64" i="2"/>
  <c r="B64" i="2"/>
  <c r="C56" i="2"/>
  <c r="D56" i="2"/>
  <c r="E56" i="2"/>
  <c r="F56" i="2"/>
  <c r="G56" i="2"/>
  <c r="H56" i="2"/>
  <c r="I56" i="2"/>
  <c r="J56" i="2"/>
  <c r="K56" i="2"/>
  <c r="B56" i="2"/>
  <c r="C48" i="2"/>
  <c r="D48" i="2"/>
  <c r="E48" i="2"/>
  <c r="F48" i="2"/>
  <c r="G48" i="2"/>
  <c r="H48" i="2"/>
  <c r="I48" i="2"/>
  <c r="J48" i="2"/>
  <c r="K48" i="2"/>
  <c r="B48" i="2"/>
  <c r="C40" i="2"/>
  <c r="D40" i="2"/>
  <c r="E40" i="2"/>
  <c r="F40" i="2"/>
  <c r="G40" i="2"/>
  <c r="H40" i="2"/>
  <c r="I40" i="2"/>
  <c r="J40" i="2"/>
  <c r="K40" i="2"/>
  <c r="B40" i="2"/>
  <c r="C32" i="2"/>
  <c r="D32" i="2"/>
  <c r="E32" i="2"/>
  <c r="F32" i="2"/>
  <c r="G32" i="2"/>
  <c r="H32" i="2"/>
  <c r="I32" i="2"/>
  <c r="J32" i="2"/>
  <c r="K32" i="2"/>
  <c r="B32" i="2"/>
  <c r="C24" i="2"/>
  <c r="D24" i="2"/>
  <c r="E24" i="2"/>
  <c r="F24" i="2"/>
  <c r="G24" i="2"/>
  <c r="H24" i="2"/>
  <c r="I24" i="2"/>
  <c r="J24" i="2"/>
  <c r="K24" i="2"/>
  <c r="B24" i="2"/>
  <c r="C16" i="2"/>
  <c r="D16" i="2"/>
  <c r="E16" i="2"/>
  <c r="F16" i="2"/>
  <c r="G16" i="2"/>
  <c r="H16" i="2"/>
  <c r="I16" i="2"/>
  <c r="J16" i="2"/>
  <c r="K16" i="2"/>
  <c r="B16" i="2"/>
  <c r="C8" i="2"/>
  <c r="D8" i="2"/>
  <c r="E8" i="2"/>
  <c r="F8" i="2"/>
  <c r="G8" i="2"/>
  <c r="H8" i="2"/>
  <c r="I8" i="2"/>
  <c r="J8" i="2"/>
  <c r="K8" i="2"/>
  <c r="B8" i="2"/>
  <c r="P5" i="1"/>
  <c r="P6" i="1"/>
  <c r="P7" i="1"/>
  <c r="P8" i="1"/>
  <c r="P9" i="1"/>
  <c r="P10" i="1"/>
  <c r="P11" i="1"/>
  <c r="P12" i="1"/>
  <c r="P13" i="1"/>
  <c r="P14" i="1"/>
  <c r="P15" i="1"/>
  <c r="P16" i="1"/>
  <c r="P17" i="1"/>
  <c r="P18" i="1"/>
  <c r="P19" i="1"/>
  <c r="P20" i="1"/>
  <c r="P21" i="1"/>
  <c r="P22" i="1"/>
  <c r="P23" i="1"/>
  <c r="P24" i="1"/>
  <c r="P25" i="1"/>
  <c r="P26" i="1"/>
  <c r="P27" i="1"/>
  <c r="P28" i="1"/>
  <c r="P4" i="1"/>
  <c r="Q5" i="1"/>
  <c r="Q6" i="1"/>
  <c r="Q7" i="1"/>
  <c r="Q8" i="1"/>
  <c r="Q9" i="1"/>
  <c r="Q10" i="1"/>
  <c r="Q11" i="1"/>
  <c r="Q12" i="1"/>
  <c r="Q13" i="1"/>
  <c r="Q14" i="1"/>
  <c r="Q15" i="1"/>
  <c r="Q16" i="1"/>
  <c r="Q17" i="1"/>
  <c r="Q18" i="1"/>
  <c r="Q19" i="1"/>
  <c r="Q20" i="1"/>
  <c r="Q21" i="1"/>
  <c r="Q22" i="1"/>
  <c r="Q23" i="1"/>
  <c r="Q24" i="1"/>
  <c r="Q25" i="1"/>
  <c r="Q26" i="1"/>
  <c r="Q27" i="1"/>
  <c r="Q28" i="1"/>
  <c r="Q4" i="1"/>
  <c r="G5" i="1"/>
  <c r="G6" i="1"/>
  <c r="G7" i="1"/>
  <c r="G8" i="1"/>
  <c r="G9" i="1"/>
  <c r="G10" i="1"/>
  <c r="G11" i="1"/>
  <c r="G12" i="1"/>
  <c r="G13" i="1"/>
  <c r="G14" i="1"/>
  <c r="G15" i="1"/>
  <c r="G16" i="1"/>
  <c r="G17" i="1"/>
  <c r="G18" i="1"/>
  <c r="G19" i="1"/>
  <c r="G20" i="1"/>
  <c r="G21" i="1"/>
  <c r="G22" i="1"/>
  <c r="G23" i="1"/>
  <c r="G24" i="1"/>
  <c r="G25" i="1"/>
  <c r="G26" i="1"/>
  <c r="G27" i="1"/>
  <c r="G4" i="1"/>
  <c r="E8" i="1"/>
  <c r="E7" i="1"/>
  <c r="AW3" i="1"/>
</calcChain>
</file>

<file path=xl/sharedStrings.xml><?xml version="1.0" encoding="utf-8"?>
<sst xmlns="http://schemas.openxmlformats.org/spreadsheetml/2006/main" count="745" uniqueCount="248">
  <si>
    <t>***supposed to be 50cm</t>
  </si>
  <si>
    <t>These use initial parameter for scaling</t>
  </si>
  <si>
    <t>this is from looking up in mineralogical tables</t>
  </si>
  <si>
    <t>Ambient</t>
  </si>
  <si>
    <t>Current</t>
  </si>
  <si>
    <t>Average speed of leading edge from 0 to 1 m (based on temp data, not FTV)</t>
  </si>
  <si>
    <t>Mean temperature at 1 m position (5 cm height) for full duration of the current</t>
  </si>
  <si>
    <t>Absolute temp at 5cm, 1 m (highest temp recorded)</t>
  </si>
  <si>
    <t>This relies on volume data and slice and dice. Look a</t>
  </si>
  <si>
    <t xml:space="preserve">Select max thickness  in current when </t>
  </si>
  <si>
    <t>Total current volume at time when current reaches 1 m</t>
  </si>
  <si>
    <t>The acquisition time of the 3D scan neartest 1 m mark when 0 is defined as the exit time from the chute</t>
  </si>
  <si>
    <t>Volume flux at 1 m mark</t>
  </si>
  <si>
    <t>Here we assume that there is negligible sedimentation in the first meter</t>
  </si>
  <si>
    <t>Air density in tank</t>
  </si>
  <si>
    <t>Date</t>
  </si>
  <si>
    <t>Time</t>
  </si>
  <si>
    <t>Experiment Number</t>
  </si>
  <si>
    <t>Initial Mass (g)</t>
  </si>
  <si>
    <t>Dead Mass (g)</t>
  </si>
  <si>
    <t>Current Mass (g)</t>
  </si>
  <si>
    <t>Oven Temperature (f)</t>
  </si>
  <si>
    <t>Oven Time (min)</t>
  </si>
  <si>
    <t>Belt length (cm)</t>
  </si>
  <si>
    <t>Belt Speed (cm/sec)</t>
  </si>
  <si>
    <t>Duration (sec)</t>
  </si>
  <si>
    <t>MER (g/s)</t>
  </si>
  <si>
    <t>Current Speed (cm/s)</t>
  </si>
  <si>
    <t>Mean Temperature</t>
  </si>
  <si>
    <t>StD (Temperature)</t>
  </si>
  <si>
    <t>Deviation 2 (95%)</t>
  </si>
  <si>
    <t>Deviation (84%)</t>
  </si>
  <si>
    <t>Deviation 1 (68%)</t>
  </si>
  <si>
    <t>Initial Temperature - Background</t>
  </si>
  <si>
    <t>Maximum height determined from area  - less sensitive to noise along centerline</t>
  </si>
  <si>
    <t>Maximum Thickness (absolute thickness)</t>
  </si>
  <si>
    <t>90% thickness based on area</t>
  </si>
  <si>
    <t>90% Thickness (cm)</t>
  </si>
  <si>
    <t>Volume Stack (cm3)</t>
  </si>
  <si>
    <t>Thickness Stack (time (sec))</t>
  </si>
  <si>
    <r>
      <t>Volume Rate (m</t>
    </r>
    <r>
      <rPr>
        <b/>
        <vertAlign val="superscript"/>
        <sz val="11"/>
        <color theme="1"/>
        <rFont val="Calibri"/>
        <family val="2"/>
        <scheme val="minor"/>
      </rPr>
      <t>3</t>
    </r>
    <r>
      <rPr>
        <b/>
        <sz val="11"/>
        <color theme="1"/>
        <rFont val="Calibri"/>
        <family val="2"/>
        <scheme val="minor"/>
      </rPr>
      <t>/s)</t>
    </r>
  </si>
  <si>
    <t>"Thickness"</t>
  </si>
  <si>
    <r>
      <t>Excess Density (kg/m</t>
    </r>
    <r>
      <rPr>
        <b/>
        <vertAlign val="superscript"/>
        <sz val="11"/>
        <color theme="1"/>
        <rFont val="Calibri"/>
        <family val="2"/>
        <scheme val="minor"/>
      </rPr>
      <t>3</t>
    </r>
    <r>
      <rPr>
        <b/>
        <sz val="11"/>
        <color theme="1"/>
        <rFont val="Calibri"/>
        <family val="2"/>
        <scheme val="minor"/>
      </rPr>
      <t>)</t>
    </r>
  </si>
  <si>
    <t xml:space="preserve"> Density</t>
  </si>
  <si>
    <t>Expansion</t>
  </si>
  <si>
    <t>Viscosity</t>
  </si>
  <si>
    <t>Air Density within current</t>
  </si>
  <si>
    <t>Excess Density from particles</t>
  </si>
  <si>
    <t>Current Density</t>
  </si>
  <si>
    <t>Air mass fraction</t>
  </si>
  <si>
    <t>Cp</t>
  </si>
  <si>
    <t>Reynolds Number</t>
  </si>
  <si>
    <t>Richardsons Number</t>
  </si>
  <si>
    <t>Thermal Richardsons Number</t>
  </si>
  <si>
    <t>KE (J/m3)</t>
  </si>
  <si>
    <t>Teb</t>
  </si>
  <si>
    <t>Teb/KE</t>
  </si>
  <si>
    <t>NA</t>
  </si>
  <si>
    <t>Obstacle height</t>
  </si>
  <si>
    <t>Notes</t>
  </si>
  <si>
    <t>Disco laser</t>
  </si>
  <si>
    <t>24 cm</t>
  </si>
  <si>
    <t>triangular (45 degree) wall</t>
  </si>
  <si>
    <t>triangular wall, centered at 1.75 m (behind 1.5 m thermocouple)</t>
  </si>
  <si>
    <t>triangular wall, centered at 1.75 m (behind 1.5 m thermocouple), observed nuetrally buoyant cloud</t>
  </si>
  <si>
    <t>Vertical wall at 1.75 m</t>
  </si>
  <si>
    <t xml:space="preserve">24 cm </t>
  </si>
  <si>
    <t>No barrier</t>
  </si>
  <si>
    <t>Disco laser, this experiment was set to collect all frames at once (8 s total) Circular record</t>
  </si>
  <si>
    <t xml:space="preserve">4 cm </t>
  </si>
  <si>
    <t>Vertical barrier made of (2''x4'' beams) at 1.75 m. BROC=200</t>
  </si>
  <si>
    <t xml:space="preserve">8 cm </t>
  </si>
  <si>
    <t>Vertical barrier made of (2''x4'' beams) at 1.75 m. BROC=200. Separation from barrier and liftoff farther downstream</t>
  </si>
  <si>
    <t>16 cm</t>
  </si>
  <si>
    <t>Vertical barrier at 1.75 m (4 2''x4''). Lift off immediately behind barrier</t>
  </si>
  <si>
    <t xml:space="preserve">12 cm </t>
  </si>
  <si>
    <t>Vertical barrier at 1.75 m(3 2x4)</t>
  </si>
  <si>
    <t>12 cm</t>
  </si>
  <si>
    <t>Slped with plastic sheet. Leading edge at 0.75 m in front of barrier.</t>
  </si>
  <si>
    <t>Processing</t>
  </si>
  <si>
    <t xml:space="preserve">Converted to tiffs. </t>
  </si>
  <si>
    <t>PDC_tempBkg_30</t>
  </si>
  <si>
    <t>Temp_plotter_30_fix2</t>
  </si>
  <si>
    <t>SliceAndDice</t>
  </si>
  <si>
    <t>PDC_entrainbulk</t>
  </si>
  <si>
    <t>Variables Saved?</t>
  </si>
  <si>
    <t>X</t>
  </si>
  <si>
    <t xml:space="preserve">Sloped with plastic sheet extending 0.5 m. This current lifted off. </t>
  </si>
  <si>
    <t>Sloped with plastic sheet extending 25 cm in front of the base of the barrier. Barrrier at 1.75 m. This current lifted off</t>
  </si>
  <si>
    <t>Sloped with plastic sheet extending 0.75 m. However, the plastic sheet slumped and effectively extended 0.5 m. Current lifted off</t>
  </si>
  <si>
    <t xml:space="preserve">Sloped with cardboard exetending to 0.75 m. The card board was slightly convex up. The current lifted off. </t>
  </si>
  <si>
    <t>Sloped with plastic sheet extending 0.5 m. Centered at 1.75 m. 5 cm thermocouple at 1.5 m was below plastic sheet. No lift off.</t>
  </si>
  <si>
    <t>Sloped with plastic sheet extending 0.25 m. Wall at 1.75. No lift off (almost lift off) appears to be near critical height, temp, incline position for lift off.</t>
  </si>
  <si>
    <t>Parameteres Investigated</t>
  </si>
  <si>
    <t>ambient</t>
  </si>
  <si>
    <t>hot</t>
  </si>
  <si>
    <t>warm</t>
  </si>
  <si>
    <t>Vertical barrier</t>
  </si>
  <si>
    <t>Vertical barrier multiple heights</t>
  </si>
  <si>
    <t xml:space="preserve">slopped barrier </t>
  </si>
  <si>
    <t>slopped barrier multiple incline angles</t>
  </si>
  <si>
    <t>unconfined current</t>
  </si>
  <si>
    <t>confined current</t>
  </si>
  <si>
    <t>sedimentation</t>
  </si>
  <si>
    <t>orthogonal laser sheet</t>
  </si>
  <si>
    <t>P</t>
  </si>
  <si>
    <t>LP</t>
  </si>
  <si>
    <t>F</t>
  </si>
  <si>
    <t>X = DONE</t>
  </si>
  <si>
    <t>LP= LOW PRIORITY</t>
  </si>
  <si>
    <t>F = FUTURE</t>
  </si>
  <si>
    <t>Sedimentation Data</t>
  </si>
  <si>
    <t>Experiment number</t>
  </si>
  <si>
    <t>20150722_1</t>
  </si>
  <si>
    <t>Card number</t>
  </si>
  <si>
    <t>Sedimentation mass (g)</t>
  </si>
  <si>
    <t>Weight after (g)</t>
  </si>
  <si>
    <t>Weight before (g)</t>
  </si>
  <si>
    <t>Roller shade locations (orthogonal laser sheet)</t>
  </si>
  <si>
    <t>Roller Number</t>
  </si>
  <si>
    <t>Height to middle of first dot from ground (cm)</t>
  </si>
  <si>
    <t>Column number</t>
  </si>
  <si>
    <t>Calibration on 20150722</t>
  </si>
  <si>
    <t>Zoomed camera positions</t>
  </si>
  <si>
    <t>camera number</t>
  </si>
  <si>
    <t>C1</t>
  </si>
  <si>
    <t>Right column is 5th column on first laser. Left column is 3rd column on 2nd roller</t>
  </si>
  <si>
    <t>C2</t>
  </si>
  <si>
    <t>Right colmn is 2nd column on 2nd roller. Left column is 4th column on 2nd roller. 1st row is 2nd row up from floor. Top row is 5th row up from floor</t>
  </si>
  <si>
    <t>C4</t>
  </si>
  <si>
    <t>Right column is 3rd on 2nd roller. Left column is 3rd on 3rd roller. The Bottom row is the first row from the floor. The top row is the 7th row from the floor</t>
  </si>
  <si>
    <t>Confined barrier locations</t>
  </si>
  <si>
    <t xml:space="preserve">Barriers have 2 ft. spacing between them such that the border the chute and they start at the XXX m mark on the tank. The barriers are 4 ft tall. The wooden barriers are 14 ft long and the plexiglass barriers are 12 ft long. </t>
  </si>
  <si>
    <t>Laser configuration</t>
  </si>
  <si>
    <t>Disco</t>
  </si>
  <si>
    <t xml:space="preserve">Confined </t>
  </si>
  <si>
    <t>Unconfined</t>
  </si>
  <si>
    <t>Confined with 2 ft width</t>
  </si>
  <si>
    <t>na</t>
  </si>
  <si>
    <t>no barrier</t>
  </si>
  <si>
    <t>Card location (ft)</t>
  </si>
  <si>
    <t>From July 2015 experiments</t>
  </si>
  <si>
    <t>20150723_1</t>
  </si>
  <si>
    <t>20150723_2</t>
  </si>
  <si>
    <t>confined</t>
  </si>
  <si>
    <t>Confined</t>
  </si>
  <si>
    <t>20150723_3</t>
  </si>
  <si>
    <t>12 cm barrier</t>
  </si>
  <si>
    <t>20150723_4</t>
  </si>
  <si>
    <t>8 cm barrier</t>
  </si>
  <si>
    <t>20150723_5</t>
  </si>
  <si>
    <t>20150723_6</t>
  </si>
  <si>
    <t>20150723_7</t>
  </si>
  <si>
    <t>Orthogonal laser sheet (just green). Mounted on ceiling. Use calibration from 20150722. Static on wall. Camera exposure = 1/100. Index cards (A). Liftoff with convection from L to R.</t>
  </si>
  <si>
    <t>Green orthogonal laser sheet</t>
  </si>
  <si>
    <t>12 cm wall</t>
  </si>
  <si>
    <t>Dicso, 1500 framerate</t>
  </si>
  <si>
    <t>wall at 1.75 m. Index card 3 in front of wall</t>
  </si>
  <si>
    <t>Orthogonal green laser sheet</t>
  </si>
  <si>
    <t>wall at 1.75 m. Card 3 in front of wall</t>
  </si>
  <si>
    <t>8 cm</t>
  </si>
  <si>
    <t>Vertical barrier at 1.75 m</t>
  </si>
  <si>
    <t>Vertical barrier at 1. 75 m</t>
  </si>
  <si>
    <t>Vertical barrier at 1. 75 m, thermocouple channel 24 should be removed and was bad for this date</t>
  </si>
  <si>
    <t>20150724_1</t>
  </si>
  <si>
    <t>20150724_2</t>
  </si>
  <si>
    <t>20150724_3</t>
  </si>
  <si>
    <t>Orthogonal blue and green lasers</t>
  </si>
  <si>
    <t>Liftoff</t>
  </si>
  <si>
    <t>Liftoff at barrer, barrier at 1.75 m</t>
  </si>
  <si>
    <t>Barrier at 1.75 m</t>
  </si>
  <si>
    <t>Experiments with barriers always had the barrier at 1.75 m</t>
  </si>
  <si>
    <t>SuperStack/SuperStackWall</t>
  </si>
  <si>
    <t>Part, 36</t>
  </si>
  <si>
    <t>Part, 37</t>
  </si>
  <si>
    <t>Part, 35</t>
  </si>
  <si>
    <t>Part, 28</t>
  </si>
  <si>
    <t>Part, 39 (redo with wall)</t>
  </si>
  <si>
    <t>Part, 9</t>
  </si>
  <si>
    <t>Data Processing SpreadSheet</t>
  </si>
  <si>
    <t>Disco Laser Experiments</t>
  </si>
  <si>
    <t>Date of experiment</t>
  </si>
  <si>
    <t>Step 1 completed? (Date)</t>
  </si>
  <si>
    <t>Step 2 completed? (date)</t>
  </si>
  <si>
    <t>notes</t>
  </si>
  <si>
    <t>Step 3 completed? (date)</t>
  </si>
  <si>
    <t xml:space="preserve">Deleted old files and used PDC_Disco_Step1_stack_BJA.m script. The output files were saved in the documents/PDC2015 folder on the iMac. </t>
  </si>
  <si>
    <t>no wall</t>
  </si>
  <si>
    <t>wall</t>
  </si>
  <si>
    <t xml:space="preserve">Moved old files to untitled folder and used PDC_Disco_Step1_stack_BJA.m script. The output files were saved in the documents/PDC2015 folder on the iMac. </t>
  </si>
  <si>
    <t xml:space="preserve">no, started on 20151111, program was "busy" for a day on line 149 producing images for original folder 34 </t>
  </si>
  <si>
    <t>Used PDC_Disco_Step2_temeratpure (Ben's unmodified code). Found 39 peaks. Saved data in folder with original images</t>
  </si>
  <si>
    <t>Different BROC setting</t>
  </si>
  <si>
    <t xml:space="preserve"> The output files were saved in the documents/PDC2015 folder on the iMac. </t>
  </si>
  <si>
    <t xml:space="preserve"> The output files were saved in the documents/PDC2015 folder on the iMac. Old files saved to an untitled folder</t>
  </si>
  <si>
    <t>still running after a day</t>
  </si>
  <si>
    <t>wall, 1500 framerate disco, confined</t>
  </si>
  <si>
    <t>Disco, no barrier, confined</t>
  </si>
  <si>
    <t>wall, confined</t>
  </si>
  <si>
    <t>Attempted to run again on 11/18/15</t>
  </si>
  <si>
    <t>Still running after a day, attempted to run again on 11/18/15</t>
  </si>
  <si>
    <t xml:space="preserve"> The output files were saved in the documents/PDC2015 folder on the iMac</t>
  </si>
  <si>
    <t>This was done with PDC_Disco_Step2_KF. The correct number of peaks were found automatically. The voltage sign was flipped so that we searched for positive peaks. Tpickle =38</t>
  </si>
  <si>
    <t>This was done with PDC_Disco_Step2_KF. The correct number of peaks were found automatically. The voltage sign was flipped so that we searched for positive peaks. Tpickle =39</t>
  </si>
  <si>
    <t>This had very few distinguished peaks (only ~30). Perhaps don't useThis was done with PDC_Disco_Step2_KF.  The voltage sign was flipped so that we searched for positive peaks. Tpickle =38. Not enough peaks, had to manually select peaks and select two 'fake' peaks after the end of the data</t>
  </si>
  <si>
    <t>This had very few distinguished peaks (only ~30). Perhaps don't useThis was done with PDC_Disco_Step2_KF. The voltage sign was flipped so that we searched for positive peaks. Tpickle =38. Not enough peaks, had to manually select peaks and select two 'fake' peaks after the end of the data</t>
  </si>
  <si>
    <t>This was done with PDC_Disco_Step2_KF. TThe voltage sign was flipped so that we searched for positive peaks. Tpickle =38. Not enough peaks, had to manually select peaks and select two 'fake' peaks after the end of the data</t>
  </si>
  <si>
    <t>This was done with PDC_Disco_Step2_KF. The voltage sign was flipped so that we searched for positive peaks. Tpickle =38. Not enough peaks, had to manually select peaks and select two 'fake' peaks after the end of the data</t>
  </si>
  <si>
    <t>This was done with PDC_Disco_Step2_KF.  The correct number of peaks were found automaticallyThe voltage sign was flipped so that we searched for positive peaks. Tpickle =38</t>
  </si>
  <si>
    <t>This was done with PDC_Disco_Step2_KF. The correct number of peaks were found automaticallyThe voltage sign was flipped so that we searched for positive peaks. Tpickle =38. Difficult to tell when current arrived from increase in temperature</t>
  </si>
  <si>
    <t>This had very few distinguished peaks (only 35). Perhaps don't useThis was done with PDC_Disco_Step2_KF.  The voltage sign was flipped so that we searched for positive peaks. Tpickle =38. Not enough peaks, had to manually select peaks and select two 'fake' peaks after the end of the data</t>
  </si>
  <si>
    <t>This had very few distinguished peaks (only 36). Perhaps don't useThis was done with PDC_Disco_Step2_KF.  The voltage sign was flipped so that we searched for positive peaks. Tpickle =38. Not enough peaks, had to manually select peaks and select two 'fake' peaks after the end of the data</t>
  </si>
  <si>
    <t>This was done with PDC_Disco_Step2_KF.  The voltage sign was flipped so that we searched for positive peaks. Tpickle =38. Not enough peaks, had to manually select peaks and select two 'fake' peaks after the end of the data (38 real peaks total)</t>
  </si>
  <si>
    <t>This was done with PDC_Disco_Step2_KF.  The voltage sign was flipped so that we searched for positive peaks. Tpickle =38. Not enough peaks, had to manually select peaks found 38 real peaks total</t>
  </si>
  <si>
    <t>Tried to run on 20151202, but did not work</t>
  </si>
  <si>
    <t>LiftoffIndex</t>
  </si>
  <si>
    <t>cold, no barrier, no liftoff</t>
  </si>
  <si>
    <t>very difficult to tell if lifted off</t>
  </si>
  <si>
    <t>Lift off probably occurred before index 8, during 6 or 7</t>
  </si>
  <si>
    <t>difficult to tell liftoff</t>
  </si>
  <si>
    <t>difficult to tell liftoff, maybe around 7 or 8?</t>
  </si>
  <si>
    <t>Lift off appears suddon at the barrier</t>
  </si>
  <si>
    <t>may lift off only slightly at the barrier, look at frame 30. compare this image to image number 0716_02</t>
  </si>
  <si>
    <t>empty images</t>
  </si>
  <si>
    <t>these images weren't processed</t>
  </si>
  <si>
    <t>may not liftoff</t>
  </si>
  <si>
    <t>lifted off between 5th and 6th index card</t>
  </si>
  <si>
    <t>Index card referenced runout location</t>
  </si>
  <si>
    <t>Runout distance (ft)</t>
  </si>
  <si>
    <t>Runout distance (m)</t>
  </si>
  <si>
    <t>Runout distance (m) (to do: add offset between index card and barrier reference point)</t>
  </si>
  <si>
    <t>lifted off past 8th index card</t>
  </si>
  <si>
    <t>Liftoff location index card</t>
  </si>
  <si>
    <t>Liftoff location (ft)</t>
  </si>
  <si>
    <t>Liftoff location (m)</t>
  </si>
  <si>
    <t>just past the last index card</t>
  </si>
  <si>
    <t>Started to lift off at 5th index card</t>
  </si>
  <si>
    <t>Barrier Location</t>
  </si>
  <si>
    <t>Heater (=1) or cold (=0)</t>
  </si>
  <si>
    <t>Data to Import into Matlab</t>
  </si>
  <si>
    <t>Current mass (g)</t>
  </si>
  <si>
    <t>Oven temp</t>
  </si>
  <si>
    <t>oven time</t>
  </si>
  <si>
    <t>BarrierHeight</t>
  </si>
  <si>
    <t>Confined =1, unconfined =0</t>
  </si>
  <si>
    <t>nan</t>
  </si>
  <si>
    <t>Liftoff location(m)</t>
  </si>
  <si>
    <t>barrier location (m), 3= no barrier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</si>
</sst>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0" x14ac:knownFonts="1">
    <font>
      <sz val="12"/>
      <color theme="1"/>
      <name val="Calibri"/>
      <family val="2"/>
      <scheme val="minor"/>
    </font>
    <font>
      <sz val="11"/>
      <color rgb="FFFF0000"/>
      <name val="Calibri"/>
      <family val="2"/>
      <scheme val="minor"/>
    </font>
    <font>
      <b/>
      <i/>
      <u/>
      <sz val="12"/>
      <color theme="1"/>
      <name val="Calibri"/>
      <family val="2"/>
      <scheme val="minor"/>
    </font>
    <font>
      <b/>
      <sz val="11"/>
      <color theme="1"/>
      <name val="Calibri"/>
      <family val="2"/>
      <scheme val="minor"/>
    </font>
    <font>
      <b/>
      <sz val="11"/>
      <name val="Calibri"/>
      <family val="2"/>
      <scheme val="minor"/>
    </font>
    <font>
      <b/>
      <vertAlign val="superscript"/>
      <sz val="11"/>
      <color theme="1"/>
      <name val="Calibri"/>
      <family val="2"/>
      <scheme val="minor"/>
    </font>
    <font>
      <u/>
      <sz val="12"/>
      <color theme="10"/>
      <name val="Calibri"/>
      <family val="2"/>
      <scheme val="minor"/>
    </font>
    <font>
      <u/>
      <sz val="12"/>
      <color theme="11"/>
      <name val="Calibri"/>
      <family val="2"/>
      <scheme val="minor"/>
    </font>
    <font>
      <sz val="12"/>
      <color theme="1"/>
      <name val="Helvetica"/>
    </font>
    <font>
      <sz val="12"/>
      <color rgb="FF000000"/>
      <name val="Calibri"/>
      <family val="2"/>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39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1">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20" fontId="0" fillId="0" borderId="0" xfId="0" applyNumberFormat="1"/>
    <xf numFmtId="0" fontId="8" fillId="0" borderId="0" xfId="0" applyFont="1"/>
    <xf numFmtId="2" fontId="0" fillId="0" borderId="0" xfId="0" applyNumberFormat="1"/>
    <xf numFmtId="0" fontId="9" fillId="0" borderId="0" xfId="0" applyFont="1"/>
    <xf numFmtId="0" fontId="0" fillId="2" borderId="0" xfId="0" applyFill="1"/>
    <xf numFmtId="164" fontId="0" fillId="0" borderId="0" xfId="0" applyNumberFormat="1"/>
  </cellXfs>
  <cellStyles count="39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295345438612317"/>
          <c:y val="0.0345821325648415"/>
          <c:w val="0.66373803110945"/>
          <c:h val="0.778982050874765"/>
        </c:manualLayout>
      </c:layout>
      <c:scatterChart>
        <c:scatterStyle val="lineMarker"/>
        <c:varyColors val="0"/>
        <c:ser>
          <c:idx val="0"/>
          <c:order val="0"/>
          <c:spPr>
            <a:ln w="47625">
              <a:noFill/>
            </a:ln>
          </c:spPr>
          <c:xVal>
            <c:numRef>
              <c:f>Sedimentation!$B$7:$K$7</c:f>
              <c:numCache>
                <c:formatCode>General</c:formatCode>
                <c:ptCount val="10"/>
                <c:pt idx="0">
                  <c:v>2.0</c:v>
                </c:pt>
                <c:pt idx="1">
                  <c:v>4.0</c:v>
                </c:pt>
                <c:pt idx="2">
                  <c:v>6.0</c:v>
                </c:pt>
                <c:pt idx="3">
                  <c:v>8.0</c:v>
                </c:pt>
                <c:pt idx="4">
                  <c:v>10.0</c:v>
                </c:pt>
                <c:pt idx="5">
                  <c:v>12.0</c:v>
                </c:pt>
                <c:pt idx="6">
                  <c:v>14.0</c:v>
                </c:pt>
                <c:pt idx="7">
                  <c:v>16.0</c:v>
                </c:pt>
                <c:pt idx="8">
                  <c:v>18.0</c:v>
                </c:pt>
                <c:pt idx="9">
                  <c:v>20.0</c:v>
                </c:pt>
              </c:numCache>
            </c:numRef>
          </c:xVal>
          <c:yVal>
            <c:numRef>
              <c:f>Sedimentation!$B$8:$K$8</c:f>
              <c:numCache>
                <c:formatCode>General</c:formatCode>
                <c:ptCount val="10"/>
                <c:pt idx="0">
                  <c:v>0.7828</c:v>
                </c:pt>
                <c:pt idx="1">
                  <c:v>0.2608</c:v>
                </c:pt>
                <c:pt idx="2">
                  <c:v>0.173</c:v>
                </c:pt>
                <c:pt idx="3">
                  <c:v>0.1128</c:v>
                </c:pt>
                <c:pt idx="4">
                  <c:v>0.0864</c:v>
                </c:pt>
                <c:pt idx="5">
                  <c:v>0.004</c:v>
                </c:pt>
                <c:pt idx="6">
                  <c:v>0.0204</c:v>
                </c:pt>
                <c:pt idx="7">
                  <c:v>0.0165999999999999</c:v>
                </c:pt>
                <c:pt idx="8">
                  <c:v>0.00839999999999996</c:v>
                </c:pt>
                <c:pt idx="9">
                  <c:v>0.00590000000000002</c:v>
                </c:pt>
              </c:numCache>
            </c:numRef>
          </c:yVal>
          <c:smooth val="0"/>
        </c:ser>
        <c:dLbls>
          <c:showLegendKey val="0"/>
          <c:showVal val="0"/>
          <c:showCatName val="0"/>
          <c:showSerName val="0"/>
          <c:showPercent val="0"/>
          <c:showBubbleSize val="0"/>
        </c:dLbls>
        <c:axId val="2095441032"/>
        <c:axId val="2095431336"/>
      </c:scatterChart>
      <c:valAx>
        <c:axId val="2095441032"/>
        <c:scaling>
          <c:orientation val="minMax"/>
        </c:scaling>
        <c:delete val="0"/>
        <c:axPos val="b"/>
        <c:numFmt formatCode="General" sourceLinked="1"/>
        <c:majorTickMark val="out"/>
        <c:minorTickMark val="none"/>
        <c:tickLblPos val="nextTo"/>
        <c:crossAx val="2095431336"/>
        <c:crosses val="autoZero"/>
        <c:crossBetween val="midCat"/>
      </c:valAx>
      <c:valAx>
        <c:axId val="2095431336"/>
        <c:scaling>
          <c:orientation val="minMax"/>
        </c:scaling>
        <c:delete val="0"/>
        <c:axPos val="l"/>
        <c:majorGridlines/>
        <c:numFmt formatCode="General" sourceLinked="1"/>
        <c:majorTickMark val="out"/>
        <c:minorTickMark val="none"/>
        <c:tickLblPos val="nextTo"/>
        <c:crossAx val="2095441032"/>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c:spPr>
          <c:xVal>
            <c:numRef>
              <c:f>Sedimentation!$B$79:$M$79</c:f>
              <c:numCache>
                <c:formatCode>General</c:formatCode>
                <c:ptCount val="12"/>
                <c:pt idx="0">
                  <c:v>2.0</c:v>
                </c:pt>
                <c:pt idx="1">
                  <c:v>3.0</c:v>
                </c:pt>
                <c:pt idx="2">
                  <c:v>4.0</c:v>
                </c:pt>
                <c:pt idx="3">
                  <c:v>5.0</c:v>
                </c:pt>
                <c:pt idx="4">
                  <c:v>6.0</c:v>
                </c:pt>
                <c:pt idx="5">
                  <c:v>7.0</c:v>
                </c:pt>
                <c:pt idx="6">
                  <c:v>8.0</c:v>
                </c:pt>
                <c:pt idx="7">
                  <c:v>9.0</c:v>
                </c:pt>
                <c:pt idx="8">
                  <c:v>10.0</c:v>
                </c:pt>
                <c:pt idx="9">
                  <c:v>12.0</c:v>
                </c:pt>
                <c:pt idx="10">
                  <c:v>14.0</c:v>
                </c:pt>
                <c:pt idx="11">
                  <c:v>16.0</c:v>
                </c:pt>
              </c:numCache>
            </c:numRef>
          </c:xVal>
          <c:yVal>
            <c:numRef>
              <c:f>Sedimentation!$B$80:$M$80</c:f>
              <c:numCache>
                <c:formatCode>General</c:formatCode>
                <c:ptCount val="12"/>
                <c:pt idx="0">
                  <c:v>0.4352</c:v>
                </c:pt>
                <c:pt idx="1">
                  <c:v>0.3252</c:v>
                </c:pt>
                <c:pt idx="2">
                  <c:v>0.214</c:v>
                </c:pt>
                <c:pt idx="3">
                  <c:v>0.1366</c:v>
                </c:pt>
                <c:pt idx="4">
                  <c:v>0.0292000000000001</c:v>
                </c:pt>
                <c:pt idx="5">
                  <c:v>0.0184000000000002</c:v>
                </c:pt>
                <c:pt idx="6">
                  <c:v>0.0168000000000001</c:v>
                </c:pt>
                <c:pt idx="7">
                  <c:v>0.014</c:v>
                </c:pt>
                <c:pt idx="8">
                  <c:v>0.0154000000000001</c:v>
                </c:pt>
                <c:pt idx="9">
                  <c:v>0.0171999999999999</c:v>
                </c:pt>
                <c:pt idx="10">
                  <c:v>0.0159999999999998</c:v>
                </c:pt>
                <c:pt idx="11">
                  <c:v>0.0225999999999999</c:v>
                </c:pt>
              </c:numCache>
            </c:numRef>
          </c:yVal>
          <c:smooth val="0"/>
        </c:ser>
        <c:dLbls>
          <c:showLegendKey val="0"/>
          <c:showVal val="0"/>
          <c:showCatName val="0"/>
          <c:showSerName val="0"/>
          <c:showPercent val="0"/>
          <c:showBubbleSize val="0"/>
        </c:dLbls>
        <c:axId val="2123297224"/>
        <c:axId val="2123300248"/>
      </c:scatterChart>
      <c:valAx>
        <c:axId val="2123297224"/>
        <c:scaling>
          <c:orientation val="minMax"/>
        </c:scaling>
        <c:delete val="0"/>
        <c:axPos val="b"/>
        <c:numFmt formatCode="General" sourceLinked="1"/>
        <c:majorTickMark val="out"/>
        <c:minorTickMark val="none"/>
        <c:tickLblPos val="nextTo"/>
        <c:crossAx val="2123300248"/>
        <c:crosses val="autoZero"/>
        <c:crossBetween val="midCat"/>
      </c:valAx>
      <c:valAx>
        <c:axId val="2123300248"/>
        <c:scaling>
          <c:orientation val="minMax"/>
        </c:scaling>
        <c:delete val="0"/>
        <c:axPos val="l"/>
        <c:majorGridlines/>
        <c:numFmt formatCode="General" sourceLinked="1"/>
        <c:majorTickMark val="out"/>
        <c:minorTickMark val="none"/>
        <c:tickLblPos val="nextTo"/>
        <c:crossAx val="2123297224"/>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c:spPr>
          <c:xVal>
            <c:numRef>
              <c:f>Sedimentation!$B$87:$M$87</c:f>
              <c:numCache>
                <c:formatCode>General</c:formatCode>
                <c:ptCount val="12"/>
                <c:pt idx="0">
                  <c:v>2.0</c:v>
                </c:pt>
                <c:pt idx="1">
                  <c:v>3.0</c:v>
                </c:pt>
                <c:pt idx="2">
                  <c:v>4.0</c:v>
                </c:pt>
                <c:pt idx="3">
                  <c:v>5.0</c:v>
                </c:pt>
                <c:pt idx="4">
                  <c:v>6.0</c:v>
                </c:pt>
                <c:pt idx="5">
                  <c:v>7.0</c:v>
                </c:pt>
                <c:pt idx="6">
                  <c:v>8.0</c:v>
                </c:pt>
                <c:pt idx="7">
                  <c:v>9.0</c:v>
                </c:pt>
                <c:pt idx="8">
                  <c:v>10.0</c:v>
                </c:pt>
                <c:pt idx="9">
                  <c:v>12.0</c:v>
                </c:pt>
                <c:pt idx="10">
                  <c:v>14.0</c:v>
                </c:pt>
                <c:pt idx="11">
                  <c:v>16.0</c:v>
                </c:pt>
              </c:numCache>
            </c:numRef>
          </c:xVal>
          <c:yVal>
            <c:numRef>
              <c:f>Sedimentation!$B$88:$M$88</c:f>
              <c:numCache>
                <c:formatCode>General</c:formatCode>
                <c:ptCount val="12"/>
                <c:pt idx="0">
                  <c:v>0.3292</c:v>
                </c:pt>
                <c:pt idx="1">
                  <c:v>0.1396</c:v>
                </c:pt>
                <c:pt idx="2">
                  <c:v>0.0759999999999998</c:v>
                </c:pt>
                <c:pt idx="3">
                  <c:v>0.0626</c:v>
                </c:pt>
                <c:pt idx="4">
                  <c:v>0.0375999999999998</c:v>
                </c:pt>
                <c:pt idx="5">
                  <c:v>0.0366</c:v>
                </c:pt>
                <c:pt idx="6">
                  <c:v>0.0304</c:v>
                </c:pt>
                <c:pt idx="7">
                  <c:v>0.0275999999999998</c:v>
                </c:pt>
                <c:pt idx="8">
                  <c:v>0.0228000000000001</c:v>
                </c:pt>
                <c:pt idx="9">
                  <c:v>0.0173999999999999</c:v>
                </c:pt>
                <c:pt idx="10">
                  <c:v>0.0112000000000001</c:v>
                </c:pt>
                <c:pt idx="11">
                  <c:v>0.0105999999999999</c:v>
                </c:pt>
              </c:numCache>
            </c:numRef>
          </c:yVal>
          <c:smooth val="0"/>
        </c:ser>
        <c:dLbls>
          <c:showLegendKey val="0"/>
          <c:showVal val="0"/>
          <c:showCatName val="0"/>
          <c:showSerName val="0"/>
          <c:showPercent val="0"/>
          <c:showBubbleSize val="0"/>
        </c:dLbls>
        <c:axId val="2123324120"/>
        <c:axId val="2123327144"/>
      </c:scatterChart>
      <c:valAx>
        <c:axId val="2123324120"/>
        <c:scaling>
          <c:orientation val="minMax"/>
        </c:scaling>
        <c:delete val="0"/>
        <c:axPos val="b"/>
        <c:numFmt formatCode="General" sourceLinked="1"/>
        <c:majorTickMark val="out"/>
        <c:minorTickMark val="none"/>
        <c:tickLblPos val="nextTo"/>
        <c:crossAx val="2123327144"/>
        <c:crosses val="autoZero"/>
        <c:crossBetween val="midCat"/>
      </c:valAx>
      <c:valAx>
        <c:axId val="2123327144"/>
        <c:scaling>
          <c:orientation val="minMax"/>
        </c:scaling>
        <c:delete val="0"/>
        <c:axPos val="l"/>
        <c:majorGridlines/>
        <c:numFmt formatCode="General" sourceLinked="1"/>
        <c:majorTickMark val="out"/>
        <c:minorTickMark val="none"/>
        <c:tickLblPos val="nextTo"/>
        <c:crossAx val="2123324120"/>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259137576552931"/>
          <c:y val="0.0925925925925926"/>
          <c:w val="0.705806867891514"/>
          <c:h val="0.87962962962963"/>
        </c:manualLayout>
      </c:layout>
      <c:scatterChart>
        <c:scatterStyle val="lineMarker"/>
        <c:varyColors val="0"/>
        <c:ser>
          <c:idx val="0"/>
          <c:order val="0"/>
          <c:spPr>
            <a:ln w="47625">
              <a:noFill/>
            </a:ln>
          </c:spPr>
          <c:xVal>
            <c:numRef>
              <c:f>Sedimentation!$B$15:$K$15</c:f>
              <c:numCache>
                <c:formatCode>General</c:formatCode>
                <c:ptCount val="10"/>
                <c:pt idx="0">
                  <c:v>2.0</c:v>
                </c:pt>
                <c:pt idx="1">
                  <c:v>4.0</c:v>
                </c:pt>
                <c:pt idx="2">
                  <c:v>6.0</c:v>
                </c:pt>
                <c:pt idx="3">
                  <c:v>8.0</c:v>
                </c:pt>
                <c:pt idx="4">
                  <c:v>10.0</c:v>
                </c:pt>
                <c:pt idx="5">
                  <c:v>12.0</c:v>
                </c:pt>
                <c:pt idx="6">
                  <c:v>14.0</c:v>
                </c:pt>
                <c:pt idx="7">
                  <c:v>16.0</c:v>
                </c:pt>
                <c:pt idx="8">
                  <c:v>2.0</c:v>
                </c:pt>
                <c:pt idx="9">
                  <c:v>4.0</c:v>
                </c:pt>
              </c:numCache>
            </c:numRef>
          </c:xVal>
          <c:yVal>
            <c:numRef>
              <c:f>Sedimentation!$B$16:$K$16</c:f>
              <c:numCache>
                <c:formatCode>General</c:formatCode>
                <c:ptCount val="10"/>
                <c:pt idx="0">
                  <c:v>0.3162</c:v>
                </c:pt>
                <c:pt idx="1">
                  <c:v>0.1273</c:v>
                </c:pt>
                <c:pt idx="2">
                  <c:v>0.0751999999999999</c:v>
                </c:pt>
                <c:pt idx="3">
                  <c:v>0.0602</c:v>
                </c:pt>
                <c:pt idx="4">
                  <c:v>-0.0413999999999999</c:v>
                </c:pt>
                <c:pt idx="5">
                  <c:v>0.034</c:v>
                </c:pt>
                <c:pt idx="6">
                  <c:v>0.0246</c:v>
                </c:pt>
                <c:pt idx="7">
                  <c:v>0.0195999999999998</c:v>
                </c:pt>
                <c:pt idx="8">
                  <c:v>0.4868</c:v>
                </c:pt>
                <c:pt idx="9">
                  <c:v>0.1004</c:v>
                </c:pt>
              </c:numCache>
            </c:numRef>
          </c:yVal>
          <c:smooth val="0"/>
        </c:ser>
        <c:dLbls>
          <c:showLegendKey val="0"/>
          <c:showVal val="0"/>
          <c:showCatName val="0"/>
          <c:showSerName val="0"/>
          <c:showPercent val="0"/>
          <c:showBubbleSize val="0"/>
        </c:dLbls>
        <c:axId val="2123080088"/>
        <c:axId val="2123083048"/>
      </c:scatterChart>
      <c:valAx>
        <c:axId val="2123080088"/>
        <c:scaling>
          <c:orientation val="minMax"/>
        </c:scaling>
        <c:delete val="0"/>
        <c:axPos val="b"/>
        <c:numFmt formatCode="General" sourceLinked="1"/>
        <c:majorTickMark val="out"/>
        <c:minorTickMark val="none"/>
        <c:tickLblPos val="nextTo"/>
        <c:crossAx val="2123083048"/>
        <c:crosses val="autoZero"/>
        <c:crossBetween val="midCat"/>
      </c:valAx>
      <c:valAx>
        <c:axId val="2123083048"/>
        <c:scaling>
          <c:orientation val="minMax"/>
        </c:scaling>
        <c:delete val="0"/>
        <c:axPos val="l"/>
        <c:majorGridlines/>
        <c:numFmt formatCode="General" sourceLinked="1"/>
        <c:majorTickMark val="out"/>
        <c:minorTickMark val="none"/>
        <c:tickLblPos val="nextTo"/>
        <c:crossAx val="2123080088"/>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251574803149606"/>
          <c:y val="0.0833333333333333"/>
          <c:w val="0.713369641294838"/>
          <c:h val="0.822469378827647"/>
        </c:manualLayout>
      </c:layout>
      <c:scatterChart>
        <c:scatterStyle val="lineMarker"/>
        <c:varyColors val="0"/>
        <c:ser>
          <c:idx val="0"/>
          <c:order val="0"/>
          <c:spPr>
            <a:ln w="47625">
              <a:noFill/>
            </a:ln>
          </c:spPr>
          <c:xVal>
            <c:numRef>
              <c:f>Sedimentation!$B$23:$K$23</c:f>
              <c:numCache>
                <c:formatCode>General</c:formatCode>
                <c:ptCount val="10"/>
                <c:pt idx="0">
                  <c:v>2.0</c:v>
                </c:pt>
                <c:pt idx="1">
                  <c:v>4.0</c:v>
                </c:pt>
                <c:pt idx="2">
                  <c:v>6.0</c:v>
                </c:pt>
                <c:pt idx="3">
                  <c:v>8.0</c:v>
                </c:pt>
                <c:pt idx="4">
                  <c:v>10.0</c:v>
                </c:pt>
                <c:pt idx="5">
                  <c:v>12.0</c:v>
                </c:pt>
                <c:pt idx="6">
                  <c:v>14.0</c:v>
                </c:pt>
                <c:pt idx="7">
                  <c:v>16.0</c:v>
                </c:pt>
                <c:pt idx="8">
                  <c:v>2.0</c:v>
                </c:pt>
                <c:pt idx="9">
                  <c:v>4.0</c:v>
                </c:pt>
              </c:numCache>
            </c:numRef>
          </c:xVal>
          <c:yVal>
            <c:numRef>
              <c:f>Sedimentation!$B$24:$K$24</c:f>
              <c:numCache>
                <c:formatCode>General</c:formatCode>
                <c:ptCount val="10"/>
                <c:pt idx="0">
                  <c:v>0.4982</c:v>
                </c:pt>
                <c:pt idx="1">
                  <c:v>0.1538</c:v>
                </c:pt>
                <c:pt idx="2">
                  <c:v>0.1114</c:v>
                </c:pt>
                <c:pt idx="3">
                  <c:v>0.0813999999999999</c:v>
                </c:pt>
                <c:pt idx="4">
                  <c:v>0.0656000000000001</c:v>
                </c:pt>
                <c:pt idx="5">
                  <c:v>0.0484</c:v>
                </c:pt>
                <c:pt idx="6">
                  <c:v>0.0251999999999999</c:v>
                </c:pt>
                <c:pt idx="7">
                  <c:v>0.0176000000000001</c:v>
                </c:pt>
                <c:pt idx="8">
                  <c:v>0.517</c:v>
                </c:pt>
                <c:pt idx="9">
                  <c:v>0.0567999999999999</c:v>
                </c:pt>
              </c:numCache>
            </c:numRef>
          </c:yVal>
          <c:smooth val="0"/>
        </c:ser>
        <c:dLbls>
          <c:showLegendKey val="0"/>
          <c:showVal val="0"/>
          <c:showCatName val="0"/>
          <c:showSerName val="0"/>
          <c:showPercent val="0"/>
          <c:showBubbleSize val="0"/>
        </c:dLbls>
        <c:axId val="2123106984"/>
        <c:axId val="2123109944"/>
      </c:scatterChart>
      <c:valAx>
        <c:axId val="2123106984"/>
        <c:scaling>
          <c:orientation val="minMax"/>
        </c:scaling>
        <c:delete val="0"/>
        <c:axPos val="b"/>
        <c:numFmt formatCode="General" sourceLinked="1"/>
        <c:majorTickMark val="out"/>
        <c:minorTickMark val="none"/>
        <c:tickLblPos val="nextTo"/>
        <c:crossAx val="2123109944"/>
        <c:crosses val="autoZero"/>
        <c:crossBetween val="midCat"/>
      </c:valAx>
      <c:valAx>
        <c:axId val="2123109944"/>
        <c:scaling>
          <c:orientation val="minMax"/>
        </c:scaling>
        <c:delete val="0"/>
        <c:axPos val="l"/>
        <c:majorGridlines/>
        <c:numFmt formatCode="General" sourceLinked="1"/>
        <c:majorTickMark val="out"/>
        <c:minorTickMark val="none"/>
        <c:tickLblPos val="nextTo"/>
        <c:crossAx val="2123106984"/>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c:spPr>
          <c:xVal>
            <c:numRef>
              <c:f>Sedimentation!$B$31:$K$31</c:f>
              <c:numCache>
                <c:formatCode>General</c:formatCode>
                <c:ptCount val="10"/>
                <c:pt idx="0">
                  <c:v>2.0</c:v>
                </c:pt>
                <c:pt idx="1">
                  <c:v>4.0</c:v>
                </c:pt>
                <c:pt idx="2">
                  <c:v>6.0</c:v>
                </c:pt>
                <c:pt idx="3">
                  <c:v>8.0</c:v>
                </c:pt>
                <c:pt idx="4">
                  <c:v>10.0</c:v>
                </c:pt>
                <c:pt idx="5">
                  <c:v>12.0</c:v>
                </c:pt>
                <c:pt idx="6">
                  <c:v>14.0</c:v>
                </c:pt>
                <c:pt idx="7">
                  <c:v>16.0</c:v>
                </c:pt>
                <c:pt idx="8">
                  <c:v>2.0</c:v>
                </c:pt>
                <c:pt idx="9">
                  <c:v>4.0</c:v>
                </c:pt>
              </c:numCache>
            </c:numRef>
          </c:xVal>
          <c:yVal>
            <c:numRef>
              <c:f>Sedimentation!$B$32:$K$32</c:f>
              <c:numCache>
                <c:formatCode>General</c:formatCode>
                <c:ptCount val="10"/>
                <c:pt idx="0">
                  <c:v>0.2818</c:v>
                </c:pt>
                <c:pt idx="1">
                  <c:v>0.1194</c:v>
                </c:pt>
                <c:pt idx="2">
                  <c:v>0.14</c:v>
                </c:pt>
                <c:pt idx="3">
                  <c:v>0.0958000000000001</c:v>
                </c:pt>
                <c:pt idx="4">
                  <c:v>0.0658000000000001</c:v>
                </c:pt>
                <c:pt idx="5">
                  <c:v>0.024</c:v>
                </c:pt>
                <c:pt idx="6">
                  <c:v>0.0182</c:v>
                </c:pt>
                <c:pt idx="7">
                  <c:v>0.00759999999999983</c:v>
                </c:pt>
                <c:pt idx="8">
                  <c:v>0.5352</c:v>
                </c:pt>
                <c:pt idx="9">
                  <c:v>0.1284</c:v>
                </c:pt>
              </c:numCache>
            </c:numRef>
          </c:yVal>
          <c:smooth val="0"/>
        </c:ser>
        <c:dLbls>
          <c:showLegendKey val="0"/>
          <c:showVal val="0"/>
          <c:showCatName val="0"/>
          <c:showSerName val="0"/>
          <c:showPercent val="0"/>
          <c:showBubbleSize val="0"/>
        </c:dLbls>
        <c:axId val="2123134280"/>
        <c:axId val="2123137240"/>
      </c:scatterChart>
      <c:valAx>
        <c:axId val="2123134280"/>
        <c:scaling>
          <c:orientation val="minMax"/>
        </c:scaling>
        <c:delete val="0"/>
        <c:axPos val="b"/>
        <c:numFmt formatCode="General" sourceLinked="1"/>
        <c:majorTickMark val="out"/>
        <c:minorTickMark val="none"/>
        <c:tickLblPos val="nextTo"/>
        <c:crossAx val="2123137240"/>
        <c:crosses val="autoZero"/>
        <c:crossBetween val="midCat"/>
      </c:valAx>
      <c:valAx>
        <c:axId val="2123137240"/>
        <c:scaling>
          <c:orientation val="minMax"/>
        </c:scaling>
        <c:delete val="0"/>
        <c:axPos val="l"/>
        <c:majorGridlines/>
        <c:numFmt formatCode="General" sourceLinked="1"/>
        <c:majorTickMark val="out"/>
        <c:minorTickMark val="none"/>
        <c:tickLblPos val="nextTo"/>
        <c:crossAx val="2123134280"/>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c:spPr>
          <c:xVal>
            <c:numRef>
              <c:f>Sedimentation!$B$39:$K$39</c:f>
              <c:numCache>
                <c:formatCode>General</c:formatCode>
                <c:ptCount val="10"/>
                <c:pt idx="0">
                  <c:v>2.0</c:v>
                </c:pt>
                <c:pt idx="1">
                  <c:v>4.0</c:v>
                </c:pt>
                <c:pt idx="2">
                  <c:v>6.0</c:v>
                </c:pt>
                <c:pt idx="3">
                  <c:v>8.0</c:v>
                </c:pt>
                <c:pt idx="4">
                  <c:v>10.0</c:v>
                </c:pt>
                <c:pt idx="5">
                  <c:v>12.0</c:v>
                </c:pt>
                <c:pt idx="6">
                  <c:v>14.0</c:v>
                </c:pt>
                <c:pt idx="7">
                  <c:v>16.0</c:v>
                </c:pt>
                <c:pt idx="8">
                  <c:v>2.0</c:v>
                </c:pt>
                <c:pt idx="9">
                  <c:v>4.0</c:v>
                </c:pt>
              </c:numCache>
            </c:numRef>
          </c:xVal>
          <c:yVal>
            <c:numRef>
              <c:f>Sedimentation!$B$40:$K$40</c:f>
              <c:numCache>
                <c:formatCode>General</c:formatCode>
                <c:ptCount val="10"/>
                <c:pt idx="0">
                  <c:v>0.42</c:v>
                </c:pt>
                <c:pt idx="1">
                  <c:v>0.141</c:v>
                </c:pt>
                <c:pt idx="2">
                  <c:v>0.1574</c:v>
                </c:pt>
                <c:pt idx="3">
                  <c:v>0.0848</c:v>
                </c:pt>
                <c:pt idx="4">
                  <c:v>0.0711999999999999</c:v>
                </c:pt>
                <c:pt idx="5">
                  <c:v>0.0293999999999999</c:v>
                </c:pt>
                <c:pt idx="6">
                  <c:v>0.0205999999999999</c:v>
                </c:pt>
                <c:pt idx="7">
                  <c:v>0.012</c:v>
                </c:pt>
                <c:pt idx="8">
                  <c:v>0.6646</c:v>
                </c:pt>
                <c:pt idx="9">
                  <c:v>0.106</c:v>
                </c:pt>
              </c:numCache>
            </c:numRef>
          </c:yVal>
          <c:smooth val="0"/>
        </c:ser>
        <c:dLbls>
          <c:showLegendKey val="0"/>
          <c:showVal val="0"/>
          <c:showCatName val="0"/>
          <c:showSerName val="0"/>
          <c:showPercent val="0"/>
          <c:showBubbleSize val="0"/>
        </c:dLbls>
        <c:axId val="2123161512"/>
        <c:axId val="2123164472"/>
      </c:scatterChart>
      <c:valAx>
        <c:axId val="2123161512"/>
        <c:scaling>
          <c:orientation val="minMax"/>
        </c:scaling>
        <c:delete val="0"/>
        <c:axPos val="b"/>
        <c:numFmt formatCode="General" sourceLinked="1"/>
        <c:majorTickMark val="out"/>
        <c:minorTickMark val="none"/>
        <c:tickLblPos val="nextTo"/>
        <c:crossAx val="2123164472"/>
        <c:crosses val="autoZero"/>
        <c:crossBetween val="midCat"/>
      </c:valAx>
      <c:valAx>
        <c:axId val="2123164472"/>
        <c:scaling>
          <c:orientation val="minMax"/>
        </c:scaling>
        <c:delete val="0"/>
        <c:axPos val="l"/>
        <c:majorGridlines/>
        <c:numFmt formatCode="General" sourceLinked="1"/>
        <c:majorTickMark val="out"/>
        <c:minorTickMark val="none"/>
        <c:tickLblPos val="nextTo"/>
        <c:crossAx val="2123161512"/>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c:spPr>
          <c:xVal>
            <c:numRef>
              <c:f>Sedimentation!$B$47:$K$47</c:f>
              <c:numCache>
                <c:formatCode>General</c:formatCode>
                <c:ptCount val="10"/>
                <c:pt idx="0">
                  <c:v>2.0</c:v>
                </c:pt>
                <c:pt idx="1">
                  <c:v>4.0</c:v>
                </c:pt>
                <c:pt idx="2">
                  <c:v>6.0</c:v>
                </c:pt>
                <c:pt idx="3">
                  <c:v>8.0</c:v>
                </c:pt>
                <c:pt idx="4">
                  <c:v>10.0</c:v>
                </c:pt>
                <c:pt idx="5">
                  <c:v>12.0</c:v>
                </c:pt>
                <c:pt idx="6">
                  <c:v>14.0</c:v>
                </c:pt>
                <c:pt idx="7">
                  <c:v>16.0</c:v>
                </c:pt>
                <c:pt idx="8">
                  <c:v>2.0</c:v>
                </c:pt>
                <c:pt idx="9">
                  <c:v>4.0</c:v>
                </c:pt>
              </c:numCache>
            </c:numRef>
          </c:xVal>
          <c:yVal>
            <c:numRef>
              <c:f>Sedimentation!$B$48:$K$48</c:f>
              <c:numCache>
                <c:formatCode>General</c:formatCode>
                <c:ptCount val="10"/>
                <c:pt idx="0">
                  <c:v>0.3752</c:v>
                </c:pt>
                <c:pt idx="1">
                  <c:v>0.1092</c:v>
                </c:pt>
                <c:pt idx="2">
                  <c:v>0.1234</c:v>
                </c:pt>
                <c:pt idx="3">
                  <c:v>0.0626</c:v>
                </c:pt>
                <c:pt idx="4">
                  <c:v>0.0514000000000001</c:v>
                </c:pt>
                <c:pt idx="5">
                  <c:v>0.0312000000000001</c:v>
                </c:pt>
                <c:pt idx="6">
                  <c:v>0.0185999999999999</c:v>
                </c:pt>
                <c:pt idx="7">
                  <c:v>0.0174000000000001</c:v>
                </c:pt>
                <c:pt idx="8">
                  <c:v>0.5268</c:v>
                </c:pt>
                <c:pt idx="9">
                  <c:v>0.127</c:v>
                </c:pt>
              </c:numCache>
            </c:numRef>
          </c:yVal>
          <c:smooth val="0"/>
        </c:ser>
        <c:dLbls>
          <c:showLegendKey val="0"/>
          <c:showVal val="0"/>
          <c:showCatName val="0"/>
          <c:showSerName val="0"/>
          <c:showPercent val="0"/>
          <c:showBubbleSize val="0"/>
        </c:dLbls>
        <c:axId val="2123188488"/>
        <c:axId val="2123191448"/>
      </c:scatterChart>
      <c:valAx>
        <c:axId val="2123188488"/>
        <c:scaling>
          <c:orientation val="minMax"/>
        </c:scaling>
        <c:delete val="0"/>
        <c:axPos val="b"/>
        <c:numFmt formatCode="General" sourceLinked="1"/>
        <c:majorTickMark val="out"/>
        <c:minorTickMark val="none"/>
        <c:tickLblPos val="nextTo"/>
        <c:crossAx val="2123191448"/>
        <c:crosses val="autoZero"/>
        <c:crossBetween val="midCat"/>
      </c:valAx>
      <c:valAx>
        <c:axId val="2123191448"/>
        <c:scaling>
          <c:orientation val="minMax"/>
        </c:scaling>
        <c:delete val="0"/>
        <c:axPos val="l"/>
        <c:majorGridlines/>
        <c:numFmt formatCode="General" sourceLinked="1"/>
        <c:majorTickMark val="out"/>
        <c:minorTickMark val="none"/>
        <c:tickLblPos val="nextTo"/>
        <c:crossAx val="2123188488"/>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12891315350597"/>
          <c:y val="0.118143459915612"/>
          <c:w val="0.782914796345926"/>
          <c:h val="0.676399880394697"/>
        </c:manualLayout>
      </c:layout>
      <c:scatterChart>
        <c:scatterStyle val="lineMarker"/>
        <c:varyColors val="0"/>
        <c:ser>
          <c:idx val="0"/>
          <c:order val="0"/>
          <c:spPr>
            <a:ln w="47625">
              <a:noFill/>
            </a:ln>
          </c:spPr>
          <c:xVal>
            <c:numRef>
              <c:f>Sedimentation!$B$55:$K$55</c:f>
              <c:numCache>
                <c:formatCode>General</c:formatCode>
                <c:ptCount val="10"/>
                <c:pt idx="0">
                  <c:v>2.0</c:v>
                </c:pt>
                <c:pt idx="1">
                  <c:v>4.0</c:v>
                </c:pt>
                <c:pt idx="2">
                  <c:v>6.0</c:v>
                </c:pt>
                <c:pt idx="3">
                  <c:v>8.0</c:v>
                </c:pt>
                <c:pt idx="4">
                  <c:v>10.0</c:v>
                </c:pt>
                <c:pt idx="5">
                  <c:v>12.0</c:v>
                </c:pt>
                <c:pt idx="6">
                  <c:v>14.0</c:v>
                </c:pt>
                <c:pt idx="7">
                  <c:v>16.0</c:v>
                </c:pt>
                <c:pt idx="8">
                  <c:v>2.0</c:v>
                </c:pt>
                <c:pt idx="9">
                  <c:v>4.0</c:v>
                </c:pt>
              </c:numCache>
            </c:numRef>
          </c:xVal>
          <c:yVal>
            <c:numRef>
              <c:f>Sedimentation!$B$56:$K$56</c:f>
              <c:numCache>
                <c:formatCode>General</c:formatCode>
                <c:ptCount val="10"/>
                <c:pt idx="0">
                  <c:v>0.3498</c:v>
                </c:pt>
                <c:pt idx="1">
                  <c:v>0.1898</c:v>
                </c:pt>
                <c:pt idx="2">
                  <c:v>0.0848000000000002</c:v>
                </c:pt>
                <c:pt idx="3">
                  <c:v>0.0833999999999999</c:v>
                </c:pt>
                <c:pt idx="4">
                  <c:v>0.0382</c:v>
                </c:pt>
                <c:pt idx="5">
                  <c:v>0.0216000000000001</c:v>
                </c:pt>
                <c:pt idx="6">
                  <c:v>0.0428000000000002</c:v>
                </c:pt>
                <c:pt idx="7">
                  <c:v>0.0256000000000001</c:v>
                </c:pt>
                <c:pt idx="8">
                  <c:v>0.3608</c:v>
                </c:pt>
                <c:pt idx="9">
                  <c:v>0.0929999999999999</c:v>
                </c:pt>
              </c:numCache>
            </c:numRef>
          </c:yVal>
          <c:smooth val="0"/>
        </c:ser>
        <c:dLbls>
          <c:showLegendKey val="0"/>
          <c:showVal val="0"/>
          <c:showCatName val="0"/>
          <c:showSerName val="0"/>
          <c:showPercent val="0"/>
          <c:showBubbleSize val="0"/>
        </c:dLbls>
        <c:axId val="2123215432"/>
        <c:axId val="2123218392"/>
      </c:scatterChart>
      <c:valAx>
        <c:axId val="2123215432"/>
        <c:scaling>
          <c:orientation val="minMax"/>
        </c:scaling>
        <c:delete val="0"/>
        <c:axPos val="b"/>
        <c:numFmt formatCode="General" sourceLinked="1"/>
        <c:majorTickMark val="out"/>
        <c:minorTickMark val="none"/>
        <c:tickLblPos val="nextTo"/>
        <c:crossAx val="2123218392"/>
        <c:crosses val="autoZero"/>
        <c:crossBetween val="midCat"/>
      </c:valAx>
      <c:valAx>
        <c:axId val="2123218392"/>
        <c:scaling>
          <c:orientation val="minMax"/>
        </c:scaling>
        <c:delete val="0"/>
        <c:axPos val="l"/>
        <c:majorGridlines/>
        <c:numFmt formatCode="General" sourceLinked="1"/>
        <c:majorTickMark val="out"/>
        <c:minorTickMark val="none"/>
        <c:tickLblPos val="nextTo"/>
        <c:crossAx val="2123215432"/>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c:spPr>
          <c:xVal>
            <c:numRef>
              <c:f>Sedimentation!$B$63:$K$63</c:f>
              <c:numCache>
                <c:formatCode>General</c:formatCode>
                <c:ptCount val="10"/>
                <c:pt idx="0">
                  <c:v>2.0</c:v>
                </c:pt>
                <c:pt idx="1">
                  <c:v>4.0</c:v>
                </c:pt>
                <c:pt idx="2">
                  <c:v>6.0</c:v>
                </c:pt>
                <c:pt idx="3">
                  <c:v>8.0</c:v>
                </c:pt>
                <c:pt idx="4">
                  <c:v>10.0</c:v>
                </c:pt>
                <c:pt idx="5">
                  <c:v>12.0</c:v>
                </c:pt>
                <c:pt idx="6">
                  <c:v>14.0</c:v>
                </c:pt>
                <c:pt idx="7">
                  <c:v>16.0</c:v>
                </c:pt>
                <c:pt idx="8">
                  <c:v>2.0</c:v>
                </c:pt>
                <c:pt idx="9">
                  <c:v>4.0</c:v>
                </c:pt>
              </c:numCache>
            </c:numRef>
          </c:xVal>
          <c:yVal>
            <c:numRef>
              <c:f>Sedimentation!$B$64:$K$64</c:f>
              <c:numCache>
                <c:formatCode>General</c:formatCode>
                <c:ptCount val="10"/>
                <c:pt idx="0">
                  <c:v>0.3956</c:v>
                </c:pt>
                <c:pt idx="1">
                  <c:v>0.1506</c:v>
                </c:pt>
                <c:pt idx="2">
                  <c:v>0.153</c:v>
                </c:pt>
                <c:pt idx="3">
                  <c:v>0.058</c:v>
                </c:pt>
                <c:pt idx="4">
                  <c:v>0.0404</c:v>
                </c:pt>
                <c:pt idx="5">
                  <c:v>0.0242</c:v>
                </c:pt>
                <c:pt idx="6">
                  <c:v>0.00919999999999987</c:v>
                </c:pt>
                <c:pt idx="7">
                  <c:v>-0.00360000000000005</c:v>
                </c:pt>
                <c:pt idx="8">
                  <c:v>0.4318</c:v>
                </c:pt>
                <c:pt idx="9">
                  <c:v>0.1124</c:v>
                </c:pt>
              </c:numCache>
            </c:numRef>
          </c:yVal>
          <c:smooth val="0"/>
        </c:ser>
        <c:dLbls>
          <c:showLegendKey val="0"/>
          <c:showVal val="0"/>
          <c:showCatName val="0"/>
          <c:showSerName val="0"/>
          <c:showPercent val="0"/>
          <c:showBubbleSize val="0"/>
        </c:dLbls>
        <c:axId val="2123242328"/>
        <c:axId val="2123245288"/>
      </c:scatterChart>
      <c:valAx>
        <c:axId val="2123242328"/>
        <c:scaling>
          <c:orientation val="minMax"/>
        </c:scaling>
        <c:delete val="0"/>
        <c:axPos val="b"/>
        <c:numFmt formatCode="General" sourceLinked="1"/>
        <c:majorTickMark val="out"/>
        <c:minorTickMark val="none"/>
        <c:tickLblPos val="nextTo"/>
        <c:crossAx val="2123245288"/>
        <c:crosses val="autoZero"/>
        <c:crossBetween val="midCat"/>
      </c:valAx>
      <c:valAx>
        <c:axId val="2123245288"/>
        <c:scaling>
          <c:orientation val="minMax"/>
        </c:scaling>
        <c:delete val="0"/>
        <c:axPos val="l"/>
        <c:majorGridlines/>
        <c:numFmt formatCode="General" sourceLinked="1"/>
        <c:majorTickMark val="out"/>
        <c:minorTickMark val="none"/>
        <c:tickLblPos val="nextTo"/>
        <c:crossAx val="2123242328"/>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c:spPr>
          <c:xVal>
            <c:numRef>
              <c:f>Sedimentation!$B$71:$M$71</c:f>
              <c:numCache>
                <c:formatCode>General</c:formatCode>
                <c:ptCount val="12"/>
                <c:pt idx="0">
                  <c:v>2.0</c:v>
                </c:pt>
                <c:pt idx="1">
                  <c:v>3.0</c:v>
                </c:pt>
                <c:pt idx="2">
                  <c:v>4.0</c:v>
                </c:pt>
                <c:pt idx="3">
                  <c:v>5.0</c:v>
                </c:pt>
                <c:pt idx="4">
                  <c:v>6.0</c:v>
                </c:pt>
                <c:pt idx="5">
                  <c:v>7.0</c:v>
                </c:pt>
                <c:pt idx="6">
                  <c:v>8.0</c:v>
                </c:pt>
                <c:pt idx="7">
                  <c:v>9.0</c:v>
                </c:pt>
                <c:pt idx="8">
                  <c:v>10.0</c:v>
                </c:pt>
                <c:pt idx="9">
                  <c:v>12.0</c:v>
                </c:pt>
                <c:pt idx="10">
                  <c:v>14.0</c:v>
                </c:pt>
                <c:pt idx="11">
                  <c:v>16.0</c:v>
                </c:pt>
              </c:numCache>
            </c:numRef>
          </c:xVal>
          <c:yVal>
            <c:numRef>
              <c:f>Sedimentation!$B$72:$M$72</c:f>
              <c:numCache>
                <c:formatCode>General</c:formatCode>
                <c:ptCount val="12"/>
                <c:pt idx="0">
                  <c:v>0.3154</c:v>
                </c:pt>
                <c:pt idx="1">
                  <c:v>0.1239</c:v>
                </c:pt>
                <c:pt idx="2">
                  <c:v>0.0702</c:v>
                </c:pt>
                <c:pt idx="3">
                  <c:v>0.0417999999999998</c:v>
                </c:pt>
                <c:pt idx="4">
                  <c:v>0.0373999999999999</c:v>
                </c:pt>
                <c:pt idx="5">
                  <c:v>0.0298</c:v>
                </c:pt>
                <c:pt idx="6">
                  <c:v>0.0262</c:v>
                </c:pt>
                <c:pt idx="7">
                  <c:v>0.0194000000000001</c:v>
                </c:pt>
                <c:pt idx="8">
                  <c:v>0.0187999999999999</c:v>
                </c:pt>
                <c:pt idx="9">
                  <c:v>0.0185999999999999</c:v>
                </c:pt>
                <c:pt idx="10">
                  <c:v>0.0386</c:v>
                </c:pt>
                <c:pt idx="11">
                  <c:v>0.0127999999999999</c:v>
                </c:pt>
              </c:numCache>
            </c:numRef>
          </c:yVal>
          <c:smooth val="0"/>
        </c:ser>
        <c:dLbls>
          <c:showLegendKey val="0"/>
          <c:showVal val="0"/>
          <c:showCatName val="0"/>
          <c:showSerName val="0"/>
          <c:showPercent val="0"/>
          <c:showBubbleSize val="0"/>
        </c:dLbls>
        <c:axId val="2123269112"/>
        <c:axId val="2123272136"/>
      </c:scatterChart>
      <c:valAx>
        <c:axId val="2123269112"/>
        <c:scaling>
          <c:orientation val="minMax"/>
        </c:scaling>
        <c:delete val="0"/>
        <c:axPos val="b"/>
        <c:numFmt formatCode="General" sourceLinked="1"/>
        <c:majorTickMark val="out"/>
        <c:minorTickMark val="none"/>
        <c:tickLblPos val="nextTo"/>
        <c:crossAx val="2123272136"/>
        <c:crosses val="autoZero"/>
        <c:crossBetween val="midCat"/>
      </c:valAx>
      <c:valAx>
        <c:axId val="2123272136"/>
        <c:scaling>
          <c:orientation val="minMax"/>
        </c:scaling>
        <c:delete val="0"/>
        <c:axPos val="l"/>
        <c:majorGridlines/>
        <c:numFmt formatCode="General" sourceLinked="1"/>
        <c:majorTickMark val="out"/>
        <c:minorTickMark val="none"/>
        <c:tickLblPos val="nextTo"/>
        <c:crossAx val="2123269112"/>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 Id="rId11" Type="http://schemas.openxmlformats.org/officeDocument/2006/relationships/chart" Target="../charts/chart11.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12</xdr:col>
      <xdr:colOff>469900</xdr:colOff>
      <xdr:row>0</xdr:row>
      <xdr:rowOff>165100</xdr:rowOff>
    </xdr:from>
    <xdr:to>
      <xdr:col>17</xdr:col>
      <xdr:colOff>304800</xdr:colOff>
      <xdr:row>6</xdr:row>
      <xdr:rowOff>50800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241300</xdr:colOff>
      <xdr:row>7</xdr:row>
      <xdr:rowOff>63500</xdr:rowOff>
    </xdr:from>
    <xdr:to>
      <xdr:col>17</xdr:col>
      <xdr:colOff>577850</xdr:colOff>
      <xdr:row>15</xdr:row>
      <xdr:rowOff>152400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292100</xdr:colOff>
      <xdr:row>16</xdr:row>
      <xdr:rowOff>82550</xdr:rowOff>
    </xdr:from>
    <xdr:to>
      <xdr:col>17</xdr:col>
      <xdr:colOff>704850</xdr:colOff>
      <xdr:row>23</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285750</xdr:colOff>
      <xdr:row>24</xdr:row>
      <xdr:rowOff>38100</xdr:rowOff>
    </xdr:from>
    <xdr:to>
      <xdr:col>18</xdr:col>
      <xdr:colOff>266700</xdr:colOff>
      <xdr:row>32</xdr:row>
      <xdr:rowOff>12700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146050</xdr:colOff>
      <xdr:row>33</xdr:row>
      <xdr:rowOff>133350</xdr:rowOff>
    </xdr:from>
    <xdr:to>
      <xdr:col>18</xdr:col>
      <xdr:colOff>419100</xdr:colOff>
      <xdr:row>39</xdr:row>
      <xdr:rowOff>25400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234950</xdr:colOff>
      <xdr:row>39</xdr:row>
      <xdr:rowOff>69850</xdr:rowOff>
    </xdr:from>
    <xdr:to>
      <xdr:col>18</xdr:col>
      <xdr:colOff>558800</xdr:colOff>
      <xdr:row>47</xdr:row>
      <xdr:rowOff>177800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82550</xdr:colOff>
      <xdr:row>48</xdr:row>
      <xdr:rowOff>146050</xdr:rowOff>
    </xdr:from>
    <xdr:to>
      <xdr:col>19</xdr:col>
      <xdr:colOff>330200</xdr:colOff>
      <xdr:row>56</xdr:row>
      <xdr:rowOff>127000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171450</xdr:colOff>
      <xdr:row>56</xdr:row>
      <xdr:rowOff>171450</xdr:rowOff>
    </xdr:from>
    <xdr:to>
      <xdr:col>18</xdr:col>
      <xdr:colOff>419100</xdr:colOff>
      <xdr:row>65</xdr:row>
      <xdr:rowOff>152400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228600</xdr:colOff>
      <xdr:row>66</xdr:row>
      <xdr:rowOff>120650</xdr:rowOff>
    </xdr:from>
    <xdr:to>
      <xdr:col>22</xdr:col>
      <xdr:colOff>647700</xdr:colOff>
      <xdr:row>75</xdr:row>
      <xdr:rowOff>12700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133350</xdr:colOff>
      <xdr:row>75</xdr:row>
      <xdr:rowOff>44450</xdr:rowOff>
    </xdr:from>
    <xdr:to>
      <xdr:col>21</xdr:col>
      <xdr:colOff>622300</xdr:colOff>
      <xdr:row>82</xdr:row>
      <xdr:rowOff>177800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158750</xdr:colOff>
      <xdr:row>83</xdr:row>
      <xdr:rowOff>57150</xdr:rowOff>
    </xdr:from>
    <xdr:to>
      <xdr:col>20</xdr:col>
      <xdr:colOff>622300</xdr:colOff>
      <xdr:row>91</xdr:row>
      <xdr:rowOff>101600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52"/>
  <sheetViews>
    <sheetView workbookViewId="0">
      <selection activeCell="A28" sqref="A28:XFD28"/>
    </sheetView>
  </sheetViews>
  <sheetFormatPr baseColWidth="10" defaultRowHeight="15" x14ac:dyDescent="0"/>
  <cols>
    <col min="1" max="1" width="22" customWidth="1"/>
    <col min="2" max="2" width="12.83203125" customWidth="1"/>
    <col min="3" max="3" width="21.83203125" customWidth="1"/>
    <col min="5" max="5" width="5" customWidth="1"/>
    <col min="6" max="6" width="8.5" customWidth="1"/>
    <col min="7" max="7" width="16.5" customWidth="1"/>
    <col min="8" max="8" width="14.6640625" customWidth="1"/>
    <col min="9" max="9" width="27.1640625" customWidth="1"/>
    <col min="10" max="10" width="13.5" customWidth="1"/>
    <col min="11" max="11" width="15.83203125" customWidth="1"/>
    <col min="12" max="12" width="19.5" customWidth="1"/>
    <col min="13" max="13" width="24.5" customWidth="1"/>
    <col min="14" max="14" width="29.5" customWidth="1"/>
    <col min="15" max="15" width="93.5" customWidth="1"/>
    <col min="16" max="16" width="13" customWidth="1"/>
    <col min="17" max="17" width="11.83203125" customWidth="1"/>
    <col min="18" max="18" width="13" customWidth="1"/>
    <col min="55" max="55" width="21" customWidth="1"/>
    <col min="57" max="57" width="16.1640625" customWidth="1"/>
    <col min="58" max="58" width="21.5" customWidth="1"/>
    <col min="59" max="59" width="13" customWidth="1"/>
    <col min="60" max="60" width="15.1640625" customWidth="1"/>
  </cols>
  <sheetData>
    <row r="1" spans="1:61">
      <c r="A1" s="1" t="s">
        <v>0</v>
      </c>
      <c r="X1" t="s">
        <v>1</v>
      </c>
      <c r="AI1" t="s">
        <v>2</v>
      </c>
      <c r="AK1">
        <v>1015.6</v>
      </c>
      <c r="AL1">
        <v>-4.5100000000000001E-2</v>
      </c>
      <c r="AM1" s="2" t="s">
        <v>3</v>
      </c>
      <c r="AP1" s="2" t="s">
        <v>4</v>
      </c>
    </row>
    <row r="2" spans="1:61">
      <c r="A2" t="s">
        <v>171</v>
      </c>
      <c r="R2" t="s">
        <v>5</v>
      </c>
      <c r="S2" t="s">
        <v>6</v>
      </c>
      <c r="X2" t="s">
        <v>7</v>
      </c>
      <c r="Y2" t="s">
        <v>8</v>
      </c>
      <c r="Z2" t="s">
        <v>9</v>
      </c>
      <c r="AC2" t="s">
        <v>10</v>
      </c>
      <c r="AD2" t="s">
        <v>11</v>
      </c>
      <c r="AE2" t="s">
        <v>12</v>
      </c>
      <c r="AG2" t="s">
        <v>13</v>
      </c>
      <c r="AH2" t="s">
        <v>14</v>
      </c>
      <c r="AK2">
        <v>2.1999999999999999E-2</v>
      </c>
      <c r="AM2">
        <v>-0.77500000000000002</v>
      </c>
      <c r="BC2" t="s">
        <v>79</v>
      </c>
    </row>
    <row r="3" spans="1:61" ht="16">
      <c r="A3" s="3" t="s">
        <v>15</v>
      </c>
      <c r="B3" s="3" t="s">
        <v>17</v>
      </c>
      <c r="C3" s="3" t="s">
        <v>16</v>
      </c>
      <c r="D3" s="3" t="s">
        <v>17</v>
      </c>
      <c r="E3" s="3" t="s">
        <v>18</v>
      </c>
      <c r="F3" s="3" t="s">
        <v>19</v>
      </c>
      <c r="G3" s="3" t="s">
        <v>20</v>
      </c>
      <c r="H3" s="3" t="s">
        <v>21</v>
      </c>
      <c r="I3" s="3" t="s">
        <v>22</v>
      </c>
      <c r="J3" s="3" t="s">
        <v>23</v>
      </c>
      <c r="K3" s="3" t="s">
        <v>24</v>
      </c>
      <c r="L3" s="3" t="s">
        <v>58</v>
      </c>
      <c r="M3" s="3" t="s">
        <v>135</v>
      </c>
      <c r="N3" s="3" t="s">
        <v>133</v>
      </c>
      <c r="O3" s="3" t="s">
        <v>59</v>
      </c>
      <c r="P3" s="3" t="s">
        <v>25</v>
      </c>
      <c r="Q3" s="3" t="s">
        <v>26</v>
      </c>
      <c r="R3" s="3" t="s">
        <v>27</v>
      </c>
      <c r="S3" s="3" t="s">
        <v>28</v>
      </c>
      <c r="T3" s="3" t="s">
        <v>29</v>
      </c>
      <c r="U3" s="3" t="s">
        <v>30</v>
      </c>
      <c r="V3" s="3" t="s">
        <v>31</v>
      </c>
      <c r="W3" s="3" t="s">
        <v>32</v>
      </c>
      <c r="X3" s="4" t="s">
        <v>33</v>
      </c>
      <c r="Y3" s="3" t="s">
        <v>34</v>
      </c>
      <c r="Z3" s="3" t="s">
        <v>35</v>
      </c>
      <c r="AA3" s="3" t="s">
        <v>36</v>
      </c>
      <c r="AB3" s="3" t="s">
        <v>37</v>
      </c>
      <c r="AC3" s="3" t="s">
        <v>38</v>
      </c>
      <c r="AD3" s="3" t="s">
        <v>39</v>
      </c>
      <c r="AE3" s="3" t="s">
        <v>40</v>
      </c>
      <c r="AF3" s="3" t="s">
        <v>41</v>
      </c>
      <c r="AG3" s="3" t="s">
        <v>42</v>
      </c>
      <c r="AH3" s="3" t="s">
        <v>43</v>
      </c>
      <c r="AI3" s="3" t="s">
        <v>44</v>
      </c>
      <c r="AJ3" s="3" t="s">
        <v>45</v>
      </c>
      <c r="AK3" s="3" t="s">
        <v>46</v>
      </c>
      <c r="AL3" s="3" t="s">
        <v>45</v>
      </c>
      <c r="AM3" s="3" t="s">
        <v>47</v>
      </c>
      <c r="AN3" s="3" t="s">
        <v>48</v>
      </c>
      <c r="AO3" s="3" t="s">
        <v>49</v>
      </c>
      <c r="AP3" s="3" t="s">
        <v>50</v>
      </c>
      <c r="AQ3" s="3" t="s">
        <v>51</v>
      </c>
      <c r="AR3" s="3" t="s">
        <v>52</v>
      </c>
      <c r="AS3" s="3" t="s">
        <v>53</v>
      </c>
      <c r="AT3" s="3" t="s">
        <v>54</v>
      </c>
      <c r="AU3" s="3" t="s">
        <v>55</v>
      </c>
      <c r="AV3" s="3" t="s">
        <v>56</v>
      </c>
      <c r="AW3" s="3" t="str">
        <f t="shared" ref="AW3" si="0">AV3</f>
        <v>Teb/KE</v>
      </c>
      <c r="BA3" s="3" t="s">
        <v>15</v>
      </c>
      <c r="BB3" s="3" t="s">
        <v>17</v>
      </c>
      <c r="BC3" t="s">
        <v>80</v>
      </c>
      <c r="BD3" t="s">
        <v>172</v>
      </c>
      <c r="BE3" t="s">
        <v>81</v>
      </c>
      <c r="BF3" s="6" t="s">
        <v>82</v>
      </c>
      <c r="BG3" t="s">
        <v>83</v>
      </c>
      <c r="BH3" t="s">
        <v>84</v>
      </c>
      <c r="BI3" t="s">
        <v>85</v>
      </c>
    </row>
    <row r="4" spans="1:61">
      <c r="A4">
        <v>20150713</v>
      </c>
      <c r="B4">
        <v>1</v>
      </c>
      <c r="C4">
        <v>1300</v>
      </c>
      <c r="D4">
        <v>1</v>
      </c>
      <c r="E4">
        <v>1514.9</v>
      </c>
      <c r="F4">
        <v>1464.7</v>
      </c>
      <c r="G4">
        <f>E4-F4</f>
        <v>50.200000000000045</v>
      </c>
      <c r="H4" t="s">
        <v>57</v>
      </c>
      <c r="I4" t="s">
        <v>138</v>
      </c>
      <c r="J4">
        <v>50</v>
      </c>
      <c r="K4">
        <v>2.23</v>
      </c>
      <c r="L4" t="s">
        <v>67</v>
      </c>
      <c r="M4" t="s">
        <v>136</v>
      </c>
      <c r="N4" t="s">
        <v>134</v>
      </c>
      <c r="O4" t="s">
        <v>60</v>
      </c>
      <c r="P4" s="7">
        <f>J4/K4</f>
        <v>22.421524663677129</v>
      </c>
      <c r="Q4" s="7">
        <f>G4/J4/K4</f>
        <v>0.45022421524663719</v>
      </c>
      <c r="BA4">
        <v>20150713</v>
      </c>
      <c r="BB4">
        <v>1</v>
      </c>
      <c r="BC4" t="s">
        <v>86</v>
      </c>
      <c r="BD4" t="s">
        <v>86</v>
      </c>
      <c r="BE4" t="s">
        <v>86</v>
      </c>
      <c r="BF4" t="s">
        <v>86</v>
      </c>
      <c r="BG4" t="s">
        <v>86</v>
      </c>
    </row>
    <row r="5" spans="1:61">
      <c r="A5">
        <v>20150714</v>
      </c>
      <c r="B5">
        <v>1</v>
      </c>
      <c r="C5" s="5">
        <v>0.41666666666666669</v>
      </c>
      <c r="D5">
        <v>1</v>
      </c>
      <c r="E5">
        <v>1515.6</v>
      </c>
      <c r="F5">
        <v>1454.7</v>
      </c>
      <c r="G5">
        <f t="shared" ref="G5:G38" si="1">E5-F5</f>
        <v>60.899999999999864</v>
      </c>
      <c r="H5" t="s">
        <v>57</v>
      </c>
      <c r="I5" t="s">
        <v>138</v>
      </c>
      <c r="J5">
        <v>50</v>
      </c>
      <c r="K5">
        <v>2.23</v>
      </c>
      <c r="L5" t="s">
        <v>67</v>
      </c>
      <c r="M5" t="s">
        <v>136</v>
      </c>
      <c r="N5" t="s">
        <v>134</v>
      </c>
      <c r="P5" s="7">
        <f t="shared" ref="P5:P38" si="2">J5/K5</f>
        <v>22.421524663677129</v>
      </c>
      <c r="Q5" s="7">
        <f t="shared" ref="Q5:Q38" si="3">G5/J5/K5</f>
        <v>0.54618834080717371</v>
      </c>
      <c r="BA5">
        <v>20150714</v>
      </c>
      <c r="BB5">
        <v>1</v>
      </c>
      <c r="BC5" t="s">
        <v>86</v>
      </c>
      <c r="BD5" t="s">
        <v>176</v>
      </c>
    </row>
    <row r="6" spans="1:61">
      <c r="A6">
        <v>20150714</v>
      </c>
      <c r="B6">
        <v>2</v>
      </c>
      <c r="C6" s="5">
        <v>0.4513888888888889</v>
      </c>
      <c r="D6">
        <v>2</v>
      </c>
      <c r="E6">
        <v>1519.1</v>
      </c>
      <c r="F6">
        <v>1408.6</v>
      </c>
      <c r="G6">
        <f t="shared" si="1"/>
        <v>110.5</v>
      </c>
      <c r="H6">
        <v>300</v>
      </c>
      <c r="I6">
        <v>30</v>
      </c>
      <c r="J6">
        <v>50</v>
      </c>
      <c r="K6">
        <v>2.23</v>
      </c>
      <c r="L6" t="s">
        <v>67</v>
      </c>
      <c r="M6" t="s">
        <v>136</v>
      </c>
      <c r="N6" t="s">
        <v>134</v>
      </c>
      <c r="P6" s="7">
        <f t="shared" si="2"/>
        <v>22.421524663677129</v>
      </c>
      <c r="Q6" s="7">
        <f t="shared" si="3"/>
        <v>0.99103139013452912</v>
      </c>
      <c r="BA6">
        <v>20150714</v>
      </c>
      <c r="BB6">
        <v>2</v>
      </c>
      <c r="BC6" t="s">
        <v>86</v>
      </c>
      <c r="BD6" t="s">
        <v>175</v>
      </c>
    </row>
    <row r="7" spans="1:61">
      <c r="A7">
        <v>20150714</v>
      </c>
      <c r="B7">
        <v>3</v>
      </c>
      <c r="C7" s="5">
        <v>0.47222222222222227</v>
      </c>
      <c r="D7">
        <v>3</v>
      </c>
      <c r="E7">
        <f>1454+94.6</f>
        <v>1548.6</v>
      </c>
      <c r="F7">
        <v>1450.6</v>
      </c>
      <c r="G7">
        <f t="shared" si="1"/>
        <v>98</v>
      </c>
      <c r="H7">
        <v>300</v>
      </c>
      <c r="I7">
        <v>30</v>
      </c>
      <c r="J7">
        <v>50</v>
      </c>
      <c r="K7">
        <v>2.23</v>
      </c>
      <c r="L7" t="s">
        <v>61</v>
      </c>
      <c r="M7" t="s">
        <v>136</v>
      </c>
      <c r="N7" t="s">
        <v>134</v>
      </c>
      <c r="O7" t="s">
        <v>62</v>
      </c>
      <c r="P7" s="7">
        <f t="shared" si="2"/>
        <v>22.421524663677129</v>
      </c>
      <c r="Q7" s="7">
        <f t="shared" si="3"/>
        <v>0.87892376681614348</v>
      </c>
      <c r="BA7">
        <v>20150714</v>
      </c>
      <c r="BB7">
        <v>3</v>
      </c>
      <c r="BC7" t="s">
        <v>86</v>
      </c>
    </row>
    <row r="8" spans="1:61">
      <c r="A8">
        <v>20150714</v>
      </c>
      <c r="B8">
        <v>4</v>
      </c>
      <c r="C8" s="5">
        <v>0.49305555555555558</v>
      </c>
      <c r="D8">
        <v>4</v>
      </c>
      <c r="E8">
        <f>1408.6+99</f>
        <v>1507.6</v>
      </c>
      <c r="F8">
        <v>1426.6</v>
      </c>
      <c r="G8">
        <f t="shared" si="1"/>
        <v>81</v>
      </c>
      <c r="H8">
        <v>300</v>
      </c>
      <c r="I8">
        <v>30</v>
      </c>
      <c r="J8">
        <v>50</v>
      </c>
      <c r="K8">
        <v>2.23</v>
      </c>
      <c r="L8" t="s">
        <v>61</v>
      </c>
      <c r="M8" t="s">
        <v>136</v>
      </c>
      <c r="N8" t="s">
        <v>134</v>
      </c>
      <c r="O8" t="s">
        <v>63</v>
      </c>
      <c r="P8" s="7">
        <f t="shared" si="2"/>
        <v>22.421524663677129</v>
      </c>
      <c r="Q8" s="7">
        <f t="shared" si="3"/>
        <v>0.72645739910313911</v>
      </c>
      <c r="BA8">
        <v>20150714</v>
      </c>
      <c r="BB8">
        <v>4</v>
      </c>
      <c r="BC8" t="s">
        <v>86</v>
      </c>
      <c r="BD8" t="s">
        <v>174</v>
      </c>
    </row>
    <row r="9" spans="1:61">
      <c r="A9">
        <v>20150714</v>
      </c>
      <c r="B9">
        <v>5</v>
      </c>
      <c r="C9" s="5">
        <v>0.5</v>
      </c>
      <c r="D9">
        <v>5</v>
      </c>
      <c r="E9">
        <v>1508.9</v>
      </c>
      <c r="F9">
        <v>1447.5</v>
      </c>
      <c r="G9">
        <f t="shared" si="1"/>
        <v>61.400000000000091</v>
      </c>
      <c r="H9" t="s">
        <v>57</v>
      </c>
      <c r="I9" t="s">
        <v>138</v>
      </c>
      <c r="J9">
        <v>50</v>
      </c>
      <c r="K9">
        <v>2.23</v>
      </c>
      <c r="L9" t="s">
        <v>61</v>
      </c>
      <c r="M9" t="s">
        <v>136</v>
      </c>
      <c r="N9" t="s">
        <v>134</v>
      </c>
      <c r="O9" t="s">
        <v>63</v>
      </c>
      <c r="P9" s="7">
        <f t="shared" si="2"/>
        <v>22.421524663677129</v>
      </c>
      <c r="Q9" s="7">
        <f t="shared" si="3"/>
        <v>0.55067264573991115</v>
      </c>
      <c r="BA9">
        <v>20150714</v>
      </c>
      <c r="BB9">
        <v>5</v>
      </c>
      <c r="BC9" t="s">
        <v>86</v>
      </c>
      <c r="BD9" t="s">
        <v>173</v>
      </c>
    </row>
    <row r="10" spans="1:61">
      <c r="A10">
        <v>20150714</v>
      </c>
      <c r="B10">
        <v>6</v>
      </c>
      <c r="C10" s="5">
        <v>0.54166666666666663</v>
      </c>
      <c r="D10">
        <v>6</v>
      </c>
      <c r="E10">
        <v>1511.2</v>
      </c>
      <c r="F10">
        <v>1437.1</v>
      </c>
      <c r="G10">
        <f t="shared" si="1"/>
        <v>74.100000000000136</v>
      </c>
      <c r="H10">
        <v>150</v>
      </c>
      <c r="J10">
        <v>50</v>
      </c>
      <c r="K10">
        <v>2.23</v>
      </c>
      <c r="L10" t="s">
        <v>61</v>
      </c>
      <c r="M10" t="s">
        <v>136</v>
      </c>
      <c r="N10" t="s">
        <v>134</v>
      </c>
      <c r="O10" t="s">
        <v>64</v>
      </c>
      <c r="P10" s="7">
        <f t="shared" si="2"/>
        <v>22.421524663677129</v>
      </c>
      <c r="Q10" s="7">
        <f t="shared" si="3"/>
        <v>0.66457399103139136</v>
      </c>
      <c r="BA10">
        <v>20150714</v>
      </c>
      <c r="BB10">
        <v>6</v>
      </c>
      <c r="BC10" t="s">
        <v>86</v>
      </c>
      <c r="BD10" t="s">
        <v>178</v>
      </c>
    </row>
    <row r="11" spans="1:61">
      <c r="A11">
        <v>20150714</v>
      </c>
      <c r="B11">
        <v>7</v>
      </c>
      <c r="C11" s="5">
        <v>0.5625</v>
      </c>
      <c r="D11">
        <v>7</v>
      </c>
      <c r="E11">
        <v>1516.4</v>
      </c>
      <c r="F11">
        <v>1454.5</v>
      </c>
      <c r="G11">
        <f t="shared" si="1"/>
        <v>61.900000000000091</v>
      </c>
      <c r="H11" t="s">
        <v>57</v>
      </c>
      <c r="I11" t="s">
        <v>138</v>
      </c>
      <c r="J11">
        <v>50</v>
      </c>
      <c r="K11">
        <v>2.23</v>
      </c>
      <c r="L11" t="s">
        <v>61</v>
      </c>
      <c r="M11" t="s">
        <v>136</v>
      </c>
      <c r="N11" t="s">
        <v>134</v>
      </c>
      <c r="O11" t="s">
        <v>64</v>
      </c>
      <c r="P11" s="7">
        <f t="shared" si="2"/>
        <v>22.421524663677129</v>
      </c>
      <c r="Q11" s="7">
        <f t="shared" si="3"/>
        <v>0.55515695067264659</v>
      </c>
      <c r="BA11">
        <v>20150714</v>
      </c>
      <c r="BB11">
        <v>7</v>
      </c>
      <c r="BC11" t="s">
        <v>86</v>
      </c>
    </row>
    <row r="12" spans="1:61">
      <c r="A12">
        <v>20150714</v>
      </c>
      <c r="B12">
        <v>8</v>
      </c>
      <c r="C12" s="5">
        <v>0.58333333333333337</v>
      </c>
      <c r="D12">
        <v>8</v>
      </c>
      <c r="E12">
        <v>1518.1</v>
      </c>
      <c r="F12">
        <v>1439.9</v>
      </c>
      <c r="G12">
        <f t="shared" si="1"/>
        <v>78.199999999999818</v>
      </c>
      <c r="H12">
        <v>200</v>
      </c>
      <c r="I12">
        <v>60</v>
      </c>
      <c r="J12">
        <v>50</v>
      </c>
      <c r="K12">
        <v>2.23</v>
      </c>
      <c r="L12" t="s">
        <v>61</v>
      </c>
      <c r="M12" t="s">
        <v>136</v>
      </c>
      <c r="N12" t="s">
        <v>134</v>
      </c>
      <c r="O12" t="s">
        <v>65</v>
      </c>
      <c r="P12" s="7">
        <f t="shared" si="2"/>
        <v>22.421524663677129</v>
      </c>
      <c r="Q12" s="7">
        <f t="shared" si="3"/>
        <v>0.70134529147981894</v>
      </c>
      <c r="BA12">
        <v>20150714</v>
      </c>
      <c r="BB12">
        <v>8</v>
      </c>
      <c r="BC12" t="s">
        <v>86</v>
      </c>
    </row>
    <row r="13" spans="1:61">
      <c r="A13">
        <v>20150716</v>
      </c>
      <c r="B13">
        <v>1</v>
      </c>
      <c r="C13" s="5">
        <v>0.5</v>
      </c>
      <c r="D13">
        <v>1</v>
      </c>
      <c r="E13">
        <v>1539.1</v>
      </c>
      <c r="F13">
        <v>1484.2</v>
      </c>
      <c r="G13">
        <f t="shared" si="1"/>
        <v>54.899999999999864</v>
      </c>
      <c r="H13" t="s">
        <v>57</v>
      </c>
      <c r="I13" t="s">
        <v>138</v>
      </c>
      <c r="J13">
        <v>50</v>
      </c>
      <c r="K13">
        <v>2.23</v>
      </c>
      <c r="L13" t="s">
        <v>61</v>
      </c>
      <c r="M13" t="s">
        <v>136</v>
      </c>
      <c r="N13" t="s">
        <v>134</v>
      </c>
      <c r="O13" t="s">
        <v>65</v>
      </c>
      <c r="P13" s="7">
        <f t="shared" si="2"/>
        <v>22.421524663677129</v>
      </c>
      <c r="Q13" s="7">
        <f t="shared" si="3"/>
        <v>0.4923766816143485</v>
      </c>
      <c r="BA13">
        <v>20150716</v>
      </c>
      <c r="BB13">
        <v>1</v>
      </c>
      <c r="BC13" t="s">
        <v>86</v>
      </c>
      <c r="BD13" t="s">
        <v>174</v>
      </c>
    </row>
    <row r="14" spans="1:61">
      <c r="A14">
        <v>20150716</v>
      </c>
      <c r="B14">
        <v>2</v>
      </c>
      <c r="C14" s="5">
        <v>0.51388888888888895</v>
      </c>
      <c r="D14">
        <v>2</v>
      </c>
      <c r="E14">
        <v>1505.7</v>
      </c>
      <c r="F14">
        <v>1422.9</v>
      </c>
      <c r="G14">
        <f t="shared" si="1"/>
        <v>82.799999999999955</v>
      </c>
      <c r="H14">
        <v>250</v>
      </c>
      <c r="I14">
        <v>40</v>
      </c>
      <c r="J14">
        <v>50</v>
      </c>
      <c r="K14">
        <v>2.23</v>
      </c>
      <c r="L14" t="s">
        <v>66</v>
      </c>
      <c r="M14" t="s">
        <v>136</v>
      </c>
      <c r="N14" t="s">
        <v>134</v>
      </c>
      <c r="O14" t="s">
        <v>65</v>
      </c>
      <c r="P14" s="7">
        <f t="shared" si="2"/>
        <v>22.421524663677129</v>
      </c>
      <c r="Q14" s="7">
        <f t="shared" si="3"/>
        <v>0.74260089686098607</v>
      </c>
      <c r="BA14">
        <v>20150716</v>
      </c>
      <c r="BB14">
        <v>2</v>
      </c>
      <c r="BC14" t="s">
        <v>86</v>
      </c>
      <c r="BD14" t="s">
        <v>177</v>
      </c>
    </row>
    <row r="15" spans="1:61">
      <c r="A15">
        <v>20150716</v>
      </c>
      <c r="B15">
        <v>3</v>
      </c>
      <c r="C15" s="5">
        <v>0.53819444444444442</v>
      </c>
      <c r="D15">
        <v>3</v>
      </c>
      <c r="E15">
        <v>1540.4</v>
      </c>
      <c r="F15">
        <v>1486.9</v>
      </c>
      <c r="G15">
        <f t="shared" si="1"/>
        <v>53.5</v>
      </c>
      <c r="H15" t="s">
        <v>57</v>
      </c>
      <c r="I15" t="s">
        <v>138</v>
      </c>
      <c r="J15">
        <v>50</v>
      </c>
      <c r="K15">
        <v>2.23</v>
      </c>
      <c r="L15" t="s">
        <v>67</v>
      </c>
      <c r="M15" t="s">
        <v>136</v>
      </c>
      <c r="N15" t="s">
        <v>134</v>
      </c>
      <c r="O15" t="s">
        <v>68</v>
      </c>
      <c r="P15" s="7">
        <f t="shared" si="2"/>
        <v>22.421524663677129</v>
      </c>
      <c r="Q15" s="7">
        <f t="shared" si="3"/>
        <v>0.47982062780269064</v>
      </c>
      <c r="BA15">
        <v>20150716</v>
      </c>
      <c r="BB15">
        <v>3</v>
      </c>
      <c r="BC15" t="s">
        <v>86</v>
      </c>
      <c r="BD15" t="s">
        <v>177</v>
      </c>
    </row>
    <row r="16" spans="1:61">
      <c r="A16">
        <v>20150716</v>
      </c>
      <c r="B16">
        <v>4</v>
      </c>
      <c r="C16" s="5">
        <v>0.56944444444444442</v>
      </c>
      <c r="D16">
        <v>4</v>
      </c>
      <c r="E16">
        <v>1523.6</v>
      </c>
      <c r="F16">
        <v>1444.4</v>
      </c>
      <c r="G16">
        <f t="shared" si="1"/>
        <v>79.199999999999818</v>
      </c>
      <c r="H16">
        <v>200</v>
      </c>
      <c r="I16">
        <v>60</v>
      </c>
      <c r="J16">
        <v>50</v>
      </c>
      <c r="K16">
        <v>2.23</v>
      </c>
      <c r="L16" t="s">
        <v>67</v>
      </c>
      <c r="M16" t="s">
        <v>136</v>
      </c>
      <c r="N16" t="s">
        <v>134</v>
      </c>
      <c r="O16" t="s">
        <v>68</v>
      </c>
      <c r="P16" s="7">
        <f t="shared" si="2"/>
        <v>22.421524663677129</v>
      </c>
      <c r="Q16" s="7">
        <f t="shared" si="3"/>
        <v>0.71031390134528982</v>
      </c>
      <c r="BA16">
        <v>20150716</v>
      </c>
      <c r="BB16">
        <v>4</v>
      </c>
      <c r="BC16" t="s">
        <v>86</v>
      </c>
    </row>
    <row r="17" spans="1:55">
      <c r="A17">
        <v>20150716</v>
      </c>
      <c r="B17">
        <v>5</v>
      </c>
      <c r="C17" s="5">
        <v>0.59027777777777779</v>
      </c>
      <c r="D17">
        <v>5</v>
      </c>
      <c r="E17">
        <v>1503.5</v>
      </c>
      <c r="F17">
        <v>1430.3</v>
      </c>
      <c r="G17">
        <f t="shared" si="1"/>
        <v>73.200000000000045</v>
      </c>
      <c r="H17">
        <v>200</v>
      </c>
      <c r="I17">
        <v>30</v>
      </c>
      <c r="J17">
        <v>50</v>
      </c>
      <c r="K17">
        <v>2.23</v>
      </c>
      <c r="L17" t="s">
        <v>69</v>
      </c>
      <c r="M17" t="s">
        <v>136</v>
      </c>
      <c r="N17" t="s">
        <v>134</v>
      </c>
      <c r="O17" t="s">
        <v>70</v>
      </c>
      <c r="P17" s="7">
        <f t="shared" si="2"/>
        <v>22.421524663677129</v>
      </c>
      <c r="Q17" s="7">
        <f t="shared" si="3"/>
        <v>0.65650224215246678</v>
      </c>
      <c r="BA17">
        <v>20150716</v>
      </c>
      <c r="BB17">
        <v>5</v>
      </c>
      <c r="BC17" t="s">
        <v>86</v>
      </c>
    </row>
    <row r="18" spans="1:55">
      <c r="A18">
        <v>20150716</v>
      </c>
      <c r="B18">
        <v>6</v>
      </c>
      <c r="C18" s="5">
        <v>0.61319444444444449</v>
      </c>
      <c r="D18">
        <v>6</v>
      </c>
      <c r="E18">
        <v>1508.4</v>
      </c>
      <c r="F18">
        <v>1427.3</v>
      </c>
      <c r="G18">
        <f t="shared" si="1"/>
        <v>81.100000000000136</v>
      </c>
      <c r="H18">
        <v>200</v>
      </c>
      <c r="I18">
        <v>30</v>
      </c>
      <c r="J18">
        <v>50</v>
      </c>
      <c r="K18">
        <v>2.23</v>
      </c>
      <c r="L18" t="s">
        <v>71</v>
      </c>
      <c r="M18" t="s">
        <v>136</v>
      </c>
      <c r="N18" t="s">
        <v>134</v>
      </c>
      <c r="O18" t="s">
        <v>72</v>
      </c>
      <c r="P18" s="7">
        <f t="shared" si="2"/>
        <v>22.421524663677129</v>
      </c>
      <c r="Q18" s="7">
        <f t="shared" si="3"/>
        <v>0.7273542600896874</v>
      </c>
      <c r="BA18">
        <v>20150716</v>
      </c>
      <c r="BB18">
        <v>6</v>
      </c>
      <c r="BC18" t="s">
        <v>86</v>
      </c>
    </row>
    <row r="19" spans="1:55">
      <c r="A19">
        <v>20150716</v>
      </c>
      <c r="B19">
        <v>7</v>
      </c>
      <c r="C19" s="5">
        <v>0.63194444444444442</v>
      </c>
      <c r="D19">
        <v>7</v>
      </c>
      <c r="E19">
        <v>1514.2</v>
      </c>
      <c r="F19">
        <v>1437.8</v>
      </c>
      <c r="G19">
        <f t="shared" si="1"/>
        <v>76.400000000000091</v>
      </c>
      <c r="H19">
        <v>200</v>
      </c>
      <c r="I19">
        <v>30</v>
      </c>
      <c r="J19">
        <v>50</v>
      </c>
      <c r="K19">
        <v>2.23</v>
      </c>
      <c r="L19" t="s">
        <v>73</v>
      </c>
      <c r="M19" t="s">
        <v>136</v>
      </c>
      <c r="N19" t="s">
        <v>134</v>
      </c>
      <c r="O19" t="s">
        <v>74</v>
      </c>
      <c r="P19" s="7">
        <f t="shared" si="2"/>
        <v>22.421524663677129</v>
      </c>
      <c r="Q19" s="7">
        <f t="shared" si="3"/>
        <v>0.68520179372197387</v>
      </c>
      <c r="BA19">
        <v>20150716</v>
      </c>
      <c r="BB19">
        <v>7</v>
      </c>
      <c r="BC19" t="s">
        <v>86</v>
      </c>
    </row>
    <row r="20" spans="1:55">
      <c r="A20">
        <v>20150717</v>
      </c>
      <c r="B20">
        <v>1</v>
      </c>
      <c r="C20" s="5">
        <v>0.54166666666666663</v>
      </c>
      <c r="D20">
        <v>1</v>
      </c>
      <c r="E20">
        <v>1502.1</v>
      </c>
      <c r="F20">
        <v>1437.7</v>
      </c>
      <c r="G20">
        <f t="shared" si="1"/>
        <v>64.399999999999864</v>
      </c>
      <c r="H20">
        <v>200</v>
      </c>
      <c r="I20">
        <v>30</v>
      </c>
      <c r="J20">
        <v>50</v>
      </c>
      <c r="K20">
        <v>2.23</v>
      </c>
      <c r="L20" t="s">
        <v>75</v>
      </c>
      <c r="M20" t="s">
        <v>136</v>
      </c>
      <c r="N20" t="s">
        <v>134</v>
      </c>
      <c r="O20" t="s">
        <v>76</v>
      </c>
      <c r="P20" s="7">
        <f t="shared" si="2"/>
        <v>22.421524663677129</v>
      </c>
      <c r="Q20" s="7">
        <f t="shared" si="3"/>
        <v>0.57757847533632167</v>
      </c>
      <c r="BA20">
        <v>20150717</v>
      </c>
      <c r="BB20">
        <v>1</v>
      </c>
    </row>
    <row r="21" spans="1:55">
      <c r="A21">
        <v>20150717</v>
      </c>
      <c r="B21">
        <v>2</v>
      </c>
      <c r="C21" s="5">
        <v>0.57291666666666663</v>
      </c>
      <c r="D21">
        <v>2</v>
      </c>
      <c r="E21">
        <v>1512.5</v>
      </c>
      <c r="F21">
        <v>1435.3</v>
      </c>
      <c r="G21">
        <f t="shared" si="1"/>
        <v>77.200000000000045</v>
      </c>
      <c r="H21">
        <v>200</v>
      </c>
      <c r="I21">
        <v>30</v>
      </c>
      <c r="J21">
        <v>50</v>
      </c>
      <c r="K21">
        <v>2.23</v>
      </c>
      <c r="L21" t="s">
        <v>77</v>
      </c>
      <c r="M21" t="s">
        <v>136</v>
      </c>
      <c r="N21" t="s">
        <v>134</v>
      </c>
      <c r="O21" t="s">
        <v>78</v>
      </c>
      <c r="P21" s="7">
        <f t="shared" si="2"/>
        <v>22.421524663677129</v>
      </c>
      <c r="Q21" s="7">
        <f t="shared" si="3"/>
        <v>0.69237668161435018</v>
      </c>
      <c r="BA21">
        <v>20150717</v>
      </c>
      <c r="BB21">
        <v>2</v>
      </c>
    </row>
    <row r="22" spans="1:55">
      <c r="A22">
        <v>20150717</v>
      </c>
      <c r="B22">
        <v>3</v>
      </c>
      <c r="C22" s="5">
        <v>0.59375</v>
      </c>
      <c r="D22">
        <v>3</v>
      </c>
      <c r="E22">
        <v>1527.8</v>
      </c>
      <c r="F22">
        <v>1442.1</v>
      </c>
      <c r="G22">
        <f t="shared" si="1"/>
        <v>85.700000000000045</v>
      </c>
      <c r="H22">
        <v>200</v>
      </c>
      <c r="I22">
        <v>30</v>
      </c>
      <c r="J22">
        <v>50</v>
      </c>
      <c r="K22">
        <v>2.23</v>
      </c>
      <c r="L22" t="s">
        <v>77</v>
      </c>
      <c r="M22" t="s">
        <v>136</v>
      </c>
      <c r="N22" t="s">
        <v>134</v>
      </c>
      <c r="O22" t="s">
        <v>91</v>
      </c>
      <c r="P22" s="7">
        <f t="shared" si="2"/>
        <v>22.421524663677129</v>
      </c>
      <c r="Q22" s="7">
        <f t="shared" si="3"/>
        <v>0.76860986547085242</v>
      </c>
      <c r="BA22">
        <v>20150717</v>
      </c>
      <c r="BB22">
        <v>3</v>
      </c>
    </row>
    <row r="23" spans="1:55">
      <c r="A23">
        <v>20150717</v>
      </c>
      <c r="B23">
        <v>4</v>
      </c>
      <c r="C23" s="5">
        <v>0.60763888888888895</v>
      </c>
      <c r="D23">
        <v>4</v>
      </c>
      <c r="E23">
        <v>1503.5</v>
      </c>
      <c r="F23">
        <v>1428.9</v>
      </c>
      <c r="G23">
        <f t="shared" si="1"/>
        <v>74.599999999999909</v>
      </c>
      <c r="H23">
        <v>200</v>
      </c>
      <c r="I23">
        <v>25</v>
      </c>
      <c r="J23">
        <v>50</v>
      </c>
      <c r="K23">
        <v>2.23</v>
      </c>
      <c r="L23" t="s">
        <v>77</v>
      </c>
      <c r="M23" t="s">
        <v>136</v>
      </c>
      <c r="N23" t="s">
        <v>134</v>
      </c>
      <c r="O23" t="s">
        <v>92</v>
      </c>
      <c r="P23" s="7">
        <f t="shared" si="2"/>
        <v>22.421524663677129</v>
      </c>
      <c r="Q23" s="7">
        <f t="shared" si="3"/>
        <v>0.66905829596412481</v>
      </c>
      <c r="BA23">
        <v>20150717</v>
      </c>
      <c r="BB23">
        <v>4</v>
      </c>
    </row>
    <row r="24" spans="1:55">
      <c r="A24">
        <v>20150720</v>
      </c>
      <c r="B24">
        <v>50.3</v>
      </c>
      <c r="C24" s="5">
        <v>0.49305555555555558</v>
      </c>
      <c r="D24">
        <v>1</v>
      </c>
      <c r="E24">
        <v>1500.3</v>
      </c>
      <c r="F24">
        <v>1408.9</v>
      </c>
      <c r="G24">
        <f t="shared" si="1"/>
        <v>91.399999999999864</v>
      </c>
      <c r="H24">
        <v>300</v>
      </c>
      <c r="I24">
        <v>25</v>
      </c>
      <c r="J24">
        <v>50</v>
      </c>
      <c r="K24">
        <v>2.23</v>
      </c>
      <c r="L24" t="s">
        <v>77</v>
      </c>
      <c r="M24" t="s">
        <v>136</v>
      </c>
      <c r="N24" t="s">
        <v>134</v>
      </c>
      <c r="O24" t="s">
        <v>88</v>
      </c>
      <c r="P24" s="7">
        <f t="shared" si="2"/>
        <v>22.421524663677129</v>
      </c>
      <c r="Q24" s="7">
        <f t="shared" si="3"/>
        <v>0.8197309417040346</v>
      </c>
      <c r="BA24">
        <v>20150720</v>
      </c>
      <c r="BB24">
        <v>1</v>
      </c>
    </row>
    <row r="25" spans="1:55">
      <c r="A25">
        <v>20150720</v>
      </c>
      <c r="B25">
        <v>2</v>
      </c>
      <c r="C25" s="5">
        <v>0.50694444444444442</v>
      </c>
      <c r="D25">
        <v>2</v>
      </c>
      <c r="E25">
        <v>1506.9</v>
      </c>
      <c r="F25">
        <v>1422.2</v>
      </c>
      <c r="G25">
        <f t="shared" si="1"/>
        <v>84.700000000000045</v>
      </c>
      <c r="H25">
        <v>300</v>
      </c>
      <c r="I25">
        <v>25</v>
      </c>
      <c r="J25">
        <v>50</v>
      </c>
      <c r="K25">
        <v>2.23</v>
      </c>
      <c r="L25" t="s">
        <v>77</v>
      </c>
      <c r="M25" t="s">
        <v>136</v>
      </c>
      <c r="N25" t="s">
        <v>134</v>
      </c>
      <c r="O25" t="s">
        <v>87</v>
      </c>
      <c r="P25" s="7">
        <f t="shared" si="2"/>
        <v>22.421524663677129</v>
      </c>
      <c r="Q25" s="7">
        <f t="shared" si="3"/>
        <v>0.75964125560538154</v>
      </c>
      <c r="BA25">
        <v>20150720</v>
      </c>
      <c r="BB25">
        <v>2</v>
      </c>
    </row>
    <row r="26" spans="1:55">
      <c r="A26">
        <v>20150720</v>
      </c>
      <c r="B26">
        <v>3</v>
      </c>
      <c r="C26" s="5">
        <v>0.52777777777777779</v>
      </c>
      <c r="D26">
        <v>3</v>
      </c>
      <c r="E26">
        <v>1505.1</v>
      </c>
      <c r="F26">
        <v>1412.1</v>
      </c>
      <c r="G26">
        <f t="shared" si="1"/>
        <v>93</v>
      </c>
      <c r="H26">
        <v>300</v>
      </c>
      <c r="I26">
        <v>30</v>
      </c>
      <c r="J26">
        <v>50</v>
      </c>
      <c r="K26">
        <v>2.23</v>
      </c>
      <c r="L26" t="s">
        <v>75</v>
      </c>
      <c r="M26" t="s">
        <v>136</v>
      </c>
      <c r="N26" t="s">
        <v>134</v>
      </c>
      <c r="O26" t="s">
        <v>89</v>
      </c>
      <c r="P26" s="7">
        <f t="shared" si="2"/>
        <v>22.421524663677129</v>
      </c>
      <c r="Q26" s="7">
        <f t="shared" si="3"/>
        <v>0.83408071748878931</v>
      </c>
      <c r="BA26">
        <v>20150720</v>
      </c>
      <c r="BB26">
        <v>3</v>
      </c>
    </row>
    <row r="27" spans="1:55">
      <c r="A27">
        <v>20150720</v>
      </c>
      <c r="B27">
        <v>4</v>
      </c>
      <c r="C27" s="5">
        <v>0.58333333333333337</v>
      </c>
      <c r="D27">
        <v>4</v>
      </c>
      <c r="E27">
        <v>1535</v>
      </c>
      <c r="F27">
        <v>1451</v>
      </c>
      <c r="G27">
        <f t="shared" si="1"/>
        <v>84</v>
      </c>
      <c r="H27">
        <v>250</v>
      </c>
      <c r="I27">
        <v>60</v>
      </c>
      <c r="J27">
        <v>50</v>
      </c>
      <c r="K27">
        <v>2.23</v>
      </c>
      <c r="L27" t="s">
        <v>77</v>
      </c>
      <c r="M27" t="s">
        <v>136</v>
      </c>
      <c r="N27" t="s">
        <v>134</v>
      </c>
      <c r="O27" t="s">
        <v>90</v>
      </c>
      <c r="P27" s="7">
        <f t="shared" si="2"/>
        <v>22.421524663677129</v>
      </c>
      <c r="Q27" s="7">
        <f t="shared" si="3"/>
        <v>0.75336322869955152</v>
      </c>
      <c r="BA27">
        <v>20150720</v>
      </c>
      <c r="BB27">
        <v>4</v>
      </c>
    </row>
    <row r="28" spans="1:55">
      <c r="A28">
        <v>20150722</v>
      </c>
      <c r="B28">
        <v>1</v>
      </c>
      <c r="D28">
        <v>1</v>
      </c>
      <c r="E28">
        <v>1525.12</v>
      </c>
      <c r="F28">
        <v>1447.7</v>
      </c>
      <c r="G28">
        <f t="shared" si="1"/>
        <v>77.419999999999845</v>
      </c>
      <c r="H28">
        <v>300</v>
      </c>
      <c r="I28">
        <v>40</v>
      </c>
      <c r="J28">
        <v>50</v>
      </c>
      <c r="K28">
        <v>2.23</v>
      </c>
      <c r="L28" t="s">
        <v>67</v>
      </c>
      <c r="M28" t="s">
        <v>137</v>
      </c>
      <c r="N28" t="s">
        <v>153</v>
      </c>
      <c r="O28" t="s">
        <v>139</v>
      </c>
      <c r="P28" s="7">
        <f t="shared" si="2"/>
        <v>22.421524663677129</v>
      </c>
      <c r="Q28" s="7">
        <f t="shared" si="3"/>
        <v>0.69434977578475199</v>
      </c>
      <c r="BA28">
        <v>20150722</v>
      </c>
      <c r="BB28">
        <v>1</v>
      </c>
    </row>
    <row r="29" spans="1:55">
      <c r="A29">
        <v>20150723</v>
      </c>
      <c r="B29">
        <v>1</v>
      </c>
      <c r="C29" s="5">
        <v>0.54513888888888895</v>
      </c>
      <c r="D29">
        <v>1</v>
      </c>
      <c r="E29">
        <v>1504.5</v>
      </c>
      <c r="F29">
        <v>1424</v>
      </c>
      <c r="G29">
        <f t="shared" si="1"/>
        <v>80.5</v>
      </c>
      <c r="H29">
        <v>250</v>
      </c>
      <c r="I29">
        <v>25</v>
      </c>
      <c r="J29">
        <v>50</v>
      </c>
      <c r="K29">
        <v>2.23</v>
      </c>
      <c r="L29" t="s">
        <v>67</v>
      </c>
      <c r="M29" t="s">
        <v>137</v>
      </c>
      <c r="N29" t="s">
        <v>134</v>
      </c>
      <c r="P29" s="7">
        <f t="shared" si="2"/>
        <v>22.421524663677129</v>
      </c>
      <c r="Q29" s="7">
        <f t="shared" si="3"/>
        <v>0.72197309417040367</v>
      </c>
      <c r="BA29">
        <v>20150723</v>
      </c>
      <c r="BB29">
        <v>1</v>
      </c>
    </row>
    <row r="30" spans="1:55">
      <c r="A30">
        <v>20150723</v>
      </c>
      <c r="B30">
        <v>2</v>
      </c>
      <c r="C30" s="5">
        <v>0.56944444444444442</v>
      </c>
      <c r="D30">
        <v>2</v>
      </c>
      <c r="E30">
        <v>1506.5</v>
      </c>
      <c r="F30">
        <v>1433.1</v>
      </c>
      <c r="G30">
        <f t="shared" si="1"/>
        <v>73.400000000000091</v>
      </c>
      <c r="H30">
        <v>250</v>
      </c>
      <c r="I30">
        <v>30</v>
      </c>
      <c r="J30">
        <v>50</v>
      </c>
      <c r="K30">
        <v>2.23</v>
      </c>
      <c r="L30" t="s">
        <v>67</v>
      </c>
      <c r="M30" t="s">
        <v>137</v>
      </c>
      <c r="N30" t="s">
        <v>154</v>
      </c>
      <c r="P30" s="7">
        <f t="shared" si="2"/>
        <v>22.421524663677129</v>
      </c>
      <c r="Q30" s="7">
        <f t="shared" si="3"/>
        <v>0.65829596412556135</v>
      </c>
      <c r="BA30">
        <v>20150723</v>
      </c>
      <c r="BB30">
        <v>2</v>
      </c>
    </row>
    <row r="31" spans="1:55">
      <c r="A31">
        <v>20150723</v>
      </c>
      <c r="B31">
        <v>3</v>
      </c>
      <c r="C31" s="5">
        <v>0.58680555555555558</v>
      </c>
      <c r="D31">
        <v>3</v>
      </c>
      <c r="E31">
        <v>1500.4</v>
      </c>
      <c r="F31">
        <v>1425.4</v>
      </c>
      <c r="G31">
        <f t="shared" si="1"/>
        <v>75</v>
      </c>
      <c r="H31">
        <v>250</v>
      </c>
      <c r="I31">
        <v>30</v>
      </c>
      <c r="J31">
        <v>50</v>
      </c>
      <c r="K31">
        <v>2.23</v>
      </c>
      <c r="L31" t="s">
        <v>155</v>
      </c>
      <c r="M31" t="s">
        <v>137</v>
      </c>
      <c r="N31" t="s">
        <v>156</v>
      </c>
      <c r="O31" t="s">
        <v>157</v>
      </c>
      <c r="P31" s="7">
        <f t="shared" si="2"/>
        <v>22.421524663677129</v>
      </c>
      <c r="Q31" s="7">
        <f t="shared" si="3"/>
        <v>0.67264573991031396</v>
      </c>
      <c r="BA31">
        <v>20150723</v>
      </c>
      <c r="BB31">
        <v>3</v>
      </c>
    </row>
    <row r="32" spans="1:55">
      <c r="A32">
        <v>20150723</v>
      </c>
      <c r="B32">
        <v>4</v>
      </c>
      <c r="C32" s="5">
        <v>0.61111111111111105</v>
      </c>
      <c r="D32">
        <v>4</v>
      </c>
      <c r="E32">
        <v>1525.9</v>
      </c>
      <c r="F32">
        <v>1437.8</v>
      </c>
      <c r="G32">
        <f t="shared" si="1"/>
        <v>88.100000000000136</v>
      </c>
      <c r="H32">
        <v>250</v>
      </c>
      <c r="I32">
        <v>30</v>
      </c>
      <c r="J32">
        <v>50</v>
      </c>
      <c r="K32">
        <v>2.23</v>
      </c>
      <c r="L32" t="s">
        <v>77</v>
      </c>
      <c r="M32" t="s">
        <v>137</v>
      </c>
      <c r="N32" t="s">
        <v>158</v>
      </c>
      <c r="O32" t="s">
        <v>159</v>
      </c>
      <c r="P32" s="7">
        <f t="shared" si="2"/>
        <v>22.421524663677129</v>
      </c>
      <c r="Q32" s="7">
        <f t="shared" si="3"/>
        <v>0.79013452914798332</v>
      </c>
      <c r="BA32">
        <v>20150723</v>
      </c>
      <c r="BB32">
        <v>4</v>
      </c>
    </row>
    <row r="33" spans="1:54">
      <c r="A33">
        <v>20150723</v>
      </c>
      <c r="B33">
        <v>5</v>
      </c>
      <c r="C33" s="5">
        <v>0.62847222222222221</v>
      </c>
      <c r="D33">
        <v>5</v>
      </c>
      <c r="E33">
        <v>1519.5</v>
      </c>
      <c r="F33">
        <v>1447.6</v>
      </c>
      <c r="G33">
        <f t="shared" si="1"/>
        <v>71.900000000000091</v>
      </c>
      <c r="H33">
        <v>250</v>
      </c>
      <c r="I33">
        <v>25</v>
      </c>
      <c r="J33">
        <v>50</v>
      </c>
      <c r="K33">
        <v>2.23</v>
      </c>
      <c r="L33" t="s">
        <v>160</v>
      </c>
      <c r="M33" t="s">
        <v>137</v>
      </c>
      <c r="N33" t="s">
        <v>134</v>
      </c>
      <c r="O33" t="s">
        <v>161</v>
      </c>
      <c r="P33" s="7">
        <f t="shared" si="2"/>
        <v>22.421524663677129</v>
      </c>
      <c r="Q33" s="7">
        <f t="shared" si="3"/>
        <v>0.64484304932735503</v>
      </c>
      <c r="BA33">
        <v>20150723</v>
      </c>
      <c r="BB33">
        <v>5</v>
      </c>
    </row>
    <row r="34" spans="1:54">
      <c r="A34">
        <v>20150723</v>
      </c>
      <c r="B34">
        <v>6</v>
      </c>
      <c r="C34" s="5">
        <v>0.65277777777777779</v>
      </c>
      <c r="D34">
        <v>6</v>
      </c>
      <c r="E34">
        <v>1524.9</v>
      </c>
      <c r="F34">
        <v>1454.2</v>
      </c>
      <c r="G34">
        <f t="shared" si="1"/>
        <v>70.700000000000045</v>
      </c>
      <c r="H34">
        <v>250</v>
      </c>
      <c r="I34">
        <v>35</v>
      </c>
      <c r="J34">
        <v>50</v>
      </c>
      <c r="K34">
        <v>2.23</v>
      </c>
      <c r="L34" t="s">
        <v>160</v>
      </c>
      <c r="M34" t="s">
        <v>137</v>
      </c>
      <c r="N34" t="s">
        <v>158</v>
      </c>
      <c r="O34" t="s">
        <v>162</v>
      </c>
      <c r="P34" s="7">
        <f t="shared" si="2"/>
        <v>22.421524663677129</v>
      </c>
      <c r="Q34" s="7">
        <f t="shared" si="3"/>
        <v>0.63408071748878958</v>
      </c>
      <c r="BA34">
        <v>20150723</v>
      </c>
      <c r="BB34">
        <v>6</v>
      </c>
    </row>
    <row r="35" spans="1:54">
      <c r="A35">
        <v>20150723</v>
      </c>
      <c r="B35">
        <v>7</v>
      </c>
      <c r="C35" s="5">
        <v>0.67361111111111116</v>
      </c>
      <c r="D35">
        <v>7</v>
      </c>
      <c r="E35">
        <v>1509.8</v>
      </c>
      <c r="F35">
        <v>1445.1</v>
      </c>
      <c r="G35">
        <f t="shared" si="1"/>
        <v>64.700000000000045</v>
      </c>
      <c r="H35">
        <v>250</v>
      </c>
      <c r="I35">
        <v>30</v>
      </c>
      <c r="J35">
        <v>50</v>
      </c>
      <c r="K35">
        <v>2.23</v>
      </c>
      <c r="L35" t="s">
        <v>61</v>
      </c>
      <c r="M35" t="s">
        <v>137</v>
      </c>
      <c r="N35" t="s">
        <v>158</v>
      </c>
      <c r="O35" t="s">
        <v>163</v>
      </c>
      <c r="P35" s="7">
        <f t="shared" si="2"/>
        <v>22.421524663677129</v>
      </c>
      <c r="Q35" s="7">
        <f t="shared" si="3"/>
        <v>0.58026905829596453</v>
      </c>
      <c r="BA35">
        <v>20150723</v>
      </c>
      <c r="BB35">
        <v>7</v>
      </c>
    </row>
    <row r="36" spans="1:54">
      <c r="A36">
        <v>20150724</v>
      </c>
      <c r="B36">
        <v>1</v>
      </c>
      <c r="C36" s="5">
        <v>0.44097222222222227</v>
      </c>
      <c r="D36">
        <v>1</v>
      </c>
      <c r="E36">
        <v>1500.2</v>
      </c>
      <c r="F36">
        <v>1417.5</v>
      </c>
      <c r="G36">
        <f t="shared" si="1"/>
        <v>82.700000000000045</v>
      </c>
      <c r="H36">
        <v>250</v>
      </c>
      <c r="I36">
        <v>60</v>
      </c>
      <c r="J36">
        <v>50</v>
      </c>
      <c r="K36">
        <v>2.23</v>
      </c>
      <c r="L36" t="s">
        <v>67</v>
      </c>
      <c r="M36" t="s">
        <v>136</v>
      </c>
      <c r="N36" t="s">
        <v>167</v>
      </c>
      <c r="O36" t="s">
        <v>168</v>
      </c>
      <c r="P36" s="7">
        <f t="shared" si="2"/>
        <v>22.421524663677129</v>
      </c>
      <c r="Q36" s="7">
        <f t="shared" si="3"/>
        <v>0.74170403587443978</v>
      </c>
      <c r="BA36">
        <v>20150724</v>
      </c>
      <c r="BB36">
        <v>1</v>
      </c>
    </row>
    <row r="37" spans="1:54">
      <c r="A37">
        <v>20150724</v>
      </c>
      <c r="B37">
        <v>2</v>
      </c>
      <c r="C37" s="5">
        <v>0.46180555555555558</v>
      </c>
      <c r="D37">
        <v>2</v>
      </c>
      <c r="E37">
        <v>1506.7</v>
      </c>
      <c r="F37">
        <v>1423.3</v>
      </c>
      <c r="G37">
        <f t="shared" si="1"/>
        <v>83.400000000000091</v>
      </c>
      <c r="H37">
        <v>250</v>
      </c>
      <c r="I37">
        <v>30</v>
      </c>
      <c r="J37">
        <v>50</v>
      </c>
      <c r="K37">
        <v>2.23</v>
      </c>
      <c r="L37" t="s">
        <v>61</v>
      </c>
      <c r="M37" t="s">
        <v>136</v>
      </c>
      <c r="N37" t="s">
        <v>167</v>
      </c>
      <c r="O37" t="s">
        <v>169</v>
      </c>
      <c r="P37" s="7">
        <f t="shared" si="2"/>
        <v>22.421524663677129</v>
      </c>
      <c r="Q37" s="7">
        <f t="shared" si="3"/>
        <v>0.74798206278026991</v>
      </c>
      <c r="BA37">
        <v>20150724</v>
      </c>
      <c r="BB37">
        <v>2</v>
      </c>
    </row>
    <row r="38" spans="1:54">
      <c r="A38">
        <v>20150724</v>
      </c>
      <c r="B38">
        <v>3</v>
      </c>
      <c r="C38" s="5">
        <v>0.4861111111111111</v>
      </c>
      <c r="D38">
        <v>3</v>
      </c>
      <c r="E38">
        <v>1513.3</v>
      </c>
      <c r="F38">
        <f>1543.3-112.7</f>
        <v>1430.6</v>
      </c>
      <c r="G38">
        <f t="shared" si="1"/>
        <v>82.700000000000045</v>
      </c>
      <c r="H38">
        <v>250</v>
      </c>
      <c r="I38">
        <v>35</v>
      </c>
      <c r="J38">
        <v>50</v>
      </c>
      <c r="K38">
        <v>2.23</v>
      </c>
      <c r="L38" t="s">
        <v>160</v>
      </c>
      <c r="M38" t="s">
        <v>136</v>
      </c>
      <c r="N38" t="s">
        <v>167</v>
      </c>
      <c r="O38" t="s">
        <v>170</v>
      </c>
      <c r="P38" s="7">
        <f t="shared" si="2"/>
        <v>22.421524663677129</v>
      </c>
      <c r="Q38" s="7">
        <f t="shared" si="3"/>
        <v>0.74170403587443978</v>
      </c>
      <c r="BA38">
        <v>20150724</v>
      </c>
      <c r="BB38">
        <v>3</v>
      </c>
    </row>
    <row r="41" spans="1:54">
      <c r="A41" t="s">
        <v>108</v>
      </c>
      <c r="B41" t="s">
        <v>110</v>
      </c>
      <c r="C41" t="s">
        <v>109</v>
      </c>
      <c r="D41" t="s">
        <v>110</v>
      </c>
    </row>
    <row r="43" spans="1:54">
      <c r="A43" t="s">
        <v>93</v>
      </c>
      <c r="B43" t="s">
        <v>94</v>
      </c>
      <c r="C43" t="s">
        <v>104</v>
      </c>
      <c r="D43" t="s">
        <v>94</v>
      </c>
      <c r="E43" t="s">
        <v>95</v>
      </c>
      <c r="F43" t="s">
        <v>96</v>
      </c>
      <c r="G43" t="s">
        <v>67</v>
      </c>
      <c r="H43" t="s">
        <v>97</v>
      </c>
      <c r="I43" t="s">
        <v>98</v>
      </c>
      <c r="J43" t="s">
        <v>99</v>
      </c>
      <c r="K43" t="s">
        <v>100</v>
      </c>
      <c r="L43" t="s">
        <v>101</v>
      </c>
      <c r="O43" t="s">
        <v>102</v>
      </c>
      <c r="P43" t="s">
        <v>103</v>
      </c>
    </row>
    <row r="44" spans="1:54">
      <c r="B44" t="s">
        <v>86</v>
      </c>
      <c r="D44" t="s">
        <v>86</v>
      </c>
      <c r="E44" t="s">
        <v>86</v>
      </c>
      <c r="F44" t="s">
        <v>86</v>
      </c>
      <c r="G44" t="s">
        <v>86</v>
      </c>
      <c r="L44" t="s">
        <v>86</v>
      </c>
    </row>
    <row r="45" spans="1:54">
      <c r="B45" t="s">
        <v>86</v>
      </c>
      <c r="D45" t="s">
        <v>86</v>
      </c>
      <c r="E45" t="s">
        <v>86</v>
      </c>
      <c r="F45" t="s">
        <v>86</v>
      </c>
      <c r="H45" t="s">
        <v>86</v>
      </c>
      <c r="L45" t="s">
        <v>86</v>
      </c>
    </row>
    <row r="46" spans="1:54">
      <c r="F46" t="s">
        <v>86</v>
      </c>
      <c r="I46" t="s">
        <v>86</v>
      </c>
      <c r="L46" t="s">
        <v>86</v>
      </c>
    </row>
    <row r="47" spans="1:54">
      <c r="B47" t="s">
        <v>86</v>
      </c>
      <c r="D47" t="s">
        <v>86</v>
      </c>
      <c r="E47" t="s">
        <v>86</v>
      </c>
      <c r="F47" t="s">
        <v>86</v>
      </c>
      <c r="J47" t="s">
        <v>86</v>
      </c>
      <c r="L47" t="s">
        <v>86</v>
      </c>
    </row>
    <row r="48" spans="1:54">
      <c r="F48" t="s">
        <v>86</v>
      </c>
      <c r="K48" t="s">
        <v>86</v>
      </c>
      <c r="L48" t="s">
        <v>86</v>
      </c>
    </row>
    <row r="49" spans="3:16">
      <c r="C49" t="s">
        <v>105</v>
      </c>
      <c r="E49" t="s">
        <v>105</v>
      </c>
      <c r="F49" t="s">
        <v>105</v>
      </c>
      <c r="G49" t="s">
        <v>105</v>
      </c>
      <c r="O49" t="s">
        <v>105</v>
      </c>
      <c r="P49" t="s">
        <v>105</v>
      </c>
    </row>
    <row r="50" spans="3:16">
      <c r="C50" t="s">
        <v>105</v>
      </c>
      <c r="E50" t="s">
        <v>105</v>
      </c>
      <c r="F50" t="s">
        <v>105</v>
      </c>
      <c r="H50" t="s">
        <v>105</v>
      </c>
      <c r="I50" t="s">
        <v>105</v>
      </c>
      <c r="O50" t="s">
        <v>105</v>
      </c>
      <c r="P50" t="s">
        <v>105</v>
      </c>
    </row>
    <row r="51" spans="3:16">
      <c r="C51" t="s">
        <v>106</v>
      </c>
      <c r="E51" t="s">
        <v>106</v>
      </c>
      <c r="F51" t="s">
        <v>106</v>
      </c>
      <c r="G51" t="s">
        <v>106</v>
      </c>
      <c r="I51" t="s">
        <v>106</v>
      </c>
      <c r="L51" t="s">
        <v>106</v>
      </c>
      <c r="P51" t="s">
        <v>106</v>
      </c>
    </row>
    <row r="52" spans="3:16">
      <c r="E52" t="s">
        <v>107</v>
      </c>
      <c r="F52" t="s">
        <v>107</v>
      </c>
      <c r="G52" t="s">
        <v>107</v>
      </c>
      <c r="I52" t="s">
        <v>107</v>
      </c>
      <c r="O52" t="s">
        <v>107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
  <sheetViews>
    <sheetView workbookViewId="0">
      <selection activeCell="I40" sqref="I40"/>
    </sheetView>
  </sheetViews>
  <sheetFormatPr baseColWidth="10" defaultRowHeight="15" x14ac:dyDescent="0"/>
  <cols>
    <col min="1" max="1" width="18.33203125" customWidth="1"/>
  </cols>
  <sheetData>
    <row r="1" spans="1:12">
      <c r="A1" t="s">
        <v>111</v>
      </c>
      <c r="B1" t="s">
        <v>141</v>
      </c>
    </row>
    <row r="3" spans="1:12">
      <c r="A3" t="s">
        <v>112</v>
      </c>
      <c r="B3" t="s">
        <v>114</v>
      </c>
    </row>
    <row r="4" spans="1:12">
      <c r="A4" t="s">
        <v>113</v>
      </c>
      <c r="B4">
        <v>1</v>
      </c>
      <c r="C4">
        <v>2</v>
      </c>
      <c r="D4">
        <v>3</v>
      </c>
      <c r="E4">
        <v>4</v>
      </c>
      <c r="F4">
        <v>5</v>
      </c>
      <c r="G4">
        <v>6</v>
      </c>
      <c r="H4">
        <v>7</v>
      </c>
      <c r="I4">
        <v>8</v>
      </c>
      <c r="J4">
        <v>9</v>
      </c>
      <c r="K4">
        <v>10</v>
      </c>
      <c r="L4" t="s">
        <v>59</v>
      </c>
    </row>
    <row r="5" spans="1:12">
      <c r="A5" t="s">
        <v>117</v>
      </c>
      <c r="B5">
        <v>1.4650000000000001</v>
      </c>
      <c r="C5">
        <v>1.4494</v>
      </c>
      <c r="D5">
        <v>1.4738</v>
      </c>
      <c r="E5">
        <v>1.4348000000000001</v>
      </c>
      <c r="F5">
        <v>1.4438</v>
      </c>
      <c r="G5">
        <v>1.4421999999999999</v>
      </c>
      <c r="H5">
        <v>1.4596</v>
      </c>
      <c r="I5">
        <v>1.454</v>
      </c>
      <c r="J5">
        <v>1.4294</v>
      </c>
      <c r="K5">
        <v>1.4626999999999999</v>
      </c>
      <c r="L5" t="s">
        <v>145</v>
      </c>
    </row>
    <row r="6" spans="1:12">
      <c r="A6" t="s">
        <v>116</v>
      </c>
      <c r="B6">
        <v>2.2477999999999998</v>
      </c>
      <c r="C6">
        <v>1.7101999999999999</v>
      </c>
      <c r="D6">
        <v>1.6468</v>
      </c>
      <c r="E6">
        <v>1.5476000000000001</v>
      </c>
      <c r="F6">
        <v>1.5302</v>
      </c>
      <c r="G6">
        <v>1.4461999999999999</v>
      </c>
      <c r="H6">
        <v>1.48</v>
      </c>
      <c r="I6">
        <v>1.4705999999999999</v>
      </c>
      <c r="J6">
        <v>1.4378</v>
      </c>
      <c r="K6">
        <v>1.4685999999999999</v>
      </c>
      <c r="L6" t="s">
        <v>139</v>
      </c>
    </row>
    <row r="7" spans="1:12">
      <c r="A7" t="s">
        <v>140</v>
      </c>
      <c r="B7">
        <v>2</v>
      </c>
      <c r="C7">
        <v>4</v>
      </c>
      <c r="D7">
        <v>6</v>
      </c>
      <c r="E7">
        <v>8</v>
      </c>
      <c r="F7">
        <v>10</v>
      </c>
      <c r="G7">
        <v>12</v>
      </c>
      <c r="H7">
        <v>14</v>
      </c>
      <c r="I7">
        <v>16</v>
      </c>
      <c r="J7">
        <v>18</v>
      </c>
      <c r="K7">
        <v>20</v>
      </c>
    </row>
    <row r="8" spans="1:12">
      <c r="A8" t="s">
        <v>115</v>
      </c>
      <c r="B8">
        <f t="shared" ref="B8:K8" si="0">B6-B5</f>
        <v>0.78279999999999972</v>
      </c>
      <c r="C8">
        <f t="shared" si="0"/>
        <v>0.26079999999999992</v>
      </c>
      <c r="D8">
        <f t="shared" si="0"/>
        <v>0.17300000000000004</v>
      </c>
      <c r="E8">
        <f t="shared" si="0"/>
        <v>0.11280000000000001</v>
      </c>
      <c r="F8">
        <f t="shared" si="0"/>
        <v>8.6400000000000032E-2</v>
      </c>
      <c r="G8">
        <f t="shared" si="0"/>
        <v>4.0000000000000036E-3</v>
      </c>
      <c r="H8">
        <f t="shared" si="0"/>
        <v>2.0399999999999974E-2</v>
      </c>
      <c r="I8">
        <f t="shared" si="0"/>
        <v>1.6599999999999948E-2</v>
      </c>
      <c r="J8">
        <f t="shared" si="0"/>
        <v>8.3999999999999631E-3</v>
      </c>
      <c r="K8">
        <f t="shared" si="0"/>
        <v>5.9000000000000163E-3</v>
      </c>
    </row>
    <row r="11" spans="1:12">
      <c r="A11" t="s">
        <v>112</v>
      </c>
      <c r="B11" t="s">
        <v>114</v>
      </c>
    </row>
    <row r="12" spans="1:12">
      <c r="A12" t="s">
        <v>142</v>
      </c>
      <c r="B12">
        <v>1</v>
      </c>
      <c r="C12">
        <v>2</v>
      </c>
      <c r="D12">
        <v>3</v>
      </c>
      <c r="E12">
        <v>4</v>
      </c>
      <c r="F12">
        <v>5</v>
      </c>
      <c r="G12">
        <v>6</v>
      </c>
      <c r="H12">
        <v>7</v>
      </c>
      <c r="I12">
        <v>8</v>
      </c>
      <c r="J12">
        <v>9</v>
      </c>
      <c r="K12">
        <v>10</v>
      </c>
      <c r="L12" t="s">
        <v>59</v>
      </c>
    </row>
    <row r="13" spans="1:12">
      <c r="A13" t="s">
        <v>117</v>
      </c>
      <c r="B13">
        <v>1.4802</v>
      </c>
      <c r="C13">
        <v>1.4553</v>
      </c>
      <c r="D13">
        <v>1.4486000000000001</v>
      </c>
      <c r="E13">
        <v>1.4676</v>
      </c>
      <c r="F13">
        <v>1.476</v>
      </c>
      <c r="G13">
        <v>1.4774</v>
      </c>
      <c r="H13">
        <v>1.4419999999999999</v>
      </c>
      <c r="I13">
        <v>1.4612000000000001</v>
      </c>
      <c r="J13">
        <v>1.4883999999999999</v>
      </c>
      <c r="K13">
        <v>1.4436</v>
      </c>
      <c r="L13" t="s">
        <v>144</v>
      </c>
    </row>
    <row r="14" spans="1:12">
      <c r="A14" t="s">
        <v>116</v>
      </c>
      <c r="B14">
        <v>1.7964</v>
      </c>
      <c r="C14">
        <v>1.5826</v>
      </c>
      <c r="D14">
        <v>1.5238</v>
      </c>
      <c r="E14">
        <v>1.5278</v>
      </c>
      <c r="F14">
        <v>1.4346000000000001</v>
      </c>
      <c r="G14">
        <v>1.5114000000000001</v>
      </c>
      <c r="H14">
        <v>1.4665999999999999</v>
      </c>
      <c r="I14">
        <v>1.4807999999999999</v>
      </c>
      <c r="J14">
        <v>1.9752000000000001</v>
      </c>
      <c r="K14">
        <v>1.544</v>
      </c>
      <c r="L14" t="s">
        <v>139</v>
      </c>
    </row>
    <row r="15" spans="1:12">
      <c r="A15" t="s">
        <v>140</v>
      </c>
      <c r="B15">
        <v>2</v>
      </c>
      <c r="C15">
        <v>4</v>
      </c>
      <c r="D15">
        <v>6</v>
      </c>
      <c r="E15">
        <v>8</v>
      </c>
      <c r="F15">
        <v>10</v>
      </c>
      <c r="G15">
        <v>12</v>
      </c>
      <c r="H15">
        <v>14</v>
      </c>
      <c r="I15">
        <v>16</v>
      </c>
      <c r="J15">
        <v>2</v>
      </c>
      <c r="K15">
        <v>4</v>
      </c>
    </row>
    <row r="16" spans="1:12">
      <c r="A16" t="s">
        <v>115</v>
      </c>
      <c r="B16">
        <f>B14-B13</f>
        <v>0.31620000000000004</v>
      </c>
      <c r="C16">
        <f t="shared" ref="C16:K16" si="1">C14-C13</f>
        <v>0.12729999999999997</v>
      </c>
      <c r="D16">
        <f t="shared" si="1"/>
        <v>7.5199999999999934E-2</v>
      </c>
      <c r="E16">
        <f t="shared" si="1"/>
        <v>6.0200000000000031E-2</v>
      </c>
      <c r="F16">
        <f t="shared" si="1"/>
        <v>-4.1399999999999881E-2</v>
      </c>
      <c r="G16">
        <f t="shared" si="1"/>
        <v>3.400000000000003E-2</v>
      </c>
      <c r="H16">
        <f t="shared" si="1"/>
        <v>2.4599999999999955E-2</v>
      </c>
      <c r="I16">
        <f t="shared" si="1"/>
        <v>1.959999999999984E-2</v>
      </c>
      <c r="J16">
        <f t="shared" si="1"/>
        <v>0.48680000000000012</v>
      </c>
      <c r="K16">
        <f t="shared" si="1"/>
        <v>0.10040000000000004</v>
      </c>
    </row>
    <row r="19" spans="1:12">
      <c r="A19" t="s">
        <v>112</v>
      </c>
      <c r="B19" t="s">
        <v>114</v>
      </c>
    </row>
    <row r="20" spans="1:12">
      <c r="A20" t="s">
        <v>143</v>
      </c>
      <c r="B20">
        <v>1</v>
      </c>
      <c r="C20">
        <v>2</v>
      </c>
      <c r="D20">
        <v>3</v>
      </c>
      <c r="E20">
        <v>4</v>
      </c>
      <c r="F20">
        <v>5</v>
      </c>
      <c r="G20">
        <v>6</v>
      </c>
      <c r="H20">
        <v>7</v>
      </c>
      <c r="I20">
        <v>8</v>
      </c>
      <c r="J20">
        <v>9</v>
      </c>
      <c r="K20">
        <v>10</v>
      </c>
      <c r="L20" t="s">
        <v>59</v>
      </c>
    </row>
    <row r="21" spans="1:12">
      <c r="A21" t="s">
        <v>117</v>
      </c>
      <c r="B21">
        <v>1.4956</v>
      </c>
      <c r="C21">
        <v>1.4787999999999999</v>
      </c>
      <c r="D21">
        <v>1.4525999999999999</v>
      </c>
      <c r="E21">
        <v>1.4568000000000001</v>
      </c>
      <c r="F21">
        <v>1.4927999999999999</v>
      </c>
      <c r="G21">
        <v>1.4785999999999999</v>
      </c>
      <c r="H21">
        <v>1.4452</v>
      </c>
      <c r="I21">
        <v>1.4434</v>
      </c>
      <c r="J21">
        <v>1.4650000000000001</v>
      </c>
      <c r="K21">
        <v>1.4863999999999999</v>
      </c>
      <c r="L21" t="s">
        <v>135</v>
      </c>
    </row>
    <row r="22" spans="1:12">
      <c r="A22" t="s">
        <v>116</v>
      </c>
      <c r="B22">
        <v>1.9938</v>
      </c>
      <c r="C22">
        <v>1.6326000000000001</v>
      </c>
      <c r="D22">
        <v>1.5640000000000001</v>
      </c>
      <c r="E22">
        <v>1.5382</v>
      </c>
      <c r="F22">
        <v>1.5584</v>
      </c>
      <c r="G22">
        <v>1.5269999999999999</v>
      </c>
      <c r="H22">
        <v>1.4703999999999999</v>
      </c>
      <c r="I22">
        <v>1.4610000000000001</v>
      </c>
      <c r="J22">
        <v>1.982</v>
      </c>
      <c r="K22">
        <v>1.5431999999999999</v>
      </c>
      <c r="L22" t="s">
        <v>67</v>
      </c>
    </row>
    <row r="23" spans="1:12">
      <c r="A23" t="s">
        <v>140</v>
      </c>
      <c r="B23">
        <v>2</v>
      </c>
      <c r="C23">
        <v>4</v>
      </c>
      <c r="D23">
        <v>6</v>
      </c>
      <c r="E23">
        <v>8</v>
      </c>
      <c r="F23">
        <v>10</v>
      </c>
      <c r="G23">
        <v>12</v>
      </c>
      <c r="H23">
        <v>14</v>
      </c>
      <c r="I23">
        <v>16</v>
      </c>
      <c r="J23">
        <v>2</v>
      </c>
      <c r="K23">
        <v>4</v>
      </c>
    </row>
    <row r="24" spans="1:12">
      <c r="A24" t="s">
        <v>115</v>
      </c>
      <c r="B24">
        <f>B22-B21</f>
        <v>0.49819999999999998</v>
      </c>
      <c r="C24">
        <f t="shared" ref="C24:K24" si="2">C22-C21</f>
        <v>0.15380000000000016</v>
      </c>
      <c r="D24">
        <f t="shared" si="2"/>
        <v>0.11140000000000017</v>
      </c>
      <c r="E24">
        <f t="shared" si="2"/>
        <v>8.1399999999999917E-2</v>
      </c>
      <c r="F24">
        <f t="shared" si="2"/>
        <v>6.5600000000000103E-2</v>
      </c>
      <c r="G24">
        <f t="shared" si="2"/>
        <v>4.8399999999999999E-2</v>
      </c>
      <c r="H24">
        <f t="shared" si="2"/>
        <v>2.5199999999999889E-2</v>
      </c>
      <c r="I24">
        <f t="shared" si="2"/>
        <v>1.760000000000006E-2</v>
      </c>
      <c r="J24">
        <f t="shared" si="2"/>
        <v>0.5169999999999999</v>
      </c>
      <c r="K24">
        <f t="shared" si="2"/>
        <v>5.6799999999999962E-2</v>
      </c>
    </row>
    <row r="27" spans="1:12">
      <c r="A27" t="s">
        <v>112</v>
      </c>
      <c r="B27" t="s">
        <v>114</v>
      </c>
    </row>
    <row r="28" spans="1:12">
      <c r="A28" t="s">
        <v>146</v>
      </c>
      <c r="B28">
        <v>1</v>
      </c>
      <c r="C28">
        <v>2</v>
      </c>
      <c r="D28">
        <v>3</v>
      </c>
      <c r="E28">
        <v>4</v>
      </c>
      <c r="F28">
        <v>5</v>
      </c>
      <c r="G28">
        <v>6</v>
      </c>
      <c r="H28">
        <v>7</v>
      </c>
      <c r="I28">
        <v>8</v>
      </c>
      <c r="J28">
        <v>9</v>
      </c>
      <c r="K28">
        <v>10</v>
      </c>
      <c r="L28" t="s">
        <v>59</v>
      </c>
    </row>
    <row r="29" spans="1:12">
      <c r="A29" t="s">
        <v>117</v>
      </c>
      <c r="B29">
        <v>1.4636</v>
      </c>
      <c r="C29">
        <v>1.4523999999999999</v>
      </c>
      <c r="D29">
        <v>1.4668000000000001</v>
      </c>
      <c r="E29">
        <v>1.456</v>
      </c>
      <c r="F29">
        <v>1.4583999999999999</v>
      </c>
      <c r="G29">
        <v>1.4590000000000001</v>
      </c>
      <c r="H29">
        <v>1.4658</v>
      </c>
      <c r="I29">
        <v>1.4810000000000001</v>
      </c>
      <c r="J29">
        <v>1.4418</v>
      </c>
      <c r="K29">
        <v>1.45</v>
      </c>
      <c r="L29" t="s">
        <v>145</v>
      </c>
    </row>
    <row r="30" spans="1:12">
      <c r="A30" t="s">
        <v>116</v>
      </c>
      <c r="B30">
        <v>1.7454000000000001</v>
      </c>
      <c r="C30">
        <v>1.5718000000000001</v>
      </c>
      <c r="D30">
        <v>1.6068</v>
      </c>
      <c r="E30">
        <v>1.5518000000000001</v>
      </c>
      <c r="F30">
        <v>1.5242</v>
      </c>
      <c r="G30">
        <v>1.4830000000000001</v>
      </c>
      <c r="H30">
        <v>1.484</v>
      </c>
      <c r="I30">
        <v>1.4885999999999999</v>
      </c>
      <c r="J30">
        <v>1.9770000000000001</v>
      </c>
      <c r="K30">
        <v>1.5784</v>
      </c>
      <c r="L30" t="s">
        <v>147</v>
      </c>
    </row>
    <row r="31" spans="1:12">
      <c r="A31" t="s">
        <v>140</v>
      </c>
      <c r="B31">
        <v>2</v>
      </c>
      <c r="C31">
        <v>4</v>
      </c>
      <c r="D31">
        <v>6</v>
      </c>
      <c r="E31">
        <v>8</v>
      </c>
      <c r="F31">
        <v>10</v>
      </c>
      <c r="G31">
        <v>12</v>
      </c>
      <c r="H31">
        <v>14</v>
      </c>
      <c r="I31">
        <v>16</v>
      </c>
      <c r="J31">
        <v>2</v>
      </c>
      <c r="K31">
        <v>4</v>
      </c>
    </row>
    <row r="32" spans="1:12">
      <c r="A32" t="s">
        <v>115</v>
      </c>
      <c r="B32">
        <f>B30-B29</f>
        <v>0.28180000000000005</v>
      </c>
      <c r="C32">
        <f t="shared" ref="C32:K32" si="3">C30-C29</f>
        <v>0.11940000000000017</v>
      </c>
      <c r="D32">
        <f t="shared" si="3"/>
        <v>0.1399999999999999</v>
      </c>
      <c r="E32">
        <f t="shared" si="3"/>
        <v>9.5800000000000107E-2</v>
      </c>
      <c r="F32">
        <f t="shared" si="3"/>
        <v>6.5800000000000081E-2</v>
      </c>
      <c r="G32">
        <f t="shared" si="3"/>
        <v>2.4000000000000021E-2</v>
      </c>
      <c r="H32">
        <f t="shared" si="3"/>
        <v>1.8199999999999994E-2</v>
      </c>
      <c r="I32">
        <f t="shared" si="3"/>
        <v>7.5999999999998291E-3</v>
      </c>
      <c r="J32">
        <f t="shared" si="3"/>
        <v>0.53520000000000012</v>
      </c>
      <c r="K32">
        <f t="shared" si="3"/>
        <v>0.12840000000000007</v>
      </c>
    </row>
    <row r="35" spans="1:12">
      <c r="A35" t="s">
        <v>112</v>
      </c>
      <c r="B35" t="s">
        <v>114</v>
      </c>
    </row>
    <row r="36" spans="1:12">
      <c r="A36" t="s">
        <v>148</v>
      </c>
      <c r="B36">
        <v>1</v>
      </c>
      <c r="C36">
        <v>2</v>
      </c>
      <c r="D36">
        <v>3</v>
      </c>
      <c r="E36">
        <v>4</v>
      </c>
      <c r="F36">
        <v>5</v>
      </c>
      <c r="G36">
        <v>6</v>
      </c>
      <c r="H36">
        <v>7</v>
      </c>
      <c r="I36">
        <v>8</v>
      </c>
      <c r="J36">
        <v>9</v>
      </c>
      <c r="K36">
        <v>10</v>
      </c>
      <c r="L36" t="s">
        <v>59</v>
      </c>
    </row>
    <row r="37" spans="1:12">
      <c r="A37" t="s">
        <v>117</v>
      </c>
      <c r="B37">
        <v>1.4258</v>
      </c>
      <c r="C37">
        <v>1.452</v>
      </c>
      <c r="D37">
        <v>1.4346000000000001</v>
      </c>
      <c r="E37">
        <v>1.4341999999999999</v>
      </c>
      <c r="F37">
        <v>1.4638</v>
      </c>
      <c r="G37">
        <v>1.4406000000000001</v>
      </c>
      <c r="H37">
        <v>1.4716</v>
      </c>
      <c r="I37">
        <v>1.4676</v>
      </c>
      <c r="J37">
        <v>1.4032</v>
      </c>
      <c r="K37">
        <v>1.466</v>
      </c>
      <c r="L37" t="s">
        <v>145</v>
      </c>
    </row>
    <row r="38" spans="1:12">
      <c r="A38" t="s">
        <v>116</v>
      </c>
      <c r="B38">
        <v>1.8458000000000001</v>
      </c>
      <c r="C38">
        <v>1.593</v>
      </c>
      <c r="D38">
        <v>1.5920000000000001</v>
      </c>
      <c r="E38">
        <v>1.5189999999999999</v>
      </c>
      <c r="F38">
        <v>1.5349999999999999</v>
      </c>
      <c r="G38">
        <v>1.47</v>
      </c>
      <c r="H38">
        <v>1.4922</v>
      </c>
      <c r="I38">
        <v>1.4796</v>
      </c>
      <c r="J38">
        <v>2.0678000000000001</v>
      </c>
      <c r="K38">
        <v>1.5720000000000001</v>
      </c>
      <c r="L38" t="s">
        <v>147</v>
      </c>
    </row>
    <row r="39" spans="1:12">
      <c r="A39" t="s">
        <v>140</v>
      </c>
      <c r="B39">
        <v>2</v>
      </c>
      <c r="C39">
        <v>4</v>
      </c>
      <c r="D39">
        <v>6</v>
      </c>
      <c r="E39">
        <v>8</v>
      </c>
      <c r="F39">
        <v>10</v>
      </c>
      <c r="G39">
        <v>12</v>
      </c>
      <c r="H39">
        <v>14</v>
      </c>
      <c r="I39">
        <v>16</v>
      </c>
      <c r="J39">
        <v>2</v>
      </c>
      <c r="K39">
        <v>4</v>
      </c>
    </row>
    <row r="40" spans="1:12">
      <c r="A40" t="s">
        <v>115</v>
      </c>
      <c r="B40">
        <f>B38-B37</f>
        <v>0.42000000000000015</v>
      </c>
      <c r="C40">
        <f t="shared" ref="C40:K40" si="4">C38-C37</f>
        <v>0.14100000000000001</v>
      </c>
      <c r="D40">
        <f t="shared" si="4"/>
        <v>0.15739999999999998</v>
      </c>
      <c r="E40">
        <f t="shared" si="4"/>
        <v>8.4799999999999986E-2</v>
      </c>
      <c r="F40">
        <f t="shared" si="4"/>
        <v>7.119999999999993E-2</v>
      </c>
      <c r="G40">
        <f t="shared" si="4"/>
        <v>2.9399999999999871E-2</v>
      </c>
      <c r="H40">
        <f t="shared" si="4"/>
        <v>2.0599999999999952E-2</v>
      </c>
      <c r="I40">
        <f t="shared" si="4"/>
        <v>1.2000000000000011E-2</v>
      </c>
      <c r="J40">
        <f t="shared" si="4"/>
        <v>0.66460000000000008</v>
      </c>
      <c r="K40">
        <f t="shared" si="4"/>
        <v>0.10600000000000009</v>
      </c>
    </row>
    <row r="43" spans="1:12">
      <c r="A43" t="s">
        <v>112</v>
      </c>
      <c r="B43" t="s">
        <v>114</v>
      </c>
    </row>
    <row r="44" spans="1:12">
      <c r="A44" t="s">
        <v>150</v>
      </c>
      <c r="B44">
        <v>1</v>
      </c>
      <c r="C44">
        <v>2</v>
      </c>
      <c r="D44">
        <v>3</v>
      </c>
      <c r="E44">
        <v>4</v>
      </c>
      <c r="F44">
        <v>5</v>
      </c>
      <c r="G44">
        <v>6</v>
      </c>
      <c r="H44">
        <v>7</v>
      </c>
      <c r="I44">
        <v>8</v>
      </c>
      <c r="J44">
        <v>9</v>
      </c>
      <c r="K44">
        <v>10</v>
      </c>
      <c r="L44" t="s">
        <v>59</v>
      </c>
    </row>
    <row r="45" spans="1:12">
      <c r="A45" t="s">
        <v>117</v>
      </c>
      <c r="B45">
        <v>1.4698</v>
      </c>
      <c r="C45">
        <v>1.4166000000000001</v>
      </c>
      <c r="D45">
        <v>1.4523999999999999</v>
      </c>
      <c r="E45">
        <v>1.4068000000000001</v>
      </c>
      <c r="F45">
        <v>1.4558</v>
      </c>
      <c r="G45">
        <v>1.4603999999999999</v>
      </c>
      <c r="H45">
        <v>1.4196</v>
      </c>
      <c r="I45">
        <v>1.4698</v>
      </c>
      <c r="J45">
        <v>1.4730000000000001</v>
      </c>
      <c r="K45">
        <v>1.4481999999999999</v>
      </c>
      <c r="L45" t="s">
        <v>135</v>
      </c>
    </row>
    <row r="46" spans="1:12">
      <c r="A46" t="s">
        <v>116</v>
      </c>
      <c r="B46">
        <v>1.845</v>
      </c>
      <c r="C46">
        <v>1.5258</v>
      </c>
      <c r="D46">
        <v>1.5758000000000001</v>
      </c>
      <c r="E46">
        <v>1.4694</v>
      </c>
      <c r="F46">
        <v>1.5072000000000001</v>
      </c>
      <c r="G46">
        <v>1.4916</v>
      </c>
      <c r="H46">
        <v>1.4381999999999999</v>
      </c>
      <c r="I46">
        <v>1.4872000000000001</v>
      </c>
      <c r="J46">
        <v>1.9998</v>
      </c>
      <c r="K46">
        <v>1.5751999999999999</v>
      </c>
      <c r="L46" t="s">
        <v>149</v>
      </c>
    </row>
    <row r="47" spans="1:12">
      <c r="A47" t="s">
        <v>140</v>
      </c>
      <c r="B47">
        <v>2</v>
      </c>
      <c r="C47">
        <v>4</v>
      </c>
      <c r="D47">
        <v>6</v>
      </c>
      <c r="E47">
        <v>8</v>
      </c>
      <c r="F47">
        <v>10</v>
      </c>
      <c r="G47">
        <v>12</v>
      </c>
      <c r="H47">
        <v>14</v>
      </c>
      <c r="I47">
        <v>16</v>
      </c>
      <c r="J47">
        <v>2</v>
      </c>
      <c r="K47">
        <v>4</v>
      </c>
    </row>
    <row r="48" spans="1:12">
      <c r="A48" t="s">
        <v>115</v>
      </c>
      <c r="B48">
        <f>B46-B45</f>
        <v>0.37519999999999998</v>
      </c>
      <c r="C48">
        <f t="shared" ref="C48:K48" si="5">C46-C45</f>
        <v>0.10919999999999996</v>
      </c>
      <c r="D48">
        <f t="shared" si="5"/>
        <v>0.12340000000000018</v>
      </c>
      <c r="E48">
        <f t="shared" si="5"/>
        <v>6.2599999999999989E-2</v>
      </c>
      <c r="F48">
        <f t="shared" si="5"/>
        <v>5.1400000000000112E-2</v>
      </c>
      <c r="G48">
        <f t="shared" si="5"/>
        <v>3.1200000000000117E-2</v>
      </c>
      <c r="H48">
        <f t="shared" si="5"/>
        <v>1.859999999999995E-2</v>
      </c>
      <c r="I48">
        <f t="shared" si="5"/>
        <v>1.7400000000000082E-2</v>
      </c>
      <c r="J48">
        <f t="shared" si="5"/>
        <v>0.52679999999999993</v>
      </c>
      <c r="K48">
        <f t="shared" si="5"/>
        <v>0.127</v>
      </c>
    </row>
    <row r="51" spans="1:12">
      <c r="A51" t="s">
        <v>112</v>
      </c>
      <c r="B51" t="s">
        <v>114</v>
      </c>
    </row>
    <row r="52" spans="1:12">
      <c r="A52" t="s">
        <v>151</v>
      </c>
      <c r="B52">
        <v>1</v>
      </c>
      <c r="C52">
        <v>2</v>
      </c>
      <c r="D52">
        <v>3</v>
      </c>
      <c r="E52">
        <v>4</v>
      </c>
      <c r="F52">
        <v>5</v>
      </c>
      <c r="G52">
        <v>6</v>
      </c>
      <c r="H52">
        <v>7</v>
      </c>
      <c r="I52">
        <v>8</v>
      </c>
      <c r="J52">
        <v>9</v>
      </c>
      <c r="K52">
        <v>10</v>
      </c>
      <c r="L52" t="s">
        <v>59</v>
      </c>
    </row>
    <row r="53" spans="1:12">
      <c r="A53" t="s">
        <v>117</v>
      </c>
      <c r="B53">
        <v>1.4874000000000001</v>
      </c>
      <c r="C53">
        <v>1.4683999999999999</v>
      </c>
      <c r="D53">
        <v>1.4645999999999999</v>
      </c>
      <c r="E53">
        <v>1.4652000000000001</v>
      </c>
      <c r="F53">
        <v>1.4782</v>
      </c>
      <c r="G53">
        <v>1.4705999999999999</v>
      </c>
      <c r="H53">
        <v>1.4663999999999999</v>
      </c>
      <c r="I53">
        <v>1.4836</v>
      </c>
      <c r="J53">
        <v>1.4836</v>
      </c>
      <c r="K53">
        <v>1.4858</v>
      </c>
      <c r="L53" t="s">
        <v>135</v>
      </c>
    </row>
    <row r="54" spans="1:12">
      <c r="A54" t="s">
        <v>116</v>
      </c>
      <c r="B54">
        <v>1.8371999999999999</v>
      </c>
      <c r="C54">
        <v>1.6581999999999999</v>
      </c>
      <c r="D54">
        <v>1.5494000000000001</v>
      </c>
      <c r="E54">
        <v>1.5486</v>
      </c>
      <c r="F54">
        <v>1.5164</v>
      </c>
      <c r="G54">
        <v>1.4922</v>
      </c>
      <c r="H54">
        <v>1.5092000000000001</v>
      </c>
      <c r="I54">
        <v>1.5092000000000001</v>
      </c>
      <c r="J54">
        <v>1.8444</v>
      </c>
      <c r="K54">
        <v>1.5788</v>
      </c>
      <c r="L54" t="s">
        <v>149</v>
      </c>
    </row>
    <row r="55" spans="1:12">
      <c r="A55" t="s">
        <v>140</v>
      </c>
      <c r="B55">
        <v>2</v>
      </c>
      <c r="C55">
        <v>4</v>
      </c>
      <c r="D55">
        <v>6</v>
      </c>
      <c r="E55">
        <v>8</v>
      </c>
      <c r="F55">
        <v>10</v>
      </c>
      <c r="G55">
        <v>12</v>
      </c>
      <c r="H55">
        <v>14</v>
      </c>
      <c r="I55">
        <v>16</v>
      </c>
      <c r="J55">
        <v>2</v>
      </c>
      <c r="K55">
        <v>4</v>
      </c>
    </row>
    <row r="56" spans="1:12">
      <c r="A56" t="s">
        <v>115</v>
      </c>
      <c r="B56">
        <f>B54-B53</f>
        <v>0.34979999999999989</v>
      </c>
      <c r="C56">
        <f t="shared" ref="C56:K56" si="6">C54-C53</f>
        <v>0.18979999999999997</v>
      </c>
      <c r="D56">
        <f t="shared" si="6"/>
        <v>8.4800000000000209E-2</v>
      </c>
      <c r="E56">
        <f t="shared" si="6"/>
        <v>8.3399999999999919E-2</v>
      </c>
      <c r="F56">
        <f t="shared" si="6"/>
        <v>3.8200000000000012E-2</v>
      </c>
      <c r="G56">
        <f t="shared" si="6"/>
        <v>2.1600000000000064E-2</v>
      </c>
      <c r="H56">
        <f t="shared" si="6"/>
        <v>4.2800000000000171E-2</v>
      </c>
      <c r="I56">
        <f t="shared" si="6"/>
        <v>2.5600000000000067E-2</v>
      </c>
      <c r="J56">
        <f t="shared" si="6"/>
        <v>0.36080000000000001</v>
      </c>
      <c r="K56">
        <f t="shared" si="6"/>
        <v>9.2999999999999972E-2</v>
      </c>
    </row>
    <row r="59" spans="1:12">
      <c r="A59" t="s">
        <v>112</v>
      </c>
      <c r="B59" t="s">
        <v>114</v>
      </c>
    </row>
    <row r="60" spans="1:12">
      <c r="A60" t="s">
        <v>152</v>
      </c>
      <c r="B60">
        <v>1</v>
      </c>
      <c r="C60">
        <v>2</v>
      </c>
      <c r="D60">
        <v>3</v>
      </c>
      <c r="E60">
        <v>4</v>
      </c>
      <c r="F60">
        <v>5</v>
      </c>
      <c r="G60">
        <v>6</v>
      </c>
      <c r="H60">
        <v>7</v>
      </c>
      <c r="I60">
        <v>8</v>
      </c>
      <c r="J60">
        <v>9</v>
      </c>
      <c r="K60">
        <v>10</v>
      </c>
      <c r="L60" t="s">
        <v>59</v>
      </c>
    </row>
    <row r="61" spans="1:12">
      <c r="A61" t="s">
        <v>117</v>
      </c>
      <c r="B61">
        <v>1.4654</v>
      </c>
      <c r="C61">
        <v>1.502</v>
      </c>
      <c r="D61">
        <v>1.4850000000000001</v>
      </c>
      <c r="E61">
        <v>1.462</v>
      </c>
      <c r="F61">
        <v>1.4927999999999999</v>
      </c>
      <c r="G61">
        <v>1.4814000000000001</v>
      </c>
      <c r="H61">
        <v>1.4570000000000001</v>
      </c>
      <c r="I61">
        <v>1.4850000000000001</v>
      </c>
      <c r="J61">
        <v>1.4723999999999999</v>
      </c>
      <c r="K61">
        <v>1.4672000000000001</v>
      </c>
    </row>
    <row r="62" spans="1:12">
      <c r="A62" t="s">
        <v>116</v>
      </c>
      <c r="B62">
        <v>1.861</v>
      </c>
      <c r="C62">
        <v>1.6526000000000001</v>
      </c>
      <c r="D62">
        <v>1.6379999999999999</v>
      </c>
      <c r="E62">
        <v>1.52</v>
      </c>
      <c r="F62">
        <v>1.5331999999999999</v>
      </c>
      <c r="G62">
        <v>1.5056</v>
      </c>
      <c r="H62">
        <v>1.4661999999999999</v>
      </c>
      <c r="I62">
        <v>1.4814000000000001</v>
      </c>
      <c r="J62">
        <v>1.9041999999999999</v>
      </c>
      <c r="K62">
        <v>1.5795999999999999</v>
      </c>
    </row>
    <row r="63" spans="1:12">
      <c r="A63" t="s">
        <v>140</v>
      </c>
      <c r="B63">
        <v>2</v>
      </c>
      <c r="C63">
        <v>4</v>
      </c>
      <c r="D63">
        <v>6</v>
      </c>
      <c r="E63">
        <v>8</v>
      </c>
      <c r="F63">
        <v>10</v>
      </c>
      <c r="G63">
        <v>12</v>
      </c>
      <c r="H63">
        <v>14</v>
      </c>
      <c r="I63">
        <v>16</v>
      </c>
      <c r="J63">
        <v>2</v>
      </c>
      <c r="K63">
        <v>4</v>
      </c>
    </row>
    <row r="64" spans="1:12">
      <c r="A64" t="s">
        <v>115</v>
      </c>
      <c r="B64">
        <f>B62-B61</f>
        <v>0.39559999999999995</v>
      </c>
      <c r="C64">
        <f t="shared" ref="C64:K64" si="7">C62-C61</f>
        <v>0.15060000000000007</v>
      </c>
      <c r="D64">
        <f t="shared" si="7"/>
        <v>0.1529999999999998</v>
      </c>
      <c r="E64">
        <f t="shared" si="7"/>
        <v>5.8000000000000052E-2</v>
      </c>
      <c r="F64">
        <f t="shared" si="7"/>
        <v>4.0399999999999991E-2</v>
      </c>
      <c r="G64">
        <f t="shared" si="7"/>
        <v>2.4199999999999999E-2</v>
      </c>
      <c r="H64">
        <f t="shared" si="7"/>
        <v>9.1999999999998749E-3</v>
      </c>
      <c r="I64">
        <f t="shared" si="7"/>
        <v>-3.6000000000000476E-3</v>
      </c>
      <c r="J64">
        <f t="shared" si="7"/>
        <v>0.43179999999999996</v>
      </c>
      <c r="K64">
        <f t="shared" si="7"/>
        <v>0.11239999999999983</v>
      </c>
    </row>
    <row r="67" spans="1:13">
      <c r="A67" t="s">
        <v>112</v>
      </c>
      <c r="B67" t="s">
        <v>114</v>
      </c>
    </row>
    <row r="68" spans="1:13">
      <c r="A68" t="s">
        <v>164</v>
      </c>
      <c r="B68">
        <v>1</v>
      </c>
      <c r="C68">
        <v>2</v>
      </c>
      <c r="D68">
        <v>3</v>
      </c>
      <c r="E68">
        <v>4</v>
      </c>
      <c r="F68">
        <v>5</v>
      </c>
      <c r="G68">
        <v>6</v>
      </c>
      <c r="H68">
        <v>7</v>
      </c>
      <c r="I68">
        <v>8</v>
      </c>
      <c r="J68">
        <v>9</v>
      </c>
      <c r="K68">
        <v>10</v>
      </c>
      <c r="L68">
        <v>11</v>
      </c>
      <c r="M68">
        <v>12</v>
      </c>
    </row>
    <row r="69" spans="1:13">
      <c r="A69" t="s">
        <v>117</v>
      </c>
      <c r="B69">
        <v>1.4430000000000001</v>
      </c>
      <c r="C69">
        <v>1.4108000000000001</v>
      </c>
      <c r="D69">
        <v>1.4221999999999999</v>
      </c>
      <c r="E69">
        <v>1.4088000000000001</v>
      </c>
      <c r="F69">
        <v>1.4028</v>
      </c>
      <c r="G69">
        <v>1.3906000000000001</v>
      </c>
      <c r="H69">
        <v>1.3834</v>
      </c>
      <c r="I69">
        <v>1.4218</v>
      </c>
      <c r="J69">
        <v>1.4072</v>
      </c>
      <c r="K69">
        <v>1.4117999999999999</v>
      </c>
      <c r="L69">
        <v>1.4094</v>
      </c>
      <c r="M69">
        <v>1.413</v>
      </c>
    </row>
    <row r="70" spans="1:13">
      <c r="A70" t="s">
        <v>116</v>
      </c>
      <c r="B70">
        <v>1.7584</v>
      </c>
      <c r="C70">
        <v>1.5347</v>
      </c>
      <c r="D70">
        <v>1.4923999999999999</v>
      </c>
      <c r="E70">
        <v>1.4505999999999999</v>
      </c>
      <c r="F70">
        <v>1.4401999999999999</v>
      </c>
      <c r="G70">
        <v>1.4204000000000001</v>
      </c>
      <c r="H70">
        <v>1.4096</v>
      </c>
      <c r="I70">
        <v>1.4412</v>
      </c>
      <c r="J70">
        <v>1.4259999999999999</v>
      </c>
      <c r="K70">
        <v>1.4303999999999999</v>
      </c>
      <c r="L70">
        <v>1.448</v>
      </c>
      <c r="M70">
        <v>1.4258</v>
      </c>
    </row>
    <row r="71" spans="1:13">
      <c r="A71" t="s">
        <v>140</v>
      </c>
      <c r="B71">
        <v>2</v>
      </c>
      <c r="C71">
        <v>3</v>
      </c>
      <c r="D71">
        <v>4</v>
      </c>
      <c r="E71">
        <v>5</v>
      </c>
      <c r="F71">
        <v>6</v>
      </c>
      <c r="G71">
        <v>7</v>
      </c>
      <c r="H71">
        <v>8</v>
      </c>
      <c r="I71">
        <v>9</v>
      </c>
      <c r="J71">
        <v>10</v>
      </c>
      <c r="K71">
        <v>12</v>
      </c>
      <c r="L71">
        <v>14</v>
      </c>
      <c r="M71">
        <v>16</v>
      </c>
    </row>
    <row r="72" spans="1:13">
      <c r="A72" t="s">
        <v>115</v>
      </c>
      <c r="B72">
        <f>B70-B69</f>
        <v>0.3153999999999999</v>
      </c>
      <c r="C72">
        <f t="shared" ref="C72:M72" si="8">C70-C69</f>
        <v>0.1238999999999999</v>
      </c>
      <c r="D72">
        <f t="shared" si="8"/>
        <v>7.020000000000004E-2</v>
      </c>
      <c r="E72">
        <f t="shared" si="8"/>
        <v>4.1799999999999837E-2</v>
      </c>
      <c r="F72">
        <f t="shared" si="8"/>
        <v>3.7399999999999878E-2</v>
      </c>
      <c r="G72">
        <f t="shared" si="8"/>
        <v>2.9800000000000049E-2</v>
      </c>
      <c r="H72">
        <f t="shared" si="8"/>
        <v>2.6200000000000001E-2</v>
      </c>
      <c r="I72">
        <f t="shared" si="8"/>
        <v>1.9400000000000084E-2</v>
      </c>
      <c r="J72">
        <f t="shared" si="8"/>
        <v>1.8799999999999928E-2</v>
      </c>
      <c r="K72">
        <f t="shared" si="8"/>
        <v>1.859999999999995E-2</v>
      </c>
      <c r="L72">
        <f t="shared" si="8"/>
        <v>3.8599999999999968E-2</v>
      </c>
      <c r="M72">
        <f t="shared" si="8"/>
        <v>1.2799999999999923E-2</v>
      </c>
    </row>
    <row r="75" spans="1:13">
      <c r="A75" t="s">
        <v>112</v>
      </c>
      <c r="B75" t="s">
        <v>114</v>
      </c>
    </row>
    <row r="76" spans="1:13">
      <c r="A76" t="s">
        <v>165</v>
      </c>
      <c r="B76">
        <v>1</v>
      </c>
      <c r="C76">
        <v>2</v>
      </c>
      <c r="D76">
        <v>3</v>
      </c>
      <c r="E76">
        <v>4</v>
      </c>
      <c r="F76">
        <v>5</v>
      </c>
      <c r="G76">
        <v>6</v>
      </c>
      <c r="H76">
        <v>7</v>
      </c>
      <c r="I76">
        <v>8</v>
      </c>
      <c r="J76">
        <v>9</v>
      </c>
      <c r="K76">
        <v>10</v>
      </c>
      <c r="L76">
        <v>11</v>
      </c>
      <c r="M76">
        <v>12</v>
      </c>
    </row>
    <row r="77" spans="1:13">
      <c r="A77" t="s">
        <v>117</v>
      </c>
      <c r="B77">
        <v>1.395</v>
      </c>
      <c r="C77">
        <v>1.4363999999999999</v>
      </c>
      <c r="D77">
        <v>1.4074</v>
      </c>
      <c r="E77">
        <v>1.4179999999999999</v>
      </c>
      <c r="F77">
        <v>1.4181999999999999</v>
      </c>
      <c r="G77">
        <v>1.3959999999999999</v>
      </c>
      <c r="H77">
        <v>1.4201999999999999</v>
      </c>
      <c r="I77">
        <v>1.4136</v>
      </c>
      <c r="J77">
        <v>1.3692</v>
      </c>
      <c r="K77">
        <v>1.4486000000000001</v>
      </c>
      <c r="L77">
        <v>1.4910000000000001</v>
      </c>
      <c r="M77">
        <v>1.472</v>
      </c>
    </row>
    <row r="78" spans="1:13">
      <c r="A78" t="s">
        <v>116</v>
      </c>
      <c r="B78">
        <v>1.8302</v>
      </c>
      <c r="C78">
        <v>1.7616000000000001</v>
      </c>
      <c r="D78">
        <v>1.6214</v>
      </c>
      <c r="E78">
        <v>1.5546</v>
      </c>
      <c r="F78">
        <v>1.4474</v>
      </c>
      <c r="G78">
        <v>1.4144000000000001</v>
      </c>
      <c r="H78">
        <v>1.4370000000000001</v>
      </c>
      <c r="I78">
        <v>1.4276</v>
      </c>
      <c r="J78">
        <v>1.3846000000000001</v>
      </c>
      <c r="K78">
        <v>1.4658</v>
      </c>
      <c r="L78">
        <v>1.5069999999999999</v>
      </c>
      <c r="M78">
        <v>1.4945999999999999</v>
      </c>
    </row>
    <row r="79" spans="1:13">
      <c r="A79" t="s">
        <v>140</v>
      </c>
      <c r="B79">
        <v>2</v>
      </c>
      <c r="C79">
        <v>3</v>
      </c>
      <c r="D79">
        <v>4</v>
      </c>
      <c r="E79">
        <v>5</v>
      </c>
      <c r="F79">
        <v>6</v>
      </c>
      <c r="G79">
        <v>7</v>
      </c>
      <c r="H79">
        <v>8</v>
      </c>
      <c r="I79">
        <v>9</v>
      </c>
      <c r="J79">
        <v>10</v>
      </c>
      <c r="K79">
        <v>12</v>
      </c>
      <c r="L79">
        <v>14</v>
      </c>
      <c r="M79">
        <v>16</v>
      </c>
    </row>
    <row r="80" spans="1:13">
      <c r="A80" t="s">
        <v>115</v>
      </c>
      <c r="B80">
        <f>B78-B77</f>
        <v>0.43520000000000003</v>
      </c>
      <c r="C80">
        <f t="shared" ref="C80:M80" si="9">C78-C77</f>
        <v>0.32520000000000016</v>
      </c>
      <c r="D80">
        <f t="shared" si="9"/>
        <v>0.21399999999999997</v>
      </c>
      <c r="E80">
        <f t="shared" si="9"/>
        <v>0.13660000000000005</v>
      </c>
      <c r="F80">
        <f t="shared" si="9"/>
        <v>2.9200000000000115E-2</v>
      </c>
      <c r="G80">
        <f t="shared" si="9"/>
        <v>1.8400000000000194E-2</v>
      </c>
      <c r="H80">
        <f t="shared" si="9"/>
        <v>1.6800000000000148E-2</v>
      </c>
      <c r="I80">
        <f t="shared" si="9"/>
        <v>1.4000000000000012E-2</v>
      </c>
      <c r="J80">
        <f t="shared" si="9"/>
        <v>1.540000000000008E-2</v>
      </c>
      <c r="K80">
        <f t="shared" si="9"/>
        <v>1.7199999999999882E-2</v>
      </c>
      <c r="L80">
        <f t="shared" si="9"/>
        <v>1.5999999999999792E-2</v>
      </c>
      <c r="M80">
        <f t="shared" si="9"/>
        <v>2.2599999999999953E-2</v>
      </c>
    </row>
    <row r="83" spans="1:13">
      <c r="A83" t="s">
        <v>112</v>
      </c>
      <c r="B83" t="s">
        <v>114</v>
      </c>
    </row>
    <row r="84" spans="1:13">
      <c r="A84" t="s">
        <v>166</v>
      </c>
      <c r="B84">
        <v>1</v>
      </c>
      <c r="C84">
        <v>2</v>
      </c>
      <c r="D84">
        <v>3</v>
      </c>
      <c r="E84">
        <v>4</v>
      </c>
      <c r="F84">
        <v>5</v>
      </c>
      <c r="G84">
        <v>6</v>
      </c>
      <c r="H84">
        <v>7</v>
      </c>
      <c r="I84">
        <v>8</v>
      </c>
      <c r="J84">
        <v>9</v>
      </c>
      <c r="K84">
        <v>10</v>
      </c>
      <c r="L84">
        <v>11</v>
      </c>
      <c r="M84">
        <v>12</v>
      </c>
    </row>
    <row r="85" spans="1:13">
      <c r="A85" t="s">
        <v>117</v>
      </c>
      <c r="B85">
        <v>1.4461999999999999</v>
      </c>
      <c r="C85">
        <v>1.4870000000000001</v>
      </c>
      <c r="D85">
        <v>1.4830000000000001</v>
      </c>
      <c r="E85">
        <v>1.452</v>
      </c>
      <c r="F85">
        <v>1.4634</v>
      </c>
      <c r="G85">
        <v>1.462</v>
      </c>
      <c r="H85">
        <v>1.4845999999999999</v>
      </c>
      <c r="I85">
        <v>1.4652000000000001</v>
      </c>
      <c r="J85">
        <v>1.4601999999999999</v>
      </c>
      <c r="K85">
        <v>1.4774</v>
      </c>
      <c r="L85">
        <v>1.492</v>
      </c>
      <c r="M85">
        <v>1.4570000000000001</v>
      </c>
    </row>
    <row r="86" spans="1:13">
      <c r="A86" t="s">
        <v>116</v>
      </c>
      <c r="B86">
        <v>1.7754000000000001</v>
      </c>
      <c r="C86">
        <v>1.6266</v>
      </c>
      <c r="D86">
        <v>1.5589999999999999</v>
      </c>
      <c r="E86">
        <v>1.5145999999999999</v>
      </c>
      <c r="F86">
        <v>1.5009999999999999</v>
      </c>
      <c r="G86">
        <v>1.4985999999999999</v>
      </c>
      <c r="H86">
        <v>1.5149999999999999</v>
      </c>
      <c r="I86">
        <v>1.4927999999999999</v>
      </c>
      <c r="J86">
        <v>1.4830000000000001</v>
      </c>
      <c r="K86">
        <v>1.4947999999999999</v>
      </c>
      <c r="L86">
        <v>1.5032000000000001</v>
      </c>
      <c r="M86">
        <v>1.4676</v>
      </c>
    </row>
    <row r="87" spans="1:13">
      <c r="A87" t="s">
        <v>140</v>
      </c>
      <c r="B87">
        <v>2</v>
      </c>
      <c r="C87">
        <v>3</v>
      </c>
      <c r="D87">
        <v>4</v>
      </c>
      <c r="E87">
        <v>5</v>
      </c>
      <c r="F87">
        <v>6</v>
      </c>
      <c r="G87">
        <v>7</v>
      </c>
      <c r="H87">
        <v>8</v>
      </c>
      <c r="I87">
        <v>9</v>
      </c>
      <c r="J87">
        <v>10</v>
      </c>
      <c r="K87">
        <v>12</v>
      </c>
      <c r="L87">
        <v>14</v>
      </c>
      <c r="M87">
        <v>16</v>
      </c>
    </row>
    <row r="88" spans="1:13">
      <c r="A88" t="s">
        <v>115</v>
      </c>
      <c r="B88">
        <f>B86-B85</f>
        <v>0.32920000000000016</v>
      </c>
      <c r="C88">
        <f t="shared" ref="C88:L88" si="10">C86-C85</f>
        <v>0.13959999999999995</v>
      </c>
      <c r="D88">
        <f t="shared" si="10"/>
        <v>7.5999999999999845E-2</v>
      </c>
      <c r="E88">
        <f t="shared" si="10"/>
        <v>6.2599999999999989E-2</v>
      </c>
      <c r="F88">
        <f t="shared" si="10"/>
        <v>3.7599999999999856E-2</v>
      </c>
      <c r="G88">
        <f t="shared" si="10"/>
        <v>3.6599999999999966E-2</v>
      </c>
      <c r="H88">
        <f t="shared" si="10"/>
        <v>3.0399999999999983E-2</v>
      </c>
      <c r="I88">
        <f t="shared" si="10"/>
        <v>2.7599999999999847E-2</v>
      </c>
      <c r="J88">
        <f t="shared" si="10"/>
        <v>2.2800000000000153E-2</v>
      </c>
      <c r="K88">
        <f t="shared" si="10"/>
        <v>1.739999999999986E-2</v>
      </c>
      <c r="L88">
        <f t="shared" si="10"/>
        <v>1.1200000000000099E-2</v>
      </c>
      <c r="M88">
        <f>M86-M85</f>
        <v>1.0599999999999943E-2</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workbookViewId="0">
      <selection activeCell="A16" sqref="A16"/>
    </sheetView>
  </sheetViews>
  <sheetFormatPr baseColWidth="10" defaultRowHeight="15" x14ac:dyDescent="0"/>
  <sheetData>
    <row r="1" spans="1:11">
      <c r="A1" t="s">
        <v>118</v>
      </c>
    </row>
    <row r="2" spans="1:11">
      <c r="A2" t="s">
        <v>122</v>
      </c>
    </row>
    <row r="3" spans="1:11">
      <c r="A3" t="s">
        <v>119</v>
      </c>
      <c r="B3">
        <v>1</v>
      </c>
      <c r="C3">
        <v>1</v>
      </c>
      <c r="D3">
        <v>2</v>
      </c>
      <c r="E3">
        <v>2</v>
      </c>
      <c r="F3">
        <v>3</v>
      </c>
      <c r="G3">
        <v>3</v>
      </c>
      <c r="H3">
        <v>4</v>
      </c>
      <c r="I3">
        <v>4</v>
      </c>
      <c r="J3">
        <v>5</v>
      </c>
      <c r="K3">
        <v>5</v>
      </c>
    </row>
    <row r="4" spans="1:11">
      <c r="A4" t="s">
        <v>121</v>
      </c>
      <c r="B4">
        <v>3</v>
      </c>
      <c r="C4">
        <v>4</v>
      </c>
      <c r="D4">
        <v>2</v>
      </c>
      <c r="E4">
        <v>4</v>
      </c>
      <c r="F4">
        <v>2</v>
      </c>
      <c r="G4">
        <v>4</v>
      </c>
      <c r="H4">
        <v>2</v>
      </c>
      <c r="I4">
        <v>4</v>
      </c>
      <c r="J4">
        <v>2</v>
      </c>
      <c r="K4">
        <v>4</v>
      </c>
    </row>
    <row r="5" spans="1:11">
      <c r="A5" t="s">
        <v>120</v>
      </c>
      <c r="B5">
        <v>12</v>
      </c>
      <c r="C5">
        <v>12</v>
      </c>
      <c r="D5">
        <v>13</v>
      </c>
      <c r="E5">
        <v>13.5</v>
      </c>
      <c r="F5">
        <v>13.75</v>
      </c>
      <c r="G5">
        <v>13</v>
      </c>
      <c r="H5">
        <v>13.5</v>
      </c>
      <c r="I5">
        <v>14</v>
      </c>
      <c r="J5">
        <v>11</v>
      </c>
      <c r="K5">
        <v>11.5</v>
      </c>
    </row>
    <row r="8" spans="1:11">
      <c r="A8" t="s">
        <v>123</v>
      </c>
    </row>
    <row r="9" spans="1:11">
      <c r="A9">
        <v>20150722</v>
      </c>
    </row>
    <row r="10" spans="1:11">
      <c r="A10" t="s">
        <v>124</v>
      </c>
    </row>
    <row r="11" spans="1:11">
      <c r="A11" t="s">
        <v>125</v>
      </c>
      <c r="B11" t="s">
        <v>126</v>
      </c>
    </row>
    <row r="12" spans="1:11">
      <c r="A12" t="s">
        <v>127</v>
      </c>
      <c r="B12" t="s">
        <v>128</v>
      </c>
    </row>
    <row r="13" spans="1:11">
      <c r="A13" t="s">
        <v>129</v>
      </c>
      <c r="B13" t="s">
        <v>130</v>
      </c>
    </row>
    <row r="15" spans="1:11">
      <c r="A15" t="s">
        <v>131</v>
      </c>
    </row>
    <row r="16" spans="1:11">
      <c r="A16" t="s">
        <v>132</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topLeftCell="A2" workbookViewId="0">
      <selection activeCell="A22" sqref="A22:XFD28"/>
    </sheetView>
  </sheetViews>
  <sheetFormatPr baseColWidth="10" defaultRowHeight="15" x14ac:dyDescent="0"/>
  <cols>
    <col min="3" max="3" width="19.33203125" customWidth="1"/>
    <col min="4" max="4" width="94.1640625" customWidth="1"/>
    <col min="5" max="5" width="20.1640625" customWidth="1"/>
    <col min="6" max="6" width="22.5" customWidth="1"/>
    <col min="8" max="8" width="22" customWidth="1"/>
  </cols>
  <sheetData>
    <row r="1" spans="1:15">
      <c r="A1" t="s">
        <v>179</v>
      </c>
    </row>
    <row r="2" spans="1:15">
      <c r="A2" t="s">
        <v>180</v>
      </c>
    </row>
    <row r="5" spans="1:15">
      <c r="A5" t="s">
        <v>181</v>
      </c>
      <c r="B5" t="s">
        <v>17</v>
      </c>
      <c r="C5" t="s">
        <v>184</v>
      </c>
      <c r="D5" t="s">
        <v>182</v>
      </c>
      <c r="E5" t="s">
        <v>59</v>
      </c>
      <c r="F5" t="s">
        <v>183</v>
      </c>
      <c r="G5" t="s">
        <v>184</v>
      </c>
      <c r="H5" t="s">
        <v>185</v>
      </c>
      <c r="I5" t="s">
        <v>184</v>
      </c>
      <c r="J5" t="s">
        <v>215</v>
      </c>
      <c r="K5" t="s">
        <v>59</v>
      </c>
    </row>
    <row r="6" spans="1:15">
      <c r="A6">
        <v>20150713</v>
      </c>
      <c r="B6">
        <v>1</v>
      </c>
      <c r="C6" t="s">
        <v>187</v>
      </c>
      <c r="D6">
        <v>20151111</v>
      </c>
      <c r="E6" t="s">
        <v>186</v>
      </c>
      <c r="F6">
        <v>20151202</v>
      </c>
      <c r="G6" t="s">
        <v>203</v>
      </c>
      <c r="H6">
        <v>20151202</v>
      </c>
      <c r="K6" t="s">
        <v>216</v>
      </c>
    </row>
    <row r="7" spans="1:15">
      <c r="A7">
        <v>20150714</v>
      </c>
      <c r="B7">
        <v>1</v>
      </c>
      <c r="C7" t="s">
        <v>187</v>
      </c>
      <c r="D7">
        <v>20151111</v>
      </c>
      <c r="E7" t="s">
        <v>186</v>
      </c>
      <c r="F7">
        <v>20151202</v>
      </c>
      <c r="G7" t="s">
        <v>202</v>
      </c>
      <c r="H7" t="s">
        <v>214</v>
      </c>
      <c r="K7" t="s">
        <v>216</v>
      </c>
    </row>
    <row r="8" spans="1:15">
      <c r="A8">
        <v>20150714</v>
      </c>
      <c r="B8">
        <v>2</v>
      </c>
      <c r="C8" t="s">
        <v>187</v>
      </c>
      <c r="D8">
        <v>20151125</v>
      </c>
      <c r="E8" t="s">
        <v>194</v>
      </c>
      <c r="F8">
        <v>20151202</v>
      </c>
      <c r="G8" t="s">
        <v>202</v>
      </c>
      <c r="H8">
        <v>20151202</v>
      </c>
      <c r="K8" t="s">
        <v>217</v>
      </c>
    </row>
    <row r="9" spans="1:15" s="9" customFormat="1">
      <c r="A9" s="9">
        <v>20150714</v>
      </c>
      <c r="B9" s="9">
        <v>3</v>
      </c>
      <c r="C9" s="9" t="s">
        <v>188</v>
      </c>
      <c r="D9" s="9" t="s">
        <v>190</v>
      </c>
      <c r="E9" s="9" t="s">
        <v>189</v>
      </c>
      <c r="F9" s="9">
        <v>20151112</v>
      </c>
      <c r="G9" s="9" t="s">
        <v>191</v>
      </c>
      <c r="O9" s="9" t="s">
        <v>199</v>
      </c>
    </row>
    <row r="10" spans="1:15">
      <c r="A10">
        <v>20150714</v>
      </c>
      <c r="B10">
        <v>4</v>
      </c>
      <c r="C10" t="s">
        <v>188</v>
      </c>
      <c r="D10">
        <v>20151111</v>
      </c>
      <c r="E10" t="s">
        <v>189</v>
      </c>
      <c r="F10" s="8">
        <v>20151202</v>
      </c>
      <c r="G10" t="s">
        <v>202</v>
      </c>
      <c r="J10">
        <v>6</v>
      </c>
      <c r="K10" t="s">
        <v>218</v>
      </c>
    </row>
    <row r="11" spans="1:15">
      <c r="A11">
        <v>20150714</v>
      </c>
      <c r="B11">
        <v>5</v>
      </c>
      <c r="C11" t="s">
        <v>188</v>
      </c>
      <c r="D11">
        <v>20151112</v>
      </c>
      <c r="E11" t="s">
        <v>189</v>
      </c>
      <c r="F11" s="8">
        <v>20151202</v>
      </c>
      <c r="G11" t="s">
        <v>208</v>
      </c>
      <c r="J11">
        <v>7</v>
      </c>
    </row>
    <row r="12" spans="1:15" s="9" customFormat="1">
      <c r="A12" s="9">
        <v>20150714</v>
      </c>
      <c r="B12" s="9">
        <v>6</v>
      </c>
      <c r="C12" s="9" t="s">
        <v>188</v>
      </c>
      <c r="D12" s="9">
        <v>20151112</v>
      </c>
      <c r="E12" s="9" t="s">
        <v>189</v>
      </c>
      <c r="O12" s="9" t="s">
        <v>200</v>
      </c>
    </row>
    <row r="13" spans="1:15">
      <c r="A13">
        <v>20150714</v>
      </c>
      <c r="B13">
        <v>7</v>
      </c>
      <c r="C13" t="s">
        <v>188</v>
      </c>
      <c r="D13">
        <v>20151112</v>
      </c>
      <c r="E13" t="s">
        <v>189</v>
      </c>
      <c r="F13" s="8">
        <v>20151202</v>
      </c>
      <c r="G13" t="s">
        <v>209</v>
      </c>
      <c r="J13">
        <v>7</v>
      </c>
      <c r="K13" t="s">
        <v>219</v>
      </c>
    </row>
    <row r="14" spans="1:15">
      <c r="A14">
        <v>20150714</v>
      </c>
      <c r="B14">
        <v>8</v>
      </c>
      <c r="C14" t="s">
        <v>188</v>
      </c>
      <c r="D14">
        <v>20151112</v>
      </c>
      <c r="E14" t="s">
        <v>189</v>
      </c>
      <c r="F14" s="8">
        <v>20151202</v>
      </c>
      <c r="G14" t="s">
        <v>207</v>
      </c>
      <c r="K14" t="s">
        <v>220</v>
      </c>
    </row>
    <row r="15" spans="1:15" s="9" customFormat="1">
      <c r="A15" s="9">
        <v>20150716</v>
      </c>
      <c r="B15" s="9">
        <v>1</v>
      </c>
      <c r="C15" s="9" t="s">
        <v>188</v>
      </c>
      <c r="D15" s="9">
        <v>20151113</v>
      </c>
      <c r="E15" s="9" t="s">
        <v>189</v>
      </c>
      <c r="O15" s="9" t="s">
        <v>195</v>
      </c>
    </row>
    <row r="16" spans="1:15">
      <c r="A16">
        <v>20150716</v>
      </c>
      <c r="B16">
        <v>2</v>
      </c>
      <c r="C16" t="s">
        <v>188</v>
      </c>
      <c r="D16">
        <v>20151113</v>
      </c>
      <c r="E16" t="s">
        <v>189</v>
      </c>
      <c r="F16" s="8">
        <v>20151202</v>
      </c>
      <c r="G16" t="s">
        <v>207</v>
      </c>
      <c r="K16" t="s">
        <v>221</v>
      </c>
    </row>
    <row r="17" spans="1:15">
      <c r="A17">
        <v>20150716</v>
      </c>
      <c r="B17">
        <v>3</v>
      </c>
      <c r="C17" t="s">
        <v>192</v>
      </c>
    </row>
    <row r="18" spans="1:15">
      <c r="A18">
        <v>20150716</v>
      </c>
      <c r="B18">
        <v>4</v>
      </c>
      <c r="C18" t="s">
        <v>192</v>
      </c>
    </row>
    <row r="19" spans="1:15">
      <c r="A19">
        <v>20150716</v>
      </c>
      <c r="B19">
        <v>5</v>
      </c>
      <c r="C19" t="s">
        <v>188</v>
      </c>
      <c r="D19">
        <v>20151113</v>
      </c>
      <c r="E19" t="s">
        <v>189</v>
      </c>
      <c r="F19" s="8">
        <v>20151202</v>
      </c>
      <c r="G19" t="s">
        <v>207</v>
      </c>
      <c r="K19" t="s">
        <v>222</v>
      </c>
    </row>
    <row r="20" spans="1:15">
      <c r="A20">
        <v>20150716</v>
      </c>
      <c r="B20">
        <v>6</v>
      </c>
      <c r="C20" s="8" t="s">
        <v>188</v>
      </c>
      <c r="D20" s="8">
        <v>20151117</v>
      </c>
      <c r="E20" s="8" t="s">
        <v>189</v>
      </c>
      <c r="F20" s="8">
        <v>20151202</v>
      </c>
      <c r="G20" t="s">
        <v>207</v>
      </c>
      <c r="K20" t="s">
        <v>223</v>
      </c>
    </row>
    <row r="21" spans="1:15">
      <c r="A21">
        <v>20150716</v>
      </c>
      <c r="B21">
        <v>7</v>
      </c>
      <c r="C21" t="s">
        <v>188</v>
      </c>
      <c r="D21">
        <v>20151117</v>
      </c>
      <c r="E21" t="s">
        <v>189</v>
      </c>
      <c r="F21" s="8">
        <v>20151202</v>
      </c>
      <c r="G21" t="s">
        <v>206</v>
      </c>
      <c r="K21" t="s">
        <v>223</v>
      </c>
    </row>
    <row r="22" spans="1:15" s="9" customFormat="1">
      <c r="A22" s="9">
        <v>20150717</v>
      </c>
      <c r="B22" s="9">
        <v>1</v>
      </c>
      <c r="C22" s="9" t="s">
        <v>188</v>
      </c>
      <c r="D22" s="9">
        <v>20151117</v>
      </c>
      <c r="E22" s="9" t="s">
        <v>189</v>
      </c>
      <c r="O22" s="9" t="s">
        <v>195</v>
      </c>
    </row>
    <row r="23" spans="1:15">
      <c r="A23">
        <v>20150717</v>
      </c>
      <c r="B23">
        <v>2</v>
      </c>
      <c r="C23" t="s">
        <v>188</v>
      </c>
      <c r="D23">
        <v>20151117</v>
      </c>
      <c r="E23" t="s">
        <v>193</v>
      </c>
      <c r="F23" s="8">
        <v>20151202</v>
      </c>
      <c r="G23" t="s">
        <v>205</v>
      </c>
      <c r="K23" t="s">
        <v>224</v>
      </c>
    </row>
    <row r="24" spans="1:15">
      <c r="A24">
        <v>20150717</v>
      </c>
      <c r="B24">
        <v>3</v>
      </c>
      <c r="C24" t="s">
        <v>188</v>
      </c>
      <c r="D24">
        <v>20151117</v>
      </c>
      <c r="E24" t="s">
        <v>193</v>
      </c>
      <c r="F24" s="8">
        <v>20151202</v>
      </c>
      <c r="G24" t="s">
        <v>204</v>
      </c>
      <c r="K24" t="s">
        <v>225</v>
      </c>
    </row>
    <row r="25" spans="1:15">
      <c r="A25">
        <v>20150717</v>
      </c>
      <c r="B25">
        <v>4</v>
      </c>
      <c r="C25" t="s">
        <v>188</v>
      </c>
      <c r="D25">
        <v>20151117</v>
      </c>
      <c r="E25" t="s">
        <v>194</v>
      </c>
      <c r="F25" s="8">
        <v>20151202</v>
      </c>
      <c r="G25" t="s">
        <v>210</v>
      </c>
    </row>
    <row r="26" spans="1:15">
      <c r="A26">
        <v>20150720</v>
      </c>
      <c r="B26">
        <v>1</v>
      </c>
      <c r="C26" t="s">
        <v>188</v>
      </c>
      <c r="D26">
        <v>20151123</v>
      </c>
      <c r="E26" t="s">
        <v>194</v>
      </c>
      <c r="F26" s="8">
        <v>20151202</v>
      </c>
      <c r="G26" t="s">
        <v>211</v>
      </c>
    </row>
    <row r="27" spans="1:15">
      <c r="A27">
        <v>20150720</v>
      </c>
      <c r="B27">
        <v>2</v>
      </c>
      <c r="C27" t="s">
        <v>188</v>
      </c>
      <c r="D27">
        <v>20151123</v>
      </c>
      <c r="E27" t="s">
        <v>194</v>
      </c>
      <c r="F27">
        <v>20151202</v>
      </c>
      <c r="G27" t="s">
        <v>202</v>
      </c>
    </row>
    <row r="28" spans="1:15">
      <c r="A28">
        <v>20150720</v>
      </c>
      <c r="B28">
        <v>3</v>
      </c>
      <c r="C28" t="s">
        <v>188</v>
      </c>
      <c r="D28">
        <v>20151124</v>
      </c>
      <c r="E28" t="s">
        <v>194</v>
      </c>
      <c r="F28">
        <v>20151202</v>
      </c>
      <c r="G28" t="s">
        <v>202</v>
      </c>
    </row>
    <row r="29" spans="1:15">
      <c r="A29">
        <v>20150720</v>
      </c>
      <c r="B29">
        <v>4</v>
      </c>
      <c r="C29" t="s">
        <v>188</v>
      </c>
      <c r="D29">
        <v>20141124</v>
      </c>
      <c r="E29" t="s">
        <v>194</v>
      </c>
      <c r="F29" s="8">
        <v>20151202</v>
      </c>
      <c r="G29" t="s">
        <v>212</v>
      </c>
    </row>
    <row r="30" spans="1:15">
      <c r="A30">
        <v>20150722</v>
      </c>
      <c r="B30">
        <v>1</v>
      </c>
      <c r="D30" t="s">
        <v>153</v>
      </c>
    </row>
    <row r="31" spans="1:15">
      <c r="A31">
        <v>20150723</v>
      </c>
      <c r="B31">
        <v>1</v>
      </c>
      <c r="C31" t="s">
        <v>197</v>
      </c>
      <c r="D31">
        <v>20151120</v>
      </c>
      <c r="E31" t="s">
        <v>201</v>
      </c>
      <c r="F31" s="8">
        <v>20151202</v>
      </c>
      <c r="G31" t="s">
        <v>213</v>
      </c>
    </row>
    <row r="32" spans="1:15">
      <c r="A32">
        <v>20150723</v>
      </c>
      <c r="B32">
        <v>2</v>
      </c>
      <c r="D32" t="s">
        <v>154</v>
      </c>
    </row>
    <row r="33" spans="1:15">
      <c r="A33">
        <v>20150723</v>
      </c>
      <c r="B33">
        <v>3</v>
      </c>
      <c r="C33" t="s">
        <v>196</v>
      </c>
      <c r="D33">
        <v>20151120</v>
      </c>
      <c r="E33" t="s">
        <v>201</v>
      </c>
      <c r="F33">
        <v>20151202</v>
      </c>
      <c r="G33" t="s">
        <v>202</v>
      </c>
    </row>
    <row r="34" spans="1:15">
      <c r="A34">
        <v>20150723</v>
      </c>
      <c r="B34">
        <v>4</v>
      </c>
      <c r="D34" t="s">
        <v>158</v>
      </c>
    </row>
    <row r="35" spans="1:15" s="9" customFormat="1">
      <c r="A35" s="9">
        <v>20150723</v>
      </c>
      <c r="B35" s="9">
        <v>5</v>
      </c>
      <c r="C35" s="9" t="s">
        <v>198</v>
      </c>
      <c r="D35" s="9">
        <v>20151120</v>
      </c>
      <c r="E35" s="9" t="s">
        <v>201</v>
      </c>
      <c r="O35" s="9" t="s">
        <v>195</v>
      </c>
    </row>
    <row r="36" spans="1:15">
      <c r="A36">
        <v>20150723</v>
      </c>
      <c r="B36">
        <v>6</v>
      </c>
      <c r="D36" t="s">
        <v>158</v>
      </c>
    </row>
    <row r="37" spans="1:15">
      <c r="A37">
        <v>20150723</v>
      </c>
      <c r="B37">
        <v>7</v>
      </c>
      <c r="D37" t="s">
        <v>158</v>
      </c>
    </row>
    <row r="38" spans="1:15">
      <c r="A38">
        <v>20150724</v>
      </c>
      <c r="B38">
        <v>1</v>
      </c>
      <c r="D38" t="s">
        <v>167</v>
      </c>
    </row>
    <row r="39" spans="1:15">
      <c r="A39">
        <v>20150724</v>
      </c>
      <c r="B39">
        <v>2</v>
      </c>
      <c r="D39" t="s">
        <v>167</v>
      </c>
    </row>
    <row r="40" spans="1:15">
      <c r="A40">
        <v>20150724</v>
      </c>
      <c r="B40">
        <v>3</v>
      </c>
      <c r="D40" t="s">
        <v>167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1"/>
  <sheetViews>
    <sheetView tabSelected="1" topLeftCell="A8" workbookViewId="0">
      <selection activeCell="O65" sqref="O65"/>
    </sheetView>
  </sheetViews>
  <sheetFormatPr baseColWidth="10" defaultRowHeight="15" x14ac:dyDescent="0"/>
  <cols>
    <col min="1" max="1" width="22" customWidth="1"/>
    <col min="2" max="2" width="12.83203125" customWidth="1"/>
    <col min="3" max="3" width="21.83203125" customWidth="1"/>
    <col min="5" max="5" width="9.33203125" customWidth="1"/>
    <col min="6" max="6" width="8.5" customWidth="1"/>
    <col min="7" max="7" width="16.5" customWidth="1"/>
    <col min="8" max="8" width="14.6640625" customWidth="1"/>
    <col min="9" max="9" width="13.6640625" customWidth="1"/>
    <col min="10" max="10" width="13.5" customWidth="1"/>
    <col min="11" max="11" width="22.6640625" customWidth="1"/>
    <col min="12" max="12" width="19.5" customWidth="1"/>
    <col min="13" max="13" width="24.5" customWidth="1"/>
    <col min="14" max="14" width="29.5" customWidth="1"/>
    <col min="15" max="15" width="40.6640625" customWidth="1"/>
    <col min="16" max="16" width="13" customWidth="1"/>
    <col min="17" max="17" width="11.83203125" customWidth="1"/>
    <col min="18" max="18" width="16.33203125" customWidth="1"/>
    <col min="19" max="19" width="18.33203125" customWidth="1"/>
    <col min="21" max="21" width="21.5" customWidth="1"/>
    <col min="23" max="23" width="11.33203125" customWidth="1"/>
  </cols>
  <sheetData>
    <row r="1" spans="1:25">
      <c r="A1" s="1" t="s">
        <v>0</v>
      </c>
    </row>
    <row r="2" spans="1:25">
      <c r="A2" s="1"/>
    </row>
    <row r="3" spans="1:25">
      <c r="A3" s="1"/>
    </row>
    <row r="4" spans="1:25">
      <c r="A4" s="1"/>
    </row>
    <row r="5" spans="1:25">
      <c r="A5" t="s">
        <v>171</v>
      </c>
    </row>
    <row r="6" spans="1:25">
      <c r="A6" s="3" t="s">
        <v>15</v>
      </c>
      <c r="B6" s="3" t="s">
        <v>17</v>
      </c>
      <c r="C6" s="3" t="s">
        <v>16</v>
      </c>
      <c r="D6" s="3" t="s">
        <v>17</v>
      </c>
      <c r="E6" s="3" t="s">
        <v>18</v>
      </c>
      <c r="F6" s="3" t="s">
        <v>19</v>
      </c>
      <c r="G6" s="3" t="s">
        <v>20</v>
      </c>
      <c r="H6" s="3" t="s">
        <v>21</v>
      </c>
      <c r="I6" s="3" t="s">
        <v>22</v>
      </c>
      <c r="J6" s="3" t="s">
        <v>23</v>
      </c>
      <c r="K6" s="3" t="s">
        <v>24</v>
      </c>
      <c r="L6" s="3" t="s">
        <v>58</v>
      </c>
      <c r="M6" s="3" t="s">
        <v>135</v>
      </c>
      <c r="N6" s="3" t="s">
        <v>133</v>
      </c>
      <c r="O6" s="3" t="s">
        <v>59</v>
      </c>
      <c r="P6" s="3" t="s">
        <v>25</v>
      </c>
      <c r="Q6" s="3" t="s">
        <v>26</v>
      </c>
      <c r="R6" s="3" t="s">
        <v>227</v>
      </c>
      <c r="S6" s="3" t="s">
        <v>228</v>
      </c>
      <c r="T6" s="3" t="s">
        <v>230</v>
      </c>
      <c r="U6" s="3" t="s">
        <v>232</v>
      </c>
      <c r="V6" s="3" t="s">
        <v>233</v>
      </c>
      <c r="W6" s="3" t="s">
        <v>234</v>
      </c>
      <c r="X6" s="3" t="s">
        <v>237</v>
      </c>
      <c r="Y6" s="3" t="s">
        <v>238</v>
      </c>
    </row>
    <row r="7" spans="1:25">
      <c r="A7">
        <v>20150713</v>
      </c>
      <c r="B7">
        <v>1</v>
      </c>
      <c r="C7">
        <v>1300</v>
      </c>
      <c r="D7">
        <v>1</v>
      </c>
      <c r="E7">
        <v>1514.9</v>
      </c>
      <c r="F7">
        <v>1464.7</v>
      </c>
      <c r="G7">
        <f>E7-F7</f>
        <v>50.200000000000045</v>
      </c>
      <c r="H7" t="s">
        <v>57</v>
      </c>
      <c r="I7" t="s">
        <v>138</v>
      </c>
      <c r="J7">
        <v>50</v>
      </c>
      <c r="K7">
        <v>2.23</v>
      </c>
      <c r="L7" t="s">
        <v>67</v>
      </c>
      <c r="M7" t="s">
        <v>136</v>
      </c>
      <c r="N7" t="s">
        <v>134</v>
      </c>
      <c r="O7" t="s">
        <v>60</v>
      </c>
      <c r="P7" s="7">
        <f>J7/K7</f>
        <v>22.421524663677129</v>
      </c>
      <c r="Q7" s="7">
        <f>G7/J7/K7</f>
        <v>0.45022421524663719</v>
      </c>
    </row>
    <row r="8" spans="1:25">
      <c r="A8">
        <v>20150714</v>
      </c>
      <c r="B8">
        <v>1</v>
      </c>
      <c r="C8" s="5">
        <v>0.41666666666666669</v>
      </c>
      <c r="D8">
        <v>1</v>
      </c>
      <c r="E8">
        <v>1515.6</v>
      </c>
      <c r="F8">
        <v>1454.7</v>
      </c>
      <c r="G8">
        <f t="shared" ref="G8:G41" si="0">E8-F8</f>
        <v>60.899999999999864</v>
      </c>
      <c r="H8" t="s">
        <v>57</v>
      </c>
      <c r="I8" t="s">
        <v>138</v>
      </c>
      <c r="J8">
        <v>50</v>
      </c>
      <c r="K8">
        <v>2.23</v>
      </c>
      <c r="L8" t="s">
        <v>67</v>
      </c>
      <c r="M8" t="s">
        <v>136</v>
      </c>
      <c r="N8" t="s">
        <v>134</v>
      </c>
      <c r="P8" s="7">
        <f t="shared" ref="P8:P41" si="1">J8/K8</f>
        <v>22.421524663677129</v>
      </c>
      <c r="Q8" s="7">
        <f t="shared" ref="Q8:Q41" si="2">G8/J8/K8</f>
        <v>0.54618834080717371</v>
      </c>
    </row>
    <row r="9" spans="1:25">
      <c r="A9">
        <v>20150714</v>
      </c>
      <c r="B9">
        <v>2</v>
      </c>
      <c r="C9" s="5">
        <v>0.4513888888888889</v>
      </c>
      <c r="D9">
        <v>2</v>
      </c>
      <c r="E9">
        <v>1519.1</v>
      </c>
      <c r="F9">
        <v>1408.6</v>
      </c>
      <c r="G9">
        <f t="shared" si="0"/>
        <v>110.5</v>
      </c>
      <c r="H9">
        <v>300</v>
      </c>
      <c r="I9">
        <v>30</v>
      </c>
      <c r="J9">
        <v>50</v>
      </c>
      <c r="K9">
        <v>2.23</v>
      </c>
      <c r="L9" t="s">
        <v>67</v>
      </c>
      <c r="M9" t="s">
        <v>136</v>
      </c>
      <c r="N9" t="s">
        <v>134</v>
      </c>
      <c r="P9" s="7">
        <f t="shared" si="1"/>
        <v>22.421524663677129</v>
      </c>
      <c r="Q9" s="7">
        <f t="shared" si="2"/>
        <v>0.99103139013452912</v>
      </c>
    </row>
    <row r="10" spans="1:25">
      <c r="A10">
        <v>20150714</v>
      </c>
      <c r="B10">
        <v>3</v>
      </c>
      <c r="C10" s="5">
        <v>0.47222222222222227</v>
      </c>
      <c r="D10">
        <v>3</v>
      </c>
      <c r="E10">
        <f>1454+94.6</f>
        <v>1548.6</v>
      </c>
      <c r="F10">
        <v>1450.6</v>
      </c>
      <c r="G10">
        <f t="shared" si="0"/>
        <v>98</v>
      </c>
      <c r="H10">
        <v>300</v>
      </c>
      <c r="I10">
        <v>30</v>
      </c>
      <c r="J10">
        <v>50</v>
      </c>
      <c r="K10">
        <v>2.23</v>
      </c>
      <c r="L10" t="s">
        <v>61</v>
      </c>
      <c r="M10" t="s">
        <v>136</v>
      </c>
      <c r="N10" t="s">
        <v>134</v>
      </c>
      <c r="O10" t="s">
        <v>62</v>
      </c>
      <c r="P10" s="7">
        <f t="shared" si="1"/>
        <v>22.421524663677129</v>
      </c>
      <c r="Q10" s="7">
        <f t="shared" si="2"/>
        <v>0.87892376681614348</v>
      </c>
    </row>
    <row r="11" spans="1:25">
      <c r="A11">
        <v>20150714</v>
      </c>
      <c r="B11">
        <v>4</v>
      </c>
      <c r="C11" s="5">
        <v>0.49305555555555558</v>
      </c>
      <c r="D11">
        <v>4</v>
      </c>
      <c r="E11">
        <f>1408.6+99</f>
        <v>1507.6</v>
      </c>
      <c r="F11">
        <v>1426.6</v>
      </c>
      <c r="G11">
        <f t="shared" si="0"/>
        <v>81</v>
      </c>
      <c r="H11">
        <v>300</v>
      </c>
      <c r="I11">
        <v>30</v>
      </c>
      <c r="J11">
        <v>50</v>
      </c>
      <c r="K11">
        <v>2.23</v>
      </c>
      <c r="L11" t="s">
        <v>61</v>
      </c>
      <c r="M11" t="s">
        <v>136</v>
      </c>
      <c r="N11" t="s">
        <v>134</v>
      </c>
      <c r="O11" t="s">
        <v>63</v>
      </c>
      <c r="P11" s="7">
        <f t="shared" si="1"/>
        <v>22.421524663677129</v>
      </c>
      <c r="Q11" s="7">
        <f t="shared" si="2"/>
        <v>0.72645739910313911</v>
      </c>
    </row>
    <row r="12" spans="1:25">
      <c r="A12">
        <v>20150714</v>
      </c>
      <c r="B12">
        <v>5</v>
      </c>
      <c r="C12" s="5">
        <v>0.5</v>
      </c>
      <c r="D12">
        <v>5</v>
      </c>
      <c r="E12">
        <v>1508.9</v>
      </c>
      <c r="F12">
        <v>1447.5</v>
      </c>
      <c r="G12">
        <f t="shared" si="0"/>
        <v>61.400000000000091</v>
      </c>
      <c r="H12" t="s">
        <v>57</v>
      </c>
      <c r="I12" t="s">
        <v>138</v>
      </c>
      <c r="J12">
        <v>50</v>
      </c>
      <c r="K12">
        <v>2.23</v>
      </c>
      <c r="L12" t="s">
        <v>61</v>
      </c>
      <c r="M12" t="s">
        <v>136</v>
      </c>
      <c r="N12" t="s">
        <v>134</v>
      </c>
      <c r="O12" t="s">
        <v>63</v>
      </c>
      <c r="P12" s="7">
        <f t="shared" si="1"/>
        <v>22.421524663677129</v>
      </c>
      <c r="Q12" s="7">
        <f t="shared" si="2"/>
        <v>0.55067264573991115</v>
      </c>
    </row>
    <row r="13" spans="1:25">
      <c r="A13">
        <v>20150714</v>
      </c>
      <c r="B13">
        <v>6</v>
      </c>
      <c r="C13" s="5">
        <v>0.54166666666666663</v>
      </c>
      <c r="D13">
        <v>6</v>
      </c>
      <c r="E13">
        <v>1511.2</v>
      </c>
      <c r="F13">
        <v>1437.1</v>
      </c>
      <c r="G13">
        <f t="shared" si="0"/>
        <v>74.100000000000136</v>
      </c>
      <c r="H13">
        <v>150</v>
      </c>
      <c r="J13">
        <v>50</v>
      </c>
      <c r="K13">
        <v>2.23</v>
      </c>
      <c r="L13" t="s">
        <v>61</v>
      </c>
      <c r="M13" t="s">
        <v>136</v>
      </c>
      <c r="N13" t="s">
        <v>134</v>
      </c>
      <c r="O13" t="s">
        <v>64</v>
      </c>
      <c r="P13" s="7">
        <f t="shared" si="1"/>
        <v>22.421524663677129</v>
      </c>
      <c r="Q13" s="7">
        <f t="shared" si="2"/>
        <v>0.66457399103139136</v>
      </c>
    </row>
    <row r="14" spans="1:25">
      <c r="A14">
        <v>20150714</v>
      </c>
      <c r="B14">
        <v>7</v>
      </c>
      <c r="C14" s="5">
        <v>0.5625</v>
      </c>
      <c r="D14">
        <v>7</v>
      </c>
      <c r="E14">
        <v>1516.4</v>
      </c>
      <c r="F14">
        <v>1454.5</v>
      </c>
      <c r="G14">
        <f t="shared" si="0"/>
        <v>61.900000000000091</v>
      </c>
      <c r="H14" t="s">
        <v>57</v>
      </c>
      <c r="I14" t="s">
        <v>138</v>
      </c>
      <c r="J14">
        <v>50</v>
      </c>
      <c r="K14">
        <v>2.23</v>
      </c>
      <c r="L14" t="s">
        <v>61</v>
      </c>
      <c r="M14" t="s">
        <v>136</v>
      </c>
      <c r="N14" t="s">
        <v>134</v>
      </c>
      <c r="O14" t="s">
        <v>64</v>
      </c>
      <c r="P14" s="7">
        <f t="shared" si="1"/>
        <v>22.421524663677129</v>
      </c>
      <c r="Q14" s="7">
        <f t="shared" si="2"/>
        <v>0.55515695067264659</v>
      </c>
    </row>
    <row r="15" spans="1:25">
      <c r="A15">
        <v>20150714</v>
      </c>
      <c r="B15">
        <v>8</v>
      </c>
      <c r="C15" s="5">
        <v>0.58333333333333337</v>
      </c>
      <c r="D15">
        <v>8</v>
      </c>
      <c r="E15">
        <v>1518.1</v>
      </c>
      <c r="F15">
        <v>1439.9</v>
      </c>
      <c r="G15">
        <f t="shared" si="0"/>
        <v>78.199999999999818</v>
      </c>
      <c r="H15">
        <v>200</v>
      </c>
      <c r="I15">
        <v>60</v>
      </c>
      <c r="J15">
        <v>50</v>
      </c>
      <c r="K15">
        <v>2.23</v>
      </c>
      <c r="L15" t="s">
        <v>61</v>
      </c>
      <c r="M15" t="s">
        <v>136</v>
      </c>
      <c r="N15" t="s">
        <v>134</v>
      </c>
      <c r="O15" t="s">
        <v>65</v>
      </c>
      <c r="P15" s="7">
        <f t="shared" si="1"/>
        <v>22.421524663677129</v>
      </c>
      <c r="Q15" s="7">
        <f t="shared" si="2"/>
        <v>0.70134529147981894</v>
      </c>
    </row>
    <row r="16" spans="1:25">
      <c r="A16">
        <v>20150716</v>
      </c>
      <c r="B16">
        <v>1</v>
      </c>
      <c r="C16" s="5">
        <v>0.5</v>
      </c>
      <c r="D16">
        <v>1</v>
      </c>
      <c r="E16">
        <v>1539.1</v>
      </c>
      <c r="F16">
        <v>1484.2</v>
      </c>
      <c r="G16">
        <f t="shared" si="0"/>
        <v>54.899999999999864</v>
      </c>
      <c r="H16" t="s">
        <v>57</v>
      </c>
      <c r="I16" t="s">
        <v>138</v>
      </c>
      <c r="J16">
        <v>50</v>
      </c>
      <c r="K16">
        <v>2.23</v>
      </c>
      <c r="L16" t="s">
        <v>61</v>
      </c>
      <c r="M16" t="s">
        <v>136</v>
      </c>
      <c r="N16" t="s">
        <v>134</v>
      </c>
      <c r="O16" t="s">
        <v>65</v>
      </c>
      <c r="P16" s="7">
        <f t="shared" si="1"/>
        <v>22.421524663677129</v>
      </c>
      <c r="Q16" s="7">
        <f t="shared" si="2"/>
        <v>0.4923766816143485</v>
      </c>
    </row>
    <row r="17" spans="1:25">
      <c r="A17">
        <v>20150716</v>
      </c>
      <c r="B17">
        <v>2</v>
      </c>
      <c r="C17" s="5">
        <v>0.51388888888888895</v>
      </c>
      <c r="D17">
        <v>2</v>
      </c>
      <c r="E17">
        <v>1505.7</v>
      </c>
      <c r="F17">
        <v>1422.9</v>
      </c>
      <c r="G17">
        <f t="shared" si="0"/>
        <v>82.799999999999955</v>
      </c>
      <c r="H17">
        <v>250</v>
      </c>
      <c r="I17">
        <v>40</v>
      </c>
      <c r="J17">
        <v>50</v>
      </c>
      <c r="K17">
        <v>2.23</v>
      </c>
      <c r="L17" t="s">
        <v>66</v>
      </c>
      <c r="M17" t="s">
        <v>136</v>
      </c>
      <c r="N17" t="s">
        <v>134</v>
      </c>
      <c r="O17" t="s">
        <v>65</v>
      </c>
      <c r="P17" s="7">
        <f t="shared" si="1"/>
        <v>22.421524663677129</v>
      </c>
      <c r="Q17" s="7">
        <f t="shared" si="2"/>
        <v>0.74260089686098607</v>
      </c>
    </row>
    <row r="18" spans="1:25">
      <c r="A18">
        <v>20150716</v>
      </c>
      <c r="B18">
        <v>3</v>
      </c>
      <c r="C18" s="5">
        <v>0.53819444444444442</v>
      </c>
      <c r="D18">
        <v>3</v>
      </c>
      <c r="E18">
        <v>1540.4</v>
      </c>
      <c r="F18">
        <v>1486.9</v>
      </c>
      <c r="G18">
        <f t="shared" si="0"/>
        <v>53.5</v>
      </c>
      <c r="H18" t="s">
        <v>57</v>
      </c>
      <c r="I18" t="s">
        <v>138</v>
      </c>
      <c r="J18">
        <v>50</v>
      </c>
      <c r="K18">
        <v>2.23</v>
      </c>
      <c r="L18" t="s">
        <v>67</v>
      </c>
      <c r="M18" t="s">
        <v>136</v>
      </c>
      <c r="N18" t="s">
        <v>134</v>
      </c>
      <c r="O18" t="s">
        <v>68</v>
      </c>
      <c r="P18" s="7">
        <f t="shared" si="1"/>
        <v>22.421524663677129</v>
      </c>
      <c r="Q18" s="7">
        <f t="shared" si="2"/>
        <v>0.47982062780269064</v>
      </c>
    </row>
    <row r="19" spans="1:25">
      <c r="A19">
        <v>20150716</v>
      </c>
      <c r="B19">
        <v>4</v>
      </c>
      <c r="C19" s="5">
        <v>0.56944444444444442</v>
      </c>
      <c r="D19">
        <v>4</v>
      </c>
      <c r="E19">
        <v>1523.6</v>
      </c>
      <c r="F19">
        <v>1444.4</v>
      </c>
      <c r="G19">
        <f t="shared" si="0"/>
        <v>79.199999999999818</v>
      </c>
      <c r="H19">
        <v>200</v>
      </c>
      <c r="I19">
        <v>60</v>
      </c>
      <c r="J19">
        <v>50</v>
      </c>
      <c r="K19">
        <v>2.23</v>
      </c>
      <c r="L19" t="s">
        <v>67</v>
      </c>
      <c r="M19" t="s">
        <v>136</v>
      </c>
      <c r="N19" t="s">
        <v>134</v>
      </c>
      <c r="O19" t="s">
        <v>68</v>
      </c>
      <c r="P19" s="7">
        <f t="shared" si="1"/>
        <v>22.421524663677129</v>
      </c>
      <c r="Q19" s="7">
        <f t="shared" si="2"/>
        <v>0.71031390134528982</v>
      </c>
    </row>
    <row r="20" spans="1:25">
      <c r="A20">
        <v>20150716</v>
      </c>
      <c r="B20">
        <v>5</v>
      </c>
      <c r="C20" s="5">
        <v>0.59027777777777779</v>
      </c>
      <c r="D20">
        <v>5</v>
      </c>
      <c r="E20">
        <v>1503.5</v>
      </c>
      <c r="F20">
        <v>1430.3</v>
      </c>
      <c r="G20">
        <f t="shared" si="0"/>
        <v>73.200000000000045</v>
      </c>
      <c r="H20">
        <v>200</v>
      </c>
      <c r="I20">
        <v>30</v>
      </c>
      <c r="J20">
        <v>50</v>
      </c>
      <c r="K20">
        <v>2.23</v>
      </c>
      <c r="L20" t="s">
        <v>69</v>
      </c>
      <c r="M20" t="s">
        <v>136</v>
      </c>
      <c r="N20" t="s">
        <v>134</v>
      </c>
      <c r="O20" t="s">
        <v>70</v>
      </c>
      <c r="P20" s="7">
        <f t="shared" si="1"/>
        <v>22.421524663677129</v>
      </c>
      <c r="Q20" s="7">
        <f t="shared" si="2"/>
        <v>0.65650224215246678</v>
      </c>
    </row>
    <row r="21" spans="1:25">
      <c r="A21">
        <v>20150716</v>
      </c>
      <c r="B21">
        <v>6</v>
      </c>
      <c r="C21" s="5">
        <v>0.61319444444444449</v>
      </c>
      <c r="D21">
        <v>6</v>
      </c>
      <c r="E21">
        <v>1508.4</v>
      </c>
      <c r="F21">
        <v>1427.3</v>
      </c>
      <c r="G21">
        <f t="shared" si="0"/>
        <v>81.100000000000136</v>
      </c>
      <c r="H21">
        <v>200</v>
      </c>
      <c r="I21">
        <v>30</v>
      </c>
      <c r="J21">
        <v>50</v>
      </c>
      <c r="K21">
        <v>2.23</v>
      </c>
      <c r="L21" t="s">
        <v>71</v>
      </c>
      <c r="M21" t="s">
        <v>136</v>
      </c>
      <c r="N21" t="s">
        <v>134</v>
      </c>
      <c r="O21" t="s">
        <v>72</v>
      </c>
      <c r="P21" s="7">
        <f t="shared" si="1"/>
        <v>22.421524663677129</v>
      </c>
      <c r="Q21" s="7">
        <f t="shared" si="2"/>
        <v>0.7273542600896874</v>
      </c>
    </row>
    <row r="22" spans="1:25">
      <c r="A22">
        <v>20150716</v>
      </c>
      <c r="B22">
        <v>7</v>
      </c>
      <c r="C22" s="5">
        <v>0.63194444444444442</v>
      </c>
      <c r="D22">
        <v>7</v>
      </c>
      <c r="E22">
        <v>1514.2</v>
      </c>
      <c r="F22">
        <v>1437.8</v>
      </c>
      <c r="G22">
        <f t="shared" si="0"/>
        <v>76.400000000000091</v>
      </c>
      <c r="H22">
        <v>200</v>
      </c>
      <c r="I22">
        <v>30</v>
      </c>
      <c r="J22">
        <v>50</v>
      </c>
      <c r="K22">
        <v>2.23</v>
      </c>
      <c r="L22" t="s">
        <v>73</v>
      </c>
      <c r="M22" t="s">
        <v>136</v>
      </c>
      <c r="N22" t="s">
        <v>134</v>
      </c>
      <c r="O22" t="s">
        <v>74</v>
      </c>
      <c r="P22" s="7">
        <f t="shared" si="1"/>
        <v>22.421524663677129</v>
      </c>
      <c r="Q22" s="7">
        <f t="shared" si="2"/>
        <v>0.68520179372197387</v>
      </c>
    </row>
    <row r="23" spans="1:25">
      <c r="A23">
        <v>20150717</v>
      </c>
      <c r="B23">
        <v>1</v>
      </c>
      <c r="C23" s="5">
        <v>0.54166666666666663</v>
      </c>
      <c r="D23">
        <v>1</v>
      </c>
      <c r="E23">
        <v>1502.1</v>
      </c>
      <c r="F23">
        <v>1437.7</v>
      </c>
      <c r="G23">
        <f t="shared" si="0"/>
        <v>64.399999999999864</v>
      </c>
      <c r="H23">
        <v>200</v>
      </c>
      <c r="I23">
        <v>30</v>
      </c>
      <c r="J23">
        <v>50</v>
      </c>
      <c r="K23">
        <v>2.23</v>
      </c>
      <c r="L23" t="s">
        <v>75</v>
      </c>
      <c r="M23" t="s">
        <v>136</v>
      </c>
      <c r="N23" t="s">
        <v>134</v>
      </c>
      <c r="O23" t="s">
        <v>76</v>
      </c>
      <c r="P23" s="7">
        <f t="shared" si="1"/>
        <v>22.421524663677129</v>
      </c>
      <c r="Q23" s="7">
        <f t="shared" si="2"/>
        <v>0.57757847533632167</v>
      </c>
    </row>
    <row r="24" spans="1:25">
      <c r="A24">
        <v>20150717</v>
      </c>
      <c r="B24">
        <v>2</v>
      </c>
      <c r="C24" s="5">
        <v>0.57291666666666663</v>
      </c>
      <c r="D24">
        <v>2</v>
      </c>
      <c r="E24">
        <v>1512.5</v>
      </c>
      <c r="F24">
        <v>1435.3</v>
      </c>
      <c r="G24">
        <f t="shared" si="0"/>
        <v>77.200000000000045</v>
      </c>
      <c r="H24">
        <v>200</v>
      </c>
      <c r="I24">
        <v>30</v>
      </c>
      <c r="J24">
        <v>50</v>
      </c>
      <c r="K24">
        <v>2.23</v>
      </c>
      <c r="L24" t="s">
        <v>77</v>
      </c>
      <c r="M24" t="s">
        <v>136</v>
      </c>
      <c r="N24" t="s">
        <v>134</v>
      </c>
      <c r="O24" t="s">
        <v>78</v>
      </c>
      <c r="P24" s="7">
        <f t="shared" si="1"/>
        <v>22.421524663677129</v>
      </c>
      <c r="Q24" s="7">
        <f t="shared" si="2"/>
        <v>0.69237668161435018</v>
      </c>
    </row>
    <row r="25" spans="1:25">
      <c r="A25">
        <v>20150717</v>
      </c>
      <c r="B25">
        <v>3</v>
      </c>
      <c r="C25" s="5">
        <v>0.59375</v>
      </c>
      <c r="D25">
        <v>3</v>
      </c>
      <c r="E25">
        <v>1527.8</v>
      </c>
      <c r="F25">
        <v>1442.1</v>
      </c>
      <c r="G25">
        <f t="shared" si="0"/>
        <v>85.700000000000045</v>
      </c>
      <c r="H25">
        <v>200</v>
      </c>
      <c r="I25">
        <v>30</v>
      </c>
      <c r="J25">
        <v>50</v>
      </c>
      <c r="K25">
        <v>2.23</v>
      </c>
      <c r="L25" t="s">
        <v>77</v>
      </c>
      <c r="M25" t="s">
        <v>136</v>
      </c>
      <c r="N25" t="s">
        <v>134</v>
      </c>
      <c r="O25" t="s">
        <v>91</v>
      </c>
      <c r="P25" s="7">
        <f t="shared" si="1"/>
        <v>22.421524663677129</v>
      </c>
      <c r="Q25" s="7">
        <f t="shared" si="2"/>
        <v>0.76860986547085242</v>
      </c>
    </row>
    <row r="26" spans="1:25">
      <c r="A26">
        <v>20150717</v>
      </c>
      <c r="B26">
        <v>4</v>
      </c>
      <c r="C26" s="5">
        <v>0.60763888888888895</v>
      </c>
      <c r="D26">
        <v>4</v>
      </c>
      <c r="E26">
        <v>1503.5</v>
      </c>
      <c r="F26">
        <v>1428.9</v>
      </c>
      <c r="G26">
        <f t="shared" si="0"/>
        <v>74.599999999999909</v>
      </c>
      <c r="H26">
        <v>200</v>
      </c>
      <c r="I26">
        <v>25</v>
      </c>
      <c r="J26">
        <v>50</v>
      </c>
      <c r="K26">
        <v>2.23</v>
      </c>
      <c r="L26" t="s">
        <v>77</v>
      </c>
      <c r="M26" t="s">
        <v>136</v>
      </c>
      <c r="N26" t="s">
        <v>134</v>
      </c>
      <c r="O26" t="s">
        <v>92</v>
      </c>
      <c r="P26" s="7">
        <f t="shared" si="1"/>
        <v>22.421524663677129</v>
      </c>
      <c r="Q26" s="7">
        <f t="shared" si="2"/>
        <v>0.66905829596412481</v>
      </c>
    </row>
    <row r="27" spans="1:25">
      <c r="A27">
        <v>20150720</v>
      </c>
      <c r="B27">
        <v>50.3</v>
      </c>
      <c r="C27" s="5">
        <v>0.49305555555555558</v>
      </c>
      <c r="D27">
        <v>1</v>
      </c>
      <c r="E27">
        <v>1500.3</v>
      </c>
      <c r="F27">
        <v>1408.9</v>
      </c>
      <c r="G27">
        <f t="shared" si="0"/>
        <v>91.399999999999864</v>
      </c>
      <c r="H27">
        <v>300</v>
      </c>
      <c r="I27">
        <v>25</v>
      </c>
      <c r="J27">
        <v>50</v>
      </c>
      <c r="K27">
        <v>2.23</v>
      </c>
      <c r="L27" t="s">
        <v>77</v>
      </c>
      <c r="M27" t="s">
        <v>136</v>
      </c>
      <c r="N27" t="s">
        <v>134</v>
      </c>
      <c r="O27" t="s">
        <v>88</v>
      </c>
      <c r="P27" s="7">
        <f t="shared" si="1"/>
        <v>22.421524663677129</v>
      </c>
      <c r="Q27" s="7">
        <f t="shared" si="2"/>
        <v>0.8197309417040346</v>
      </c>
    </row>
    <row r="28" spans="1:25">
      <c r="A28">
        <v>20150720</v>
      </c>
      <c r="B28">
        <v>2</v>
      </c>
      <c r="C28" s="5">
        <v>0.50694444444444442</v>
      </c>
      <c r="D28">
        <v>2</v>
      </c>
      <c r="E28">
        <v>1506.9</v>
      </c>
      <c r="F28">
        <v>1422.2</v>
      </c>
      <c r="G28">
        <f t="shared" si="0"/>
        <v>84.700000000000045</v>
      </c>
      <c r="H28">
        <v>300</v>
      </c>
      <c r="I28">
        <v>25</v>
      </c>
      <c r="J28">
        <v>50</v>
      </c>
      <c r="K28">
        <v>2.23</v>
      </c>
      <c r="L28" t="s">
        <v>77</v>
      </c>
      <c r="M28" t="s">
        <v>136</v>
      </c>
      <c r="N28" t="s">
        <v>134</v>
      </c>
      <c r="O28" t="s">
        <v>87</v>
      </c>
      <c r="P28" s="7">
        <f t="shared" si="1"/>
        <v>22.421524663677129</v>
      </c>
      <c r="Q28" s="7">
        <f t="shared" si="2"/>
        <v>0.75964125560538154</v>
      </c>
    </row>
    <row r="29" spans="1:25">
      <c r="A29">
        <v>20150720</v>
      </c>
      <c r="B29">
        <v>3</v>
      </c>
      <c r="C29" s="5">
        <v>0.52777777777777779</v>
      </c>
      <c r="D29">
        <v>3</v>
      </c>
      <c r="E29">
        <v>1505.1</v>
      </c>
      <c r="F29">
        <v>1412.1</v>
      </c>
      <c r="G29">
        <f t="shared" si="0"/>
        <v>93</v>
      </c>
      <c r="H29">
        <v>300</v>
      </c>
      <c r="I29">
        <v>30</v>
      </c>
      <c r="J29">
        <v>50</v>
      </c>
      <c r="K29">
        <v>2.23</v>
      </c>
      <c r="L29" t="s">
        <v>75</v>
      </c>
      <c r="M29" t="s">
        <v>136</v>
      </c>
      <c r="N29" t="s">
        <v>134</v>
      </c>
      <c r="O29" t="s">
        <v>89</v>
      </c>
      <c r="P29" s="7">
        <f t="shared" si="1"/>
        <v>22.421524663677129</v>
      </c>
      <c r="Q29" s="7">
        <f t="shared" si="2"/>
        <v>0.83408071748878931</v>
      </c>
    </row>
    <row r="30" spans="1:25">
      <c r="A30">
        <v>20150720</v>
      </c>
      <c r="B30">
        <v>4</v>
      </c>
      <c r="C30" s="5">
        <v>0.58333333333333337</v>
      </c>
      <c r="D30">
        <v>4</v>
      </c>
      <c r="E30">
        <v>1535</v>
      </c>
      <c r="F30">
        <v>1451</v>
      </c>
      <c r="G30">
        <f t="shared" si="0"/>
        <v>84</v>
      </c>
      <c r="H30">
        <v>250</v>
      </c>
      <c r="I30">
        <v>60</v>
      </c>
      <c r="J30">
        <v>50</v>
      </c>
      <c r="K30">
        <v>2.23</v>
      </c>
      <c r="L30" t="s">
        <v>77</v>
      </c>
      <c r="M30" t="s">
        <v>136</v>
      </c>
      <c r="N30" t="s">
        <v>134</v>
      </c>
      <c r="O30" t="s">
        <v>90</v>
      </c>
      <c r="P30" s="7">
        <f t="shared" si="1"/>
        <v>22.421524663677129</v>
      </c>
      <c r="Q30" s="7">
        <f t="shared" si="2"/>
        <v>0.75336322869955152</v>
      </c>
    </row>
    <row r="31" spans="1:25">
      <c r="A31">
        <v>20150722</v>
      </c>
      <c r="B31">
        <v>1</v>
      </c>
      <c r="D31">
        <v>1</v>
      </c>
      <c r="E31">
        <v>1525.12</v>
      </c>
      <c r="F31">
        <v>1447.7</v>
      </c>
      <c r="G31">
        <f t="shared" si="0"/>
        <v>77.419999999999845</v>
      </c>
      <c r="H31">
        <v>300</v>
      </c>
      <c r="I31">
        <v>40</v>
      </c>
      <c r="J31">
        <v>50</v>
      </c>
      <c r="K31">
        <v>2.23</v>
      </c>
      <c r="L31" t="s">
        <v>67</v>
      </c>
      <c r="M31" t="s">
        <v>137</v>
      </c>
      <c r="N31" t="s">
        <v>153</v>
      </c>
      <c r="O31" t="s">
        <v>139</v>
      </c>
      <c r="P31" s="7">
        <f t="shared" si="1"/>
        <v>22.421524663677129</v>
      </c>
      <c r="Q31" s="7">
        <f t="shared" si="2"/>
        <v>0.69434977578475199</v>
      </c>
      <c r="R31" t="s">
        <v>226</v>
      </c>
      <c r="S31">
        <v>13</v>
      </c>
      <c r="T31">
        <f>0.3048*S31</f>
        <v>3.9624000000000001</v>
      </c>
      <c r="V31">
        <v>8</v>
      </c>
      <c r="W31">
        <f>0.3048*V31</f>
        <v>2.4384000000000001</v>
      </c>
      <c r="X31">
        <v>3</v>
      </c>
      <c r="Y31">
        <v>1</v>
      </c>
    </row>
    <row r="32" spans="1:25">
      <c r="A32">
        <v>20150723</v>
      </c>
      <c r="B32">
        <v>1</v>
      </c>
      <c r="C32" s="5">
        <v>0.54513888888888895</v>
      </c>
      <c r="D32">
        <v>1</v>
      </c>
      <c r="E32">
        <v>1504.5</v>
      </c>
      <c r="F32">
        <v>1424</v>
      </c>
      <c r="G32">
        <f t="shared" si="0"/>
        <v>80.5</v>
      </c>
      <c r="H32">
        <v>250</v>
      </c>
      <c r="I32">
        <v>25</v>
      </c>
      <c r="J32">
        <v>50</v>
      </c>
      <c r="K32">
        <v>2.23</v>
      </c>
      <c r="L32" t="s">
        <v>67</v>
      </c>
      <c r="M32" t="s">
        <v>137</v>
      </c>
      <c r="N32" t="s">
        <v>134</v>
      </c>
      <c r="P32" s="7">
        <f t="shared" si="1"/>
        <v>22.421524663677129</v>
      </c>
      <c r="Q32" s="7">
        <f t="shared" si="2"/>
        <v>0.72197309417040367</v>
      </c>
    </row>
    <row r="33" spans="1:25">
      <c r="A33">
        <v>20150723</v>
      </c>
      <c r="B33">
        <v>2</v>
      </c>
      <c r="C33" s="5">
        <v>0.56944444444444442</v>
      </c>
      <c r="D33">
        <v>2</v>
      </c>
      <c r="E33">
        <v>1506.5</v>
      </c>
      <c r="F33">
        <v>1433.1</v>
      </c>
      <c r="G33">
        <f t="shared" si="0"/>
        <v>73.400000000000091</v>
      </c>
      <c r="H33">
        <v>250</v>
      </c>
      <c r="I33">
        <v>30</v>
      </c>
      <c r="J33">
        <v>50</v>
      </c>
      <c r="K33">
        <v>2.23</v>
      </c>
      <c r="L33" t="s">
        <v>67</v>
      </c>
      <c r="M33" t="s">
        <v>137</v>
      </c>
      <c r="N33" t="s">
        <v>154</v>
      </c>
      <c r="P33" s="7">
        <f t="shared" si="1"/>
        <v>22.421524663677129</v>
      </c>
      <c r="Q33" s="7">
        <f t="shared" si="2"/>
        <v>0.65829596412556135</v>
      </c>
      <c r="R33" t="s">
        <v>231</v>
      </c>
      <c r="S33">
        <v>16</v>
      </c>
      <c r="T33">
        <f>0.3048*S33</f>
        <v>4.8768000000000002</v>
      </c>
      <c r="U33" t="s">
        <v>236</v>
      </c>
      <c r="V33">
        <v>10</v>
      </c>
      <c r="W33">
        <f>0.3048*V33</f>
        <v>3.048</v>
      </c>
      <c r="X33">
        <v>3</v>
      </c>
      <c r="Y33">
        <v>1</v>
      </c>
    </row>
    <row r="34" spans="1:25">
      <c r="A34">
        <v>20150723</v>
      </c>
      <c r="B34">
        <v>3</v>
      </c>
      <c r="C34" s="5">
        <v>0.58680555555555558</v>
      </c>
      <c r="D34">
        <v>3</v>
      </c>
      <c r="E34">
        <v>1500.4</v>
      </c>
      <c r="F34">
        <v>1425.4</v>
      </c>
      <c r="G34">
        <f t="shared" si="0"/>
        <v>75</v>
      </c>
      <c r="H34">
        <v>250</v>
      </c>
      <c r="I34">
        <v>30</v>
      </c>
      <c r="J34">
        <v>50</v>
      </c>
      <c r="K34">
        <v>2.23</v>
      </c>
      <c r="L34" t="s">
        <v>155</v>
      </c>
      <c r="M34" t="s">
        <v>137</v>
      </c>
      <c r="N34" t="s">
        <v>156</v>
      </c>
      <c r="O34" t="s">
        <v>157</v>
      </c>
      <c r="P34" s="7">
        <f t="shared" si="1"/>
        <v>22.421524663677129</v>
      </c>
      <c r="Q34" s="7">
        <f t="shared" si="2"/>
        <v>0.67264573991031396</v>
      </c>
    </row>
    <row r="35" spans="1:25">
      <c r="A35">
        <v>20150723</v>
      </c>
      <c r="B35">
        <v>4</v>
      </c>
      <c r="C35" s="5">
        <v>0.61111111111111105</v>
      </c>
      <c r="D35">
        <v>4</v>
      </c>
      <c r="E35">
        <v>1525.9</v>
      </c>
      <c r="F35">
        <v>1437.8</v>
      </c>
      <c r="G35">
        <f t="shared" si="0"/>
        <v>88.100000000000136</v>
      </c>
      <c r="H35">
        <v>250</v>
      </c>
      <c r="I35">
        <v>30</v>
      </c>
      <c r="J35">
        <v>50</v>
      </c>
      <c r="K35">
        <v>2.23</v>
      </c>
      <c r="L35" t="s">
        <v>77</v>
      </c>
      <c r="M35" t="s">
        <v>137</v>
      </c>
      <c r="N35" t="s">
        <v>158</v>
      </c>
      <c r="O35" t="s">
        <v>159</v>
      </c>
      <c r="P35" s="7">
        <f t="shared" si="1"/>
        <v>22.421524663677129</v>
      </c>
      <c r="Q35" s="7">
        <f t="shared" si="2"/>
        <v>0.79013452914798332</v>
      </c>
      <c r="R35" t="s">
        <v>235</v>
      </c>
      <c r="S35">
        <v>17</v>
      </c>
      <c r="T35">
        <f>0.3048*S35</f>
        <v>5.1816000000000004</v>
      </c>
      <c r="W35">
        <v>1.75</v>
      </c>
      <c r="X35">
        <v>1.75</v>
      </c>
      <c r="Y35">
        <v>1</v>
      </c>
    </row>
    <row r="36" spans="1:25">
      <c r="A36">
        <v>20150723</v>
      </c>
      <c r="B36">
        <v>5</v>
      </c>
      <c r="C36" s="5">
        <v>0.62847222222222221</v>
      </c>
      <c r="D36">
        <v>5</v>
      </c>
      <c r="E36">
        <v>1519.5</v>
      </c>
      <c r="F36">
        <v>1447.6</v>
      </c>
      <c r="G36">
        <f t="shared" si="0"/>
        <v>71.900000000000091</v>
      </c>
      <c r="H36">
        <v>250</v>
      </c>
      <c r="I36">
        <v>25</v>
      </c>
      <c r="J36">
        <v>50</v>
      </c>
      <c r="K36">
        <v>2.23</v>
      </c>
      <c r="L36" t="s">
        <v>160</v>
      </c>
      <c r="M36" t="s">
        <v>137</v>
      </c>
      <c r="N36" t="s">
        <v>134</v>
      </c>
      <c r="O36" t="s">
        <v>161</v>
      </c>
      <c r="P36" s="7">
        <f t="shared" si="1"/>
        <v>22.421524663677129</v>
      </c>
      <c r="Q36" s="7">
        <f t="shared" si="2"/>
        <v>0.64484304932735503</v>
      </c>
    </row>
    <row r="37" spans="1:25">
      <c r="A37">
        <v>20150723</v>
      </c>
      <c r="B37">
        <v>6</v>
      </c>
      <c r="C37" s="5">
        <v>0.65277777777777779</v>
      </c>
      <c r="D37">
        <v>6</v>
      </c>
      <c r="E37">
        <v>1524.9</v>
      </c>
      <c r="F37">
        <v>1454.2</v>
      </c>
      <c r="G37">
        <f t="shared" si="0"/>
        <v>70.700000000000045</v>
      </c>
      <c r="H37">
        <v>250</v>
      </c>
      <c r="I37">
        <v>35</v>
      </c>
      <c r="J37">
        <v>50</v>
      </c>
      <c r="K37">
        <v>2.23</v>
      </c>
      <c r="L37" t="s">
        <v>160</v>
      </c>
      <c r="M37" t="s">
        <v>137</v>
      </c>
      <c r="N37" t="s">
        <v>158</v>
      </c>
      <c r="O37" t="s">
        <v>162</v>
      </c>
      <c r="P37" s="7">
        <f t="shared" si="1"/>
        <v>22.421524663677129</v>
      </c>
      <c r="Q37" s="7">
        <f t="shared" si="2"/>
        <v>0.63408071748878958</v>
      </c>
      <c r="S37">
        <v>18</v>
      </c>
      <c r="T37">
        <f>0.3048*S37</f>
        <v>5.4864000000000006</v>
      </c>
      <c r="W37">
        <v>1.75</v>
      </c>
      <c r="X37">
        <v>1.75</v>
      </c>
      <c r="Y37">
        <v>1</v>
      </c>
    </row>
    <row r="38" spans="1:25">
      <c r="A38">
        <v>20150723</v>
      </c>
      <c r="B38">
        <v>7</v>
      </c>
      <c r="C38" s="5">
        <v>0.67361111111111116</v>
      </c>
      <c r="D38">
        <v>7</v>
      </c>
      <c r="E38">
        <v>1509.8</v>
      </c>
      <c r="F38">
        <v>1445.1</v>
      </c>
      <c r="G38">
        <f t="shared" si="0"/>
        <v>64.700000000000045</v>
      </c>
      <c r="H38">
        <v>250</v>
      </c>
      <c r="I38">
        <v>30</v>
      </c>
      <c r="J38">
        <v>50</v>
      </c>
      <c r="K38">
        <v>2.23</v>
      </c>
      <c r="L38" t="s">
        <v>61</v>
      </c>
      <c r="M38" t="s">
        <v>137</v>
      </c>
      <c r="N38" t="s">
        <v>158</v>
      </c>
      <c r="O38" t="s">
        <v>163</v>
      </c>
      <c r="P38" s="7">
        <f t="shared" si="1"/>
        <v>22.421524663677129</v>
      </c>
      <c r="Q38" s="7">
        <f t="shared" si="2"/>
        <v>0.58026905829596453</v>
      </c>
      <c r="T38">
        <v>1.75</v>
      </c>
      <c r="W38">
        <v>1.75</v>
      </c>
      <c r="X38">
        <v>1.75</v>
      </c>
      <c r="Y38">
        <v>1</v>
      </c>
    </row>
    <row r="39" spans="1:25">
      <c r="A39">
        <v>20150724</v>
      </c>
      <c r="B39">
        <v>1</v>
      </c>
      <c r="C39" s="5">
        <v>0.44097222222222227</v>
      </c>
      <c r="D39">
        <v>1</v>
      </c>
      <c r="E39">
        <v>1500.2</v>
      </c>
      <c r="F39">
        <v>1417.5</v>
      </c>
      <c r="G39">
        <f t="shared" si="0"/>
        <v>82.700000000000045</v>
      </c>
      <c r="H39">
        <v>250</v>
      </c>
      <c r="I39">
        <v>60</v>
      </c>
      <c r="J39">
        <v>50</v>
      </c>
      <c r="K39">
        <v>2.23</v>
      </c>
      <c r="L39" t="s">
        <v>67</v>
      </c>
      <c r="M39" t="s">
        <v>136</v>
      </c>
      <c r="N39" t="s">
        <v>167</v>
      </c>
      <c r="O39" t="s">
        <v>168</v>
      </c>
      <c r="P39" s="7">
        <f t="shared" si="1"/>
        <v>22.421524663677129</v>
      </c>
      <c r="Q39" s="7">
        <f t="shared" si="2"/>
        <v>0.74170403587443978</v>
      </c>
      <c r="S39">
        <v>18</v>
      </c>
      <c r="T39">
        <f>0.3048*S39</f>
        <v>5.4864000000000006</v>
      </c>
      <c r="W39" t="s">
        <v>57</v>
      </c>
    </row>
    <row r="40" spans="1:25">
      <c r="A40">
        <v>20150724</v>
      </c>
      <c r="B40">
        <v>2</v>
      </c>
      <c r="C40" s="5">
        <v>0.46180555555555558</v>
      </c>
      <c r="D40">
        <v>2</v>
      </c>
      <c r="E40">
        <v>1506.7</v>
      </c>
      <c r="F40">
        <v>1423.3</v>
      </c>
      <c r="G40">
        <f t="shared" si="0"/>
        <v>83.400000000000091</v>
      </c>
      <c r="H40">
        <v>250</v>
      </c>
      <c r="I40">
        <v>30</v>
      </c>
      <c r="J40">
        <v>50</v>
      </c>
      <c r="K40">
        <v>2.23</v>
      </c>
      <c r="L40" t="s">
        <v>61</v>
      </c>
      <c r="M40" t="s">
        <v>136</v>
      </c>
      <c r="N40" t="s">
        <v>167</v>
      </c>
      <c r="O40" t="s">
        <v>169</v>
      </c>
      <c r="P40" s="7">
        <f t="shared" si="1"/>
        <v>22.421524663677129</v>
      </c>
      <c r="Q40" s="7">
        <f t="shared" si="2"/>
        <v>0.74798206278026991</v>
      </c>
      <c r="T40">
        <v>1.75</v>
      </c>
      <c r="W40">
        <v>1.75</v>
      </c>
      <c r="X40">
        <v>1.75</v>
      </c>
      <c r="Y40">
        <v>1</v>
      </c>
    </row>
    <row r="41" spans="1:25">
      <c r="A41">
        <v>20150724</v>
      </c>
      <c r="B41">
        <v>3</v>
      </c>
      <c r="C41" s="5">
        <v>0.4861111111111111</v>
      </c>
      <c r="D41">
        <v>3</v>
      </c>
      <c r="E41">
        <v>1513.3</v>
      </c>
      <c r="F41">
        <f>1543.3-112.7</f>
        <v>1430.6</v>
      </c>
      <c r="G41">
        <f t="shared" si="0"/>
        <v>82.700000000000045</v>
      </c>
      <c r="H41">
        <v>250</v>
      </c>
      <c r="I41">
        <v>35</v>
      </c>
      <c r="J41">
        <v>50</v>
      </c>
      <c r="K41">
        <v>2.23</v>
      </c>
      <c r="L41" t="s">
        <v>160</v>
      </c>
      <c r="M41" t="s">
        <v>136</v>
      </c>
      <c r="N41" t="s">
        <v>167</v>
      </c>
      <c r="O41" t="s">
        <v>170</v>
      </c>
      <c r="P41" s="7">
        <f t="shared" si="1"/>
        <v>22.421524663677129</v>
      </c>
      <c r="Q41" s="7">
        <f t="shared" si="2"/>
        <v>0.74170403587443978</v>
      </c>
      <c r="T41">
        <v>1.75</v>
      </c>
      <c r="W41">
        <v>1.75</v>
      </c>
      <c r="X41">
        <v>1.75</v>
      </c>
      <c r="Y41">
        <v>1</v>
      </c>
    </row>
    <row r="49" spans="1:9">
      <c r="A49" t="s">
        <v>239</v>
      </c>
    </row>
    <row r="50" spans="1:9">
      <c r="A50" t="s">
        <v>17</v>
      </c>
      <c r="B50" t="s">
        <v>240</v>
      </c>
      <c r="C50" t="s">
        <v>241</v>
      </c>
      <c r="D50" t="s">
        <v>242</v>
      </c>
      <c r="E50" t="s">
        <v>243</v>
      </c>
      <c r="F50" t="s">
        <v>244</v>
      </c>
      <c r="G50" t="s">
        <v>229</v>
      </c>
      <c r="H50" t="s">
        <v>246</v>
      </c>
      <c r="I50" t="s">
        <v>247</v>
      </c>
    </row>
    <row r="51" spans="1:9">
      <c r="A51">
        <v>2015072201</v>
      </c>
      <c r="B51" s="10">
        <v>77.419999999999845</v>
      </c>
      <c r="C51">
        <v>300</v>
      </c>
      <c r="D51">
        <v>40</v>
      </c>
      <c r="E51">
        <v>0</v>
      </c>
      <c r="F51">
        <v>1</v>
      </c>
      <c r="G51" s="10">
        <v>3.9624000000000001</v>
      </c>
      <c r="H51" s="10">
        <v>2.4384000000000001</v>
      </c>
      <c r="I51" s="8">
        <v>3</v>
      </c>
    </row>
    <row r="52" spans="1:9">
      <c r="A52">
        <v>2015072301</v>
      </c>
      <c r="B52" s="10">
        <v>80.5</v>
      </c>
      <c r="C52">
        <v>250</v>
      </c>
      <c r="D52">
        <v>25</v>
      </c>
      <c r="E52">
        <v>0</v>
      </c>
      <c r="F52">
        <v>1</v>
      </c>
      <c r="G52" t="s">
        <v>245</v>
      </c>
      <c r="H52" t="s">
        <v>245</v>
      </c>
      <c r="I52" t="s">
        <v>245</v>
      </c>
    </row>
    <row r="53" spans="1:9">
      <c r="A53">
        <v>2015072302</v>
      </c>
      <c r="B53" s="10">
        <v>73.400000000000091</v>
      </c>
      <c r="C53">
        <v>250</v>
      </c>
      <c r="D53">
        <v>30</v>
      </c>
      <c r="E53">
        <v>0</v>
      </c>
      <c r="F53">
        <v>1</v>
      </c>
      <c r="G53" s="10">
        <v>4.8768000000000002</v>
      </c>
      <c r="H53" s="10">
        <v>3.048</v>
      </c>
      <c r="I53" s="8">
        <v>3</v>
      </c>
    </row>
    <row r="54" spans="1:9">
      <c r="A54">
        <v>2015072303</v>
      </c>
      <c r="B54" s="10">
        <v>75</v>
      </c>
      <c r="C54">
        <v>250</v>
      </c>
      <c r="D54">
        <v>30</v>
      </c>
      <c r="E54">
        <v>12</v>
      </c>
      <c r="F54">
        <v>1</v>
      </c>
      <c r="G54" t="s">
        <v>245</v>
      </c>
      <c r="H54" t="s">
        <v>245</v>
      </c>
      <c r="I54" t="s">
        <v>245</v>
      </c>
    </row>
    <row r="55" spans="1:9">
      <c r="A55">
        <v>2015072304</v>
      </c>
      <c r="B55" s="10">
        <v>88.100000000000136</v>
      </c>
      <c r="C55">
        <v>250</v>
      </c>
      <c r="D55">
        <v>30</v>
      </c>
      <c r="E55">
        <v>12</v>
      </c>
      <c r="F55">
        <v>1</v>
      </c>
      <c r="G55" s="10">
        <v>5.1816000000000004</v>
      </c>
      <c r="H55" s="10">
        <v>1.75</v>
      </c>
      <c r="I55" s="8">
        <v>1.75</v>
      </c>
    </row>
    <row r="56" spans="1:9">
      <c r="A56">
        <v>2015072305</v>
      </c>
      <c r="B56" s="10">
        <v>71.900000000000091</v>
      </c>
      <c r="C56">
        <v>250</v>
      </c>
      <c r="D56">
        <v>25</v>
      </c>
      <c r="E56">
        <v>8</v>
      </c>
      <c r="F56">
        <v>1</v>
      </c>
      <c r="G56" t="s">
        <v>245</v>
      </c>
      <c r="H56" t="s">
        <v>245</v>
      </c>
      <c r="I56" t="s">
        <v>245</v>
      </c>
    </row>
    <row r="57" spans="1:9">
      <c r="A57">
        <v>2015072306</v>
      </c>
      <c r="B57" s="10">
        <v>70.700000000000045</v>
      </c>
      <c r="C57">
        <v>250</v>
      </c>
      <c r="D57">
        <v>35</v>
      </c>
      <c r="E57">
        <v>8</v>
      </c>
      <c r="F57">
        <v>1</v>
      </c>
      <c r="G57" s="10">
        <v>5.4864000000000006</v>
      </c>
      <c r="H57" s="10">
        <v>1.75</v>
      </c>
      <c r="I57" s="8">
        <v>1.75</v>
      </c>
    </row>
    <row r="58" spans="1:9">
      <c r="A58">
        <v>2015072307</v>
      </c>
      <c r="B58" s="10">
        <v>64.700000000000045</v>
      </c>
      <c r="C58">
        <v>250</v>
      </c>
      <c r="D58">
        <v>30</v>
      </c>
      <c r="E58">
        <v>24</v>
      </c>
      <c r="F58">
        <v>1</v>
      </c>
      <c r="G58" s="10">
        <v>1.75</v>
      </c>
      <c r="H58" s="10">
        <v>1.75</v>
      </c>
      <c r="I58" s="8">
        <v>1.75</v>
      </c>
    </row>
    <row r="59" spans="1:9">
      <c r="A59">
        <v>2015072401</v>
      </c>
      <c r="B59" s="10">
        <v>82.700000000000045</v>
      </c>
      <c r="C59">
        <v>250</v>
      </c>
      <c r="D59">
        <v>60</v>
      </c>
      <c r="E59">
        <v>0</v>
      </c>
      <c r="F59">
        <v>0</v>
      </c>
      <c r="G59" s="10">
        <v>5.4864000000000006</v>
      </c>
      <c r="H59" s="10">
        <v>5.5</v>
      </c>
      <c r="I59" s="8">
        <v>3</v>
      </c>
    </row>
    <row r="60" spans="1:9">
      <c r="A60">
        <v>2015072402</v>
      </c>
      <c r="B60" s="10">
        <v>83.400000000000091</v>
      </c>
      <c r="C60">
        <v>250</v>
      </c>
      <c r="D60">
        <v>30</v>
      </c>
      <c r="E60">
        <v>24</v>
      </c>
      <c r="F60">
        <v>0</v>
      </c>
      <c r="G60" s="10">
        <v>1.75</v>
      </c>
      <c r="H60" s="10">
        <v>1.75</v>
      </c>
      <c r="I60" s="8">
        <v>1.75</v>
      </c>
    </row>
    <row r="61" spans="1:9">
      <c r="A61">
        <v>2015072403</v>
      </c>
      <c r="B61" s="10">
        <v>82.700000000000045</v>
      </c>
      <c r="C61">
        <v>250</v>
      </c>
      <c r="D61">
        <v>35</v>
      </c>
      <c r="E61">
        <v>8</v>
      </c>
      <c r="F61">
        <v>0</v>
      </c>
      <c r="G61" s="10">
        <v>1.75</v>
      </c>
      <c r="H61" s="10">
        <v>1.75</v>
      </c>
      <c r="I61" s="8">
        <v>1.75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Log</vt:lpstr>
      <vt:lpstr>Sedimentation</vt:lpstr>
      <vt:lpstr>Camera Calibration</vt:lpstr>
      <vt:lpstr>Processing</vt:lpstr>
      <vt:lpstr>Sheet1</vt:lpstr>
    </vt:vector>
  </TitlesOfParts>
  <Company>UC Berkeley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Kristen Fauria</dc:creator>
  <cp:lastModifiedBy>Kristen Fauria</cp:lastModifiedBy>
  <dcterms:created xsi:type="dcterms:W3CDTF">2015-07-15T18:30:58Z</dcterms:created>
  <dcterms:modified xsi:type="dcterms:W3CDTF">2015-12-04T21:01:14Z</dcterms:modified>
</cp:coreProperties>
</file>