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R:\jst-projects\MCICOM\Task 1 - HQMC\Energy Projects\Projects\ERCIP\USMC Funding\"/>
    </mc:Choice>
  </mc:AlternateContent>
  <xr:revisionPtr revIDLastSave="0" documentId="13_ncr:1_{DA457371-77FF-4D32-A5AD-682B369CD91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ECIP Transactions  - Active" sheetId="17" r:id="rId1"/>
    <sheet name="ERCIP Obligation Ledger" sheetId="18" r:id="rId2"/>
    <sheet name="Pivot by FY" sheetId="19" r:id="rId3"/>
    <sheet name="Pivot by Project" sheetId="20" r:id="rId4"/>
    <sheet name="Closed" sheetId="1" r:id="rId5"/>
    <sheet name="Sheet2" sheetId="2" r:id="rId6"/>
    <sheet name="Sheet3" sheetId="3" r:id="rId7"/>
  </sheets>
  <definedNames>
    <definedName name="_xlnm._FilterDatabase" localSheetId="0" hidden="1">'ECIP Transactions  - Active'!$A$263:$K$296</definedName>
    <definedName name="_xlnm._FilterDatabase" localSheetId="1" hidden="1">'ERCIP Obligation Ledger'!$B$4:$S$66</definedName>
    <definedName name="_Order1" hidden="1">255</definedName>
    <definedName name="_Order2" hidden="1">255</definedName>
    <definedName name="_xlnm.Print_Area" localSheetId="0">'ECIP Transactions  - Active'!$A$1:$K$385</definedName>
    <definedName name="_xlnm.Print_Area" localSheetId="1">'ERCIP Obligation Ledger'!$A$1:$P$66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8" l="1"/>
  <c r="L57" i="18" l="1"/>
  <c r="L55" i="18"/>
  <c r="G5" i="17"/>
  <c r="G59" i="17"/>
  <c r="G14" i="17" l="1"/>
  <c r="H15" i="17" l="1"/>
  <c r="G15" i="17"/>
  <c r="H47" i="17"/>
  <c r="H59" i="17" s="1"/>
  <c r="Q41" i="17"/>
  <c r="Q15" i="17"/>
  <c r="G42" i="17"/>
  <c r="G25" i="17"/>
  <c r="H25" i="17"/>
  <c r="E70" i="17"/>
  <c r="E69" i="17"/>
  <c r="H42" i="17"/>
  <c r="E94" i="17"/>
  <c r="E93" i="17"/>
  <c r="H76" i="17"/>
  <c r="G76" i="17"/>
  <c r="H86" i="17"/>
  <c r="G86" i="17"/>
  <c r="H145" i="17"/>
  <c r="H116" i="17"/>
  <c r="H127" i="17"/>
  <c r="H162" i="17"/>
  <c r="G162" i="17"/>
  <c r="G116" i="17"/>
  <c r="G137" i="17"/>
  <c r="H103" i="17"/>
  <c r="G103" i="17"/>
  <c r="G67" i="1"/>
  <c r="F67" i="1"/>
  <c r="G46" i="1"/>
  <c r="F46" i="1"/>
  <c r="G29" i="1"/>
  <c r="F29" i="1"/>
  <c r="G12" i="1"/>
  <c r="G6" i="1"/>
  <c r="G127" i="17"/>
  <c r="G383" i="17"/>
  <c r="H202" i="17"/>
  <c r="H319" i="17"/>
  <c r="H268" i="17"/>
  <c r="H295" i="17" s="1"/>
  <c r="H184" i="17"/>
  <c r="H169" i="17"/>
  <c r="H175" i="17" s="1"/>
  <c r="H260" i="17"/>
  <c r="G260" i="17"/>
  <c r="G175" i="17"/>
  <c r="G295" i="17"/>
  <c r="G205" i="17"/>
  <c r="G352" i="17"/>
  <c r="H352" i="17"/>
  <c r="H383" i="17"/>
  <c r="H205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Kim, Irwin</author>
  </authors>
  <commentList>
    <comment ref="G35" authorId="0" shapeId="0" xr:uid="{63B4D9A5-3232-4F87-8F1F-F22B4110873A}">
      <text>
        <r>
          <rPr>
            <b/>
            <sz val="9"/>
            <color indexed="81"/>
            <rFont val="Tahoma"/>
            <family val="2"/>
          </rPr>
          <t>Kim, Irwin:</t>
        </r>
        <r>
          <rPr>
            <sz val="9"/>
            <color indexed="81"/>
            <rFont val="Tahoma"/>
            <family val="2"/>
          </rPr>
          <t xml:space="preserve">
No expenses shown in SOF</t>
        </r>
      </text>
    </comment>
    <comment ref="G59" authorId="0" shapeId="0" xr:uid="{C5122BC7-EB8A-4DF2-8878-9415E8945A5B}">
      <text>
        <r>
          <rPr>
            <b/>
            <sz val="9"/>
            <color indexed="81"/>
            <rFont val="Tahoma"/>
            <family val="2"/>
          </rPr>
          <t>Kim, Irwin:</t>
        </r>
        <r>
          <rPr>
            <sz val="9"/>
            <color indexed="81"/>
            <rFont val="Tahoma"/>
            <family val="2"/>
          </rPr>
          <t xml:space="preserve">
SOF currently shows ~$2M available, not even accounting for the $650K recovery from Beaufort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Kim, Irwin</author>
  </authors>
  <commentList>
    <comment ref="L48" authorId="0" shapeId="0" xr:uid="{540F371A-2E96-43C8-A505-E49E65F49CFB}">
      <text>
        <r>
          <rPr>
            <b/>
            <sz val="9"/>
            <color indexed="81"/>
            <rFont val="Tahoma"/>
            <family val="2"/>
          </rPr>
          <t>Kim, Irwin:</t>
        </r>
        <r>
          <rPr>
            <sz val="9"/>
            <color indexed="81"/>
            <rFont val="Tahoma"/>
            <family val="2"/>
          </rPr>
          <t xml:space="preserve">
No expenses shown in SOF</t>
        </r>
      </text>
    </comment>
  </commentList>
</comments>
</file>

<file path=xl/sharedStrings.xml><?xml version="1.0" encoding="utf-8"?>
<sst xmlns="http://schemas.openxmlformats.org/spreadsheetml/2006/main" count="2466" uniqueCount="491">
  <si>
    <t>FUNDING TRANSACTIONS</t>
  </si>
  <si>
    <t>Installation</t>
  </si>
  <si>
    <t>Project Number</t>
  </si>
  <si>
    <t xml:space="preserve">Description </t>
  </si>
  <si>
    <t>Programed Year</t>
  </si>
  <si>
    <t>Funding Year</t>
  </si>
  <si>
    <t>D&amp;P Funding</t>
  </si>
  <si>
    <t>Construction Funding</t>
  </si>
  <si>
    <t>Date of Issue</t>
  </si>
  <si>
    <t>Issued To:</t>
  </si>
  <si>
    <t>FY 2007 ECIP</t>
  </si>
  <si>
    <t>27B020</t>
  </si>
  <si>
    <t>27B010</t>
  </si>
  <si>
    <t>FUNDING AUTHORIZATION DOCUMENT - FY 2007 construction</t>
  </si>
  <si>
    <t>ECIP 2007</t>
  </si>
  <si>
    <t>HQMC</t>
  </si>
  <si>
    <t>MCB Camp Lejeune</t>
  </si>
  <si>
    <t>P1169</t>
  </si>
  <si>
    <t>Lighting Retrofits, French Creek Area</t>
  </si>
  <si>
    <t>MARFORCOM</t>
  </si>
  <si>
    <t>MCAS Camp Pendleton</t>
  </si>
  <si>
    <t>PA0507R</t>
  </si>
  <si>
    <t>Taxiway LED &amp; Exterior Lighting</t>
  </si>
  <si>
    <t>MARFORPAC</t>
  </si>
  <si>
    <t>TOTAL</t>
  </si>
  <si>
    <t>FY 2006 ECIP</t>
  </si>
  <si>
    <t>P1070</t>
  </si>
  <si>
    <t>Lighting System Upgrade, Camp Geiger</t>
  </si>
  <si>
    <t>ECIP 2006</t>
  </si>
  <si>
    <t>MARFORLANT</t>
  </si>
  <si>
    <t>FUNDING AUTHORIZATION DOCUMENT - FY 2007 D&amp;P</t>
  </si>
  <si>
    <t>MCRD Parris Island</t>
  </si>
  <si>
    <t>PI0610</t>
  </si>
  <si>
    <t>Facility Energy Improvements</t>
  </si>
  <si>
    <t>CG MCRD PI</t>
  </si>
  <si>
    <t>MCB Camp Pendleton</t>
  </si>
  <si>
    <t>PE0728R</t>
  </si>
  <si>
    <t>PV System</t>
  </si>
  <si>
    <t>MCB Hawaii</t>
  </si>
  <si>
    <t>HI0755R</t>
  </si>
  <si>
    <t>Skylights and Lighting for Warehouses, Workshops, &amp; Other Facilities</t>
  </si>
  <si>
    <t>HI0754R</t>
  </si>
  <si>
    <t>Solar Hot Water Systems for Buildings 386 &amp; 1255</t>
  </si>
  <si>
    <t>Energy Efficient Lighting Retrofits, French Creek Area</t>
  </si>
  <si>
    <t>MCB Camp Butler</t>
  </si>
  <si>
    <t>OK0257</t>
  </si>
  <si>
    <t>Lighting System Upgrade II, Camp Foster</t>
  </si>
  <si>
    <t>PE0653M &amp; PE0662M</t>
  </si>
  <si>
    <t>Swimming Pools Solar Thermal &amp; Electric</t>
  </si>
  <si>
    <t>MCAS Miramar</t>
  </si>
  <si>
    <t>MI0783MR</t>
  </si>
  <si>
    <t>Fuel Cell at Station Training Tank</t>
  </si>
  <si>
    <t>MI0784R</t>
  </si>
  <si>
    <t>Reclaimed Water Irrigation System</t>
  </si>
  <si>
    <t>ECIP 2008</t>
  </si>
  <si>
    <t>PE0655M</t>
  </si>
  <si>
    <t>Facility Improvements (Boiler Retrofits)</t>
  </si>
  <si>
    <t>PE0853R</t>
  </si>
  <si>
    <t>FY 2005 ECIP</t>
  </si>
  <si>
    <t>FUNDING AUTHORIZATION DOCUMENT - FY 2006 D&amp;P</t>
  </si>
  <si>
    <t>FUNDING AUTHORIZATION DOCUMENT - FY 2005 construction</t>
  </si>
  <si>
    <t>MCAS Cherry Point</t>
  </si>
  <si>
    <t>CP0521R</t>
  </si>
  <si>
    <t>Extend EMCS Phase IV</t>
  </si>
  <si>
    <t>ECIP 2005</t>
  </si>
  <si>
    <t>Solar Pools</t>
  </si>
  <si>
    <t>PE0599r</t>
  </si>
  <si>
    <t>Install PV System &amp; Replace Lighting</t>
  </si>
  <si>
    <t>PE0614M</t>
  </si>
  <si>
    <t>Swimming Pools (14 Area) Solar Thermal &amp; Electric</t>
  </si>
  <si>
    <t>PA0510R</t>
  </si>
  <si>
    <t>Compressed Air Upgrade</t>
  </si>
  <si>
    <t>?????</t>
  </si>
  <si>
    <t>MCRD San Diego</t>
  </si>
  <si>
    <t>SD0811R</t>
  </si>
  <si>
    <t>Backpressure Steam Turbine Generator</t>
  </si>
  <si>
    <t>San Diego</t>
  </si>
  <si>
    <t>MCAGCC 29 Palms</t>
  </si>
  <si>
    <t>P621</t>
  </si>
  <si>
    <t>Renewable Energy Systems</t>
  </si>
  <si>
    <t>PA0901M</t>
  </si>
  <si>
    <t>Boiler replacement, Building 2387 &amp; Chiller replacement, Building 23122</t>
  </si>
  <si>
    <t>PE0857R</t>
  </si>
  <si>
    <t>Fan Controllers &amp; Instantaneous Water Heaters</t>
  </si>
  <si>
    <t>FY 2004 ECIP</t>
  </si>
  <si>
    <t>FUNDING AUTHORIZATION DOCUMENT - FY 2005 D&amp;P</t>
  </si>
  <si>
    <t>FUNDING AUTHORIZATION DOCUMENT - FY 2004 construction</t>
  </si>
  <si>
    <t>ECIP 2004</t>
  </si>
  <si>
    <t>PE0599R</t>
  </si>
  <si>
    <t>PE0213R</t>
  </si>
  <si>
    <t>Replace High-Intensity Discharge (HID) fixtures with T5 Fluorescent Fixtures Base Wide</t>
  </si>
  <si>
    <t>CP0520R</t>
  </si>
  <si>
    <t>EMCS Expansion</t>
  </si>
  <si>
    <t>P221</t>
  </si>
  <si>
    <t xml:space="preserve">Photovoltaic System </t>
  </si>
  <si>
    <t>MCB Quantico</t>
  </si>
  <si>
    <t>Judgement</t>
  </si>
  <si>
    <t>CG, MCCDC</t>
  </si>
  <si>
    <t>FY 2003 ECIP</t>
  </si>
  <si>
    <t>FUNDING AUTHORIZATION DOCUMENT - FY 2003 construction</t>
  </si>
  <si>
    <t>FUNDING AUTHORIZATION DOCUMENT - FY 2004 D&amp;P</t>
  </si>
  <si>
    <t>P143</t>
  </si>
  <si>
    <t>Lighting Reduction Parking Lots</t>
  </si>
  <si>
    <t>ECIP 2003</t>
  </si>
  <si>
    <t>P-OK0252</t>
  </si>
  <si>
    <t>Install Thermal Energy Storage System, Camp Schwab</t>
  </si>
  <si>
    <t>P0208R</t>
  </si>
  <si>
    <t>Compact Flourescent Lamps Base Wide</t>
  </si>
  <si>
    <t>PE0431M</t>
  </si>
  <si>
    <t>Photovoltaic system combined with Lighting Retrofit</t>
  </si>
  <si>
    <t>ECIP 2002</t>
  </si>
  <si>
    <t>FY 2002 ECIP</t>
  </si>
  <si>
    <t>FUNDING AUTHORIZATION DOCUMENT - FY 2002 construction</t>
  </si>
  <si>
    <t>P123</t>
  </si>
  <si>
    <t>Replace Motors &amp; Drivers, WTP and WWTP</t>
  </si>
  <si>
    <t>FY 2001 ECIP</t>
  </si>
  <si>
    <t>FUNDING AUTHORIZATION DOCUMENT - FY 2001 construction</t>
  </si>
  <si>
    <t>P1015</t>
  </si>
  <si>
    <t>Replace Steam &amp; Condesate Insulation</t>
  </si>
  <si>
    <t>ECIP 2001</t>
  </si>
  <si>
    <t>Pendleton / Butler</t>
  </si>
  <si>
    <t>PI</t>
  </si>
  <si>
    <t>PI to HQMC</t>
  </si>
  <si>
    <t>Centralized Control System</t>
  </si>
  <si>
    <t>FUNDING AUTHORIZATION DOCUMENT - FY 2007 P&amp;D</t>
  </si>
  <si>
    <t>P1282</t>
  </si>
  <si>
    <t>ECIP 2009</t>
  </si>
  <si>
    <t>P181</t>
  </si>
  <si>
    <t>Photovoltaic System</t>
  </si>
  <si>
    <t>PA0904R</t>
  </si>
  <si>
    <t>HI0936R</t>
  </si>
  <si>
    <t>Solar Hot Water</t>
  </si>
  <si>
    <t xml:space="preserve">MI0981R </t>
  </si>
  <si>
    <t>Solar Wall, Solar Thermal DHW, Solar Electric - Building 9215</t>
  </si>
  <si>
    <t>FY 2008 ECIP</t>
  </si>
  <si>
    <t>P1217</t>
  </si>
  <si>
    <t>FUNDING AUTHORIZATION DOCUMENT - FY 2008 construction</t>
  </si>
  <si>
    <t>FUNDING AUTHORIZATION DOCUMENT - FY 2009 D&amp;P</t>
  </si>
  <si>
    <t>FUNDING AUTHORIZATION DOCUMENT - FY 2009 construction</t>
  </si>
  <si>
    <t>Solar Heating, Training Pools</t>
  </si>
  <si>
    <t>PV System, Buildings 2056, 2057  &amp; 2058</t>
  </si>
  <si>
    <t>MI0981R</t>
  </si>
  <si>
    <t>FY 2009 ECIP</t>
  </si>
  <si>
    <t>FY 2009 ECIP ARRA</t>
  </si>
  <si>
    <t>ECIP ARRA</t>
  </si>
  <si>
    <t>FUNDING AUTHORIZATION DOCUMENT - ARRA D&amp;P</t>
  </si>
  <si>
    <t>FUNDING AUTHORIZATION DOCUMENT - ARRA construction</t>
  </si>
  <si>
    <t>P935M</t>
  </si>
  <si>
    <t>MARFORCOM (N)</t>
  </si>
  <si>
    <t>MARFORCOM (1)</t>
  </si>
  <si>
    <t>MARFORCOM (2)</t>
  </si>
  <si>
    <t>P931M</t>
  </si>
  <si>
    <t>Solar Training Pool</t>
  </si>
  <si>
    <t>MARFORCOM (3)</t>
  </si>
  <si>
    <t>Multiple</t>
  </si>
  <si>
    <t>MARFORPAC (N)</t>
  </si>
  <si>
    <t>MCLB Barstow</t>
  </si>
  <si>
    <t>P970M</t>
  </si>
  <si>
    <t>MARFORPAC (1)</t>
  </si>
  <si>
    <t>MARFORPAC (2)</t>
  </si>
  <si>
    <t>P196M</t>
  </si>
  <si>
    <t>PV System (Carport)</t>
  </si>
  <si>
    <t>MARFORPAC (3)</t>
  </si>
  <si>
    <t>MCAS Pendleton</t>
  </si>
  <si>
    <t xml:space="preserve">P010M </t>
  </si>
  <si>
    <t>MARFORPAC (4)</t>
  </si>
  <si>
    <t>PV System &amp; Lighting</t>
  </si>
  <si>
    <t>P180M</t>
  </si>
  <si>
    <t>MARFORPAC (5)</t>
  </si>
  <si>
    <t>P885M</t>
  </si>
  <si>
    <t>MARFORPAC (6)</t>
  </si>
  <si>
    <t>P905M</t>
  </si>
  <si>
    <t>MCRD SD (N)</t>
  </si>
  <si>
    <t>MARFORCOM (4)</t>
  </si>
  <si>
    <t>Solar Hot Water Systems, Buildings 386,</t>
  </si>
  <si>
    <t>MARFORPAC (n)</t>
  </si>
  <si>
    <t>MARFORCOM (5)</t>
  </si>
  <si>
    <t>MARFORCOM(N)</t>
  </si>
  <si>
    <t>MARFORCOM(1)</t>
  </si>
  <si>
    <t>MARFORCOM(2)</t>
  </si>
  <si>
    <t>MARFORPAC (7)</t>
  </si>
  <si>
    <t>MARFORPAC (8)</t>
  </si>
  <si>
    <t>PAC to HQMC (9)</t>
  </si>
  <si>
    <t>MARFORPAC (10)</t>
  </si>
  <si>
    <t>MARFORPAC (11)</t>
  </si>
  <si>
    <t>P982M</t>
  </si>
  <si>
    <t>PI (2)</t>
  </si>
  <si>
    <t xml:space="preserve">PI </t>
  </si>
  <si>
    <t>PI (1)</t>
  </si>
  <si>
    <t>TBD</t>
  </si>
  <si>
    <t>FUNDING AUTHORIZATION DOCUMENT - FY 2006 construction</t>
  </si>
  <si>
    <t>MCLB Albany</t>
  </si>
  <si>
    <t>MARFORCOM (6)</t>
  </si>
  <si>
    <t>ECIP 2011</t>
  </si>
  <si>
    <t>MARFORPAC (9)</t>
  </si>
  <si>
    <t>P209 &amp; P210</t>
  </si>
  <si>
    <t>MARFORCOM (7)</t>
  </si>
  <si>
    <t>P216M</t>
  </si>
  <si>
    <t>MARFORCOM (8)</t>
  </si>
  <si>
    <t>MARFORCOM (9)</t>
  </si>
  <si>
    <t>Street and Parking Solar Lighting</t>
  </si>
  <si>
    <t>P985</t>
  </si>
  <si>
    <t>P304</t>
  </si>
  <si>
    <t>FY 2010 ECIP</t>
  </si>
  <si>
    <t>P200</t>
  </si>
  <si>
    <t>ECIP 2010</t>
  </si>
  <si>
    <t>P305</t>
  </si>
  <si>
    <t>PE1291M &amp; PE1292M</t>
  </si>
  <si>
    <t>Solar Thermal &amp; PV - Training Pool(s)</t>
  </si>
  <si>
    <t>P935</t>
  </si>
  <si>
    <t>FUNDING AUTHORIZATION DOCUMENT - FY 2010 D&amp;P</t>
  </si>
  <si>
    <t>FUNDING AUTHORIZATION DOCUMENT - FY 2010 construction</t>
  </si>
  <si>
    <t>P214 &amp; MI0984R</t>
  </si>
  <si>
    <t>multiple</t>
  </si>
  <si>
    <t>P960</t>
  </si>
  <si>
    <t>Ground Source Heat Pumps</t>
  </si>
  <si>
    <t>P214</t>
  </si>
  <si>
    <t>MARFORPAC (12)</t>
  </si>
  <si>
    <t>MARFORPAC (13)</t>
  </si>
  <si>
    <t>MARFORPAC (14)</t>
  </si>
  <si>
    <t xml:space="preserve">PV System </t>
  </si>
  <si>
    <t>MARFORPAC (15)</t>
  </si>
  <si>
    <t>REALIGNMENT</t>
  </si>
  <si>
    <t>UNALLOTTED</t>
  </si>
  <si>
    <t>NA</t>
  </si>
  <si>
    <t>Energy Security Project</t>
  </si>
  <si>
    <t>P397</t>
  </si>
  <si>
    <t>PI (3)</t>
  </si>
  <si>
    <t>P1422</t>
  </si>
  <si>
    <t>Steam Decentralization Camp Geiger</t>
  </si>
  <si>
    <t>P961</t>
  </si>
  <si>
    <t>FUNDING AUTHORIZATION DOCUMENT - FY 2011 construction</t>
  </si>
  <si>
    <t>FY 2011 ECIP</t>
  </si>
  <si>
    <t>LE12E600M</t>
  </si>
  <si>
    <t>Steam Decentralization Courthouse Bay</t>
  </si>
  <si>
    <t>P687</t>
  </si>
  <si>
    <t>FY 2012ECIP</t>
  </si>
  <si>
    <t>FUNDING AUTHORIZATION DOCUMENT - FY 2013 D&amp;P</t>
  </si>
  <si>
    <t>FUNDING AUTHORIZATION DOCUMENT - FY 2012 D&amp;P</t>
  </si>
  <si>
    <t>FUNDING AUTHORIZATION DOCUMENT - FY 2012 construction</t>
  </si>
  <si>
    <t>MFC</t>
  </si>
  <si>
    <t>Parris Island</t>
  </si>
  <si>
    <t>Parris Island (N)</t>
  </si>
  <si>
    <t>MCB Quantico (N)</t>
  </si>
  <si>
    <t>MCRD SD (1)</t>
  </si>
  <si>
    <t>MARFORPAC (16)</t>
  </si>
  <si>
    <t>PDARA</t>
  </si>
  <si>
    <t>MARFORCOM (10)</t>
  </si>
  <si>
    <t>Returned to OSD</t>
  </si>
  <si>
    <t>MARFORPAC (17)</t>
  </si>
  <si>
    <t>Land Fill Gas Generator</t>
  </si>
  <si>
    <t>MCB Quantico (1)</t>
  </si>
  <si>
    <t>MARFORCOM (11)</t>
  </si>
  <si>
    <t>Sequestration Reduction</t>
  </si>
  <si>
    <t>P906</t>
  </si>
  <si>
    <t>Design funding for Energy Security Micro Grid for Critical Facilities</t>
  </si>
  <si>
    <t>West (2)</t>
  </si>
  <si>
    <t>Admin Correction</t>
  </si>
  <si>
    <t>FUNDING AUTHORIZATION DOCUMENT - FY 2013 construction</t>
  </si>
  <si>
    <t>MARFORLANT (1)</t>
  </si>
  <si>
    <t>MARFORLANT (2)</t>
  </si>
  <si>
    <t>FY 2013ECIP</t>
  </si>
  <si>
    <t>FUNDING AUTHORIZATION DOCUMENT - Transfer from the AF</t>
  </si>
  <si>
    <t>Geothermal Heat Pump</t>
  </si>
  <si>
    <t>Quantico (1)</t>
  </si>
  <si>
    <t>P-1449</t>
  </si>
  <si>
    <t>Courthouse Bay</t>
  </si>
  <si>
    <t>P-1422</t>
  </si>
  <si>
    <t>Steam Decentralization - Camp Geiger</t>
  </si>
  <si>
    <t>East (2)</t>
  </si>
  <si>
    <t>Signed</t>
  </si>
  <si>
    <t>Emailed</t>
  </si>
  <si>
    <t>x</t>
  </si>
  <si>
    <t>Quantico (2)</t>
  </si>
  <si>
    <t>FUNDING AUTHORIZATION DOCUMENT - FY 2014 D&amp;P</t>
  </si>
  <si>
    <t>FUNDING AUTHORIZATION DOCUMENT - FY 2014 construction</t>
  </si>
  <si>
    <t>MCIEAST (N)</t>
  </si>
  <si>
    <t>FY 2014ECIP</t>
  </si>
  <si>
    <t>FY 2015ECIP</t>
  </si>
  <si>
    <t>MCICOM</t>
  </si>
  <si>
    <t>P917</t>
  </si>
  <si>
    <t>ECIP 2015</t>
  </si>
  <si>
    <t>P932</t>
  </si>
  <si>
    <t>District CHW and HW Plant</t>
  </si>
  <si>
    <t>MCIPAC (N)</t>
  </si>
  <si>
    <t>FUNDING AUTHORIZATION DOCUMENT - FY 2015 Design Funds</t>
  </si>
  <si>
    <t>MCICOM (1)</t>
  </si>
  <si>
    <t>FUNDING AUTHORIZATION DOCUMENT - FY 2015 Construction Funds</t>
  </si>
  <si>
    <t>MCICOM (2)</t>
  </si>
  <si>
    <t>FY 2016 ECIP</t>
  </si>
  <si>
    <t>ECIP 2016</t>
  </si>
  <si>
    <t>FUNDING AUTHORIZATION DOCUMENT - FY 2016 Design Funds</t>
  </si>
  <si>
    <t>FUNDING AUTHORIZATION DOCUMENT - FY 2016 Construction Funds</t>
  </si>
  <si>
    <t>MCLC ALBANY</t>
  </si>
  <si>
    <t>LF GENERATORS AND BOILERS</t>
  </si>
  <si>
    <t xml:space="preserve"> MCIEAST</t>
  </si>
  <si>
    <t xml:space="preserve">Base Wide Micro Grid </t>
  </si>
  <si>
    <t>MCIWEST</t>
  </si>
  <si>
    <t xml:space="preserve">CURRENT AS OF </t>
  </si>
  <si>
    <t>MCAS BEAUFORT</t>
  </si>
  <si>
    <t>P1254</t>
  </si>
  <si>
    <t>DESIGN FUNDING  FOR CONSTRUCT MULTIPLE PROJECT SHELTERS WITH PV AT FACILITY 1254, MVP</t>
  </si>
  <si>
    <t>MCIEAST</t>
  </si>
  <si>
    <t>MCAS Beaufort</t>
  </si>
  <si>
    <t>P-1254</t>
  </si>
  <si>
    <t>CONSTRUCT MULTIPLE PROJECT SHELTERS WITH PV AT FACILITY 1254, MVP</t>
  </si>
  <si>
    <t>P-1692</t>
  </si>
  <si>
    <t xml:space="preserve">Micro-grid Expansion </t>
  </si>
  <si>
    <t>P-260</t>
  </si>
  <si>
    <t>Reclaimed Water South Expansion</t>
  </si>
  <si>
    <t>FUNDING AUTHORIZATION DOCUMENT - FY 2017 Design Funds</t>
  </si>
  <si>
    <t>FUNDING AUTHORIZATION DOCUMENT - FY 2017 Construction Funds</t>
  </si>
  <si>
    <t>FY 2017 ECIP</t>
  </si>
  <si>
    <t>P-1337</t>
  </si>
  <si>
    <t>ECIP 2017</t>
  </si>
  <si>
    <t xml:space="preserve">Chilled water Storage </t>
  </si>
  <si>
    <t>ECIP 2014</t>
  </si>
  <si>
    <t>FY 2018 ECIP</t>
  </si>
  <si>
    <t>FUNDING AUTHORIZATION DOCUMENT - FY 2018 Design Funds</t>
  </si>
  <si>
    <t>FUNDING AUTHORIZATION DOCUMENT - FY 2018 Construction Funds</t>
  </si>
  <si>
    <t>ERCIP 2018</t>
  </si>
  <si>
    <t>FY 2019 ECIP</t>
  </si>
  <si>
    <t>FUNDING AUTHORIZATION DOCUMENT - FY 2019 Design Funds</t>
  </si>
  <si>
    <t>FUNDING AUTHORIZATION DOCUMENT - FY 2019 Construction Funds</t>
  </si>
  <si>
    <t>ERCIP 2019</t>
  </si>
  <si>
    <t>MWTC Bridgeport</t>
  </si>
  <si>
    <t>P-480</t>
  </si>
  <si>
    <t>P-505</t>
  </si>
  <si>
    <t>MWTC Bridgeport Energy Resilience Phase 1 &amp; 2</t>
  </si>
  <si>
    <t>Electrical Hardening and Black Start CHP System</t>
  </si>
  <si>
    <t>P-975</t>
  </si>
  <si>
    <t>Replace Hardness Treatment in Water</t>
  </si>
  <si>
    <t>P-1487</t>
  </si>
  <si>
    <t>MCBH Kaneohe Bay</t>
  </si>
  <si>
    <t>P-938</t>
  </si>
  <si>
    <t>District CHW and DHW Plant for Bldgs. 7046, 7047, 4057-7059</t>
  </si>
  <si>
    <t>Programed Amount</t>
  </si>
  <si>
    <t>Utility Monitoring and Controls (CANCELLED)</t>
  </si>
  <si>
    <t>Status</t>
  </si>
  <si>
    <t>ATD</t>
  </si>
  <si>
    <t>In Design</t>
  </si>
  <si>
    <t>Cancelled</t>
  </si>
  <si>
    <t>Need date</t>
  </si>
  <si>
    <t xml:space="preserve">Cancelled -Change Notification   </t>
  </si>
  <si>
    <t xml:space="preserve">Chilled water Storage  </t>
  </si>
  <si>
    <t>Re-design -change notification  - receiving funds from P-1692 and P-1337</t>
  </si>
  <si>
    <t>Cancelled and issue change notification to move funds to P1254</t>
  </si>
  <si>
    <t>FY 2020 ERCIP</t>
  </si>
  <si>
    <t>FUNDING AUTHORIZATION DOCUMENT - FY 2020 Design Funds</t>
  </si>
  <si>
    <t>ERCIP 2020</t>
  </si>
  <si>
    <t>FUNDING AUTHORIZATION DOCUMENT - FY 2020 Construction Funds</t>
  </si>
  <si>
    <t>P-266</t>
  </si>
  <si>
    <t>Additional Water Supply for Resilience</t>
  </si>
  <si>
    <t>P-143</t>
  </si>
  <si>
    <t>Marine Corps Energy Conservation Investment Program (ECIP)/Energy Resilience and Conservation Investment Program (ERCIP)</t>
  </si>
  <si>
    <t>Out for Bids (Est award May 2019) + $128,274 may needed for bids</t>
  </si>
  <si>
    <t>ERCIP 2014</t>
  </si>
  <si>
    <t>Construct Solar Sun Shades with Energy Storage, MCB Camp Lejeune</t>
  </si>
  <si>
    <t>ATD - Installation is preparing a change notification; Goal submittal to MCICOM is end of May</t>
  </si>
  <si>
    <t>Advanced Micro grid Infrastructure Improvement</t>
  </si>
  <si>
    <t>Landfill Gas Generator</t>
  </si>
  <si>
    <t>Micro Turbine Plant</t>
  </si>
  <si>
    <t>1 MW CHP Micro turbine Plant</t>
  </si>
  <si>
    <t>PV System and Retrofit T8 Lamps</t>
  </si>
  <si>
    <t xml:space="preserve">DOE / NREL </t>
  </si>
  <si>
    <t>Resilience Design for Marine Corps Projects</t>
  </si>
  <si>
    <t>Camp Johnson Microgrid</t>
  </si>
  <si>
    <t>DOE/NREL</t>
  </si>
  <si>
    <t>Transferred back to OSD</t>
  </si>
  <si>
    <t>Skylights and Lighting, Warehouse Bldg. 6469)</t>
  </si>
  <si>
    <t>ACTION REQUEST</t>
  </si>
  <si>
    <t>FY 2021 ERCIP</t>
  </si>
  <si>
    <t xml:space="preserve">29 Palms </t>
  </si>
  <si>
    <t>ERCIP 2021</t>
  </si>
  <si>
    <t>P-1238</t>
  </si>
  <si>
    <t xml:space="preserve">10 MW Battery Energy Storage </t>
  </si>
  <si>
    <t>29 Palms</t>
  </si>
  <si>
    <t xml:space="preserve">Two Phase Construction </t>
  </si>
  <si>
    <t>Mod</t>
  </si>
  <si>
    <t>FUNDING AUTHORIZATION DOCUMENT - FY 2021 Design Funds</t>
  </si>
  <si>
    <t>FUNDING AUTHORIZATION DOCUMENT - FY 2021 Construction Funds</t>
  </si>
  <si>
    <t>ERCIP 2023</t>
  </si>
  <si>
    <t xml:space="preserve">DAI update from (FY20 MC ERCIP-2) files </t>
  </si>
  <si>
    <t>FY 2022 ERCIP</t>
  </si>
  <si>
    <t>FUNDING AUTHORIZATION DOCUMENT - FY 2022 Design Funds</t>
  </si>
  <si>
    <t>FUNDING AUTHORIZATION DOCUMENT - FY 2022 Construction Funds</t>
  </si>
  <si>
    <t>ERCIP 2022</t>
  </si>
  <si>
    <t>322D15ECIPP</t>
  </si>
  <si>
    <t>321D15ECIPP</t>
  </si>
  <si>
    <t>120D03D0001</t>
  </si>
  <si>
    <t>121D03D0001</t>
  </si>
  <si>
    <t>320D15ECIPP</t>
  </si>
  <si>
    <t>122D03D0001</t>
  </si>
  <si>
    <t>319D15ECIPP</t>
  </si>
  <si>
    <t>11903D0001</t>
  </si>
  <si>
    <t>318D15ECIPP</t>
  </si>
  <si>
    <t>11803D0001</t>
  </si>
  <si>
    <t>P-281</t>
  </si>
  <si>
    <t xml:space="preserve">MCAS Miramar Additional LFG Power Meter Station </t>
  </si>
  <si>
    <t>ERCIP 2024</t>
  </si>
  <si>
    <t xml:space="preserve"> P-480</t>
  </si>
  <si>
    <t xml:space="preserve"> P-481</t>
  </si>
  <si>
    <t xml:space="preserve"> P-505</t>
  </si>
  <si>
    <t xml:space="preserve"> P-507</t>
  </si>
  <si>
    <t xml:space="preserve"> Energy Resilience Phase 1 &amp; 2</t>
  </si>
  <si>
    <t xml:space="preserve"> Energy Resilience Phase 3 &amp; 4</t>
  </si>
  <si>
    <t xml:space="preserve"> Electrical Hardening and Black Start CHP System</t>
  </si>
  <si>
    <t xml:space="preserve"> Microgrid and Backup Power</t>
  </si>
  <si>
    <t>P-507</t>
  </si>
  <si>
    <t>SOF shows $542k was sent</t>
  </si>
  <si>
    <t>SOF shows all sent and spent</t>
  </si>
  <si>
    <t>SOF shows ~$1M sent, and $650k remains</t>
  </si>
  <si>
    <t>MIPR M501692196503</t>
  </si>
  <si>
    <t>NAVFAC ML</t>
  </si>
  <si>
    <t>MIPR M501692196524</t>
  </si>
  <si>
    <t>Date Issued from MCICOM</t>
  </si>
  <si>
    <t>Date Issued to Execution Agent</t>
  </si>
  <si>
    <t>Document Number</t>
  </si>
  <si>
    <t>NAVFAC SW</t>
  </si>
  <si>
    <t>Yes</t>
  </si>
  <si>
    <t>N/A</t>
  </si>
  <si>
    <t>11/4 - According to DAI, funding remains (IK)</t>
  </si>
  <si>
    <t>DAI STATUS UPDATE</t>
  </si>
  <si>
    <t>11/23 - 203K received first, then 5.556M later.</t>
  </si>
  <si>
    <t>M355003214050</t>
  </si>
  <si>
    <t>M355003214041</t>
  </si>
  <si>
    <t>M355003203337</t>
  </si>
  <si>
    <t>11/23 - Funding sent to NAVFAC (IK)</t>
  </si>
  <si>
    <t>??</t>
  </si>
  <si>
    <t>11/23 - Confirmed recovered from Beaufort (IK)</t>
  </si>
  <si>
    <t>11/23 - Funding sent and spent in September (IK)</t>
  </si>
  <si>
    <t>P&amp;D</t>
  </si>
  <si>
    <t>USMC ECIP/ERCIP Ledger</t>
  </si>
  <si>
    <t>Project #</t>
  </si>
  <si>
    <t>Project Name</t>
  </si>
  <si>
    <t>Temp Order for Original</t>
  </si>
  <si>
    <t>Updated:</t>
  </si>
  <si>
    <t>Notes</t>
  </si>
  <si>
    <t>Transaction Type</t>
  </si>
  <si>
    <t>MCMWTC Bridgeport</t>
  </si>
  <si>
    <t>P-481</t>
  </si>
  <si>
    <t>CON</t>
  </si>
  <si>
    <t>Barracks Chilled Water Storage System</t>
  </si>
  <si>
    <t>Advanced Microgrid Infrastructure Improvement</t>
  </si>
  <si>
    <t>Battery Energy Storage, Various Buildings</t>
  </si>
  <si>
    <t>Microgrid Camp Johnson</t>
  </si>
  <si>
    <t>Landfill Gas Power Meter Station</t>
  </si>
  <si>
    <t xml:space="preserve">Microgrid Phase 1 &amp; 2 </t>
  </si>
  <si>
    <t>Microgrid Phase 3 &amp; 4</t>
  </si>
  <si>
    <t xml:space="preserve">Microgrid and Backup Power
</t>
  </si>
  <si>
    <t>P-283</t>
  </si>
  <si>
    <t>Electrical Infrastructure, On-Site Generation, and Microgrid Improvements</t>
  </si>
  <si>
    <t>CANCELLED - CHANGE NOTIFICATION</t>
  </si>
  <si>
    <t>Microgrid and Backup Power</t>
  </si>
  <si>
    <t>SKJ - IK - Do you want me to split this into three line items and allocate P&amp;D to each project?</t>
  </si>
  <si>
    <t>Multiple projects</t>
  </si>
  <si>
    <t>Row Labels</t>
  </si>
  <si>
    <t>Grand Total</t>
  </si>
  <si>
    <t>NREL</t>
  </si>
  <si>
    <t>Project Programmed Year</t>
  </si>
  <si>
    <t>FY of Funding Action</t>
  </si>
  <si>
    <t>Funding Document Number or DAI Code</t>
  </si>
  <si>
    <t xml:space="preserve">Construction Original Programmed Amount </t>
  </si>
  <si>
    <t>P&amp;D Original Programmed Amount</t>
  </si>
  <si>
    <t>P&amp;D Funding Actions</t>
  </si>
  <si>
    <t>Construction Funding Actions</t>
  </si>
  <si>
    <t>Phase 1 Awarded; Phase 2 RFP</t>
  </si>
  <si>
    <t>ACTION REQUIRED - BID BUST</t>
  </si>
  <si>
    <t>CANCELLED - BID BUST; REPROGRAMMED FUNDS</t>
  </si>
  <si>
    <t>Awarded</t>
  </si>
  <si>
    <t>Funding action complete</t>
  </si>
  <si>
    <t>Waiting for FDA (ATD) from NAVFAC</t>
  </si>
  <si>
    <t>Complete - This is for NREL support</t>
  </si>
  <si>
    <t>Funding action complete - Funds recovered from Beaufort</t>
  </si>
  <si>
    <t>Funding action complete - Funds were for modification</t>
  </si>
  <si>
    <t>Funding action complete - Project cancelled. Funds returned to OSD</t>
  </si>
  <si>
    <t>P&amp;D effort is complete</t>
  </si>
  <si>
    <t>Design underay</t>
  </si>
  <si>
    <t>Construction contracted awarded and underway</t>
  </si>
  <si>
    <t>Future award</t>
  </si>
  <si>
    <t>Sum of P&amp;D Funding Actions</t>
  </si>
  <si>
    <t>Sum of Construction Funding Actions</t>
  </si>
  <si>
    <t>P&amp;D from OSD</t>
  </si>
  <si>
    <t>CON from OSD</t>
  </si>
  <si>
    <t>(Multiple Items)</t>
  </si>
  <si>
    <t>Beaufort, Albany, Bridgeport</t>
  </si>
  <si>
    <t>Temp ID</t>
  </si>
  <si>
    <t>SKJ - Discuss how to show P&amp;D</t>
  </si>
  <si>
    <t>SKJ - Discuss why detail is needed</t>
  </si>
  <si>
    <t>Discuss value of this historic info</t>
  </si>
  <si>
    <t>Discuss ideas for status after funding action is complete vs initial incoming fund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</si>
</sst>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  <numFmt numFmtId="166" formatCode="[$-409]d\-mmm\-yy;@"/>
    <numFmt numFmtId="167" formatCode="[$-409]mmmm\-yy;@"/>
    <numFmt numFmtId="168" formatCode="[$-409]mmm\-yy;@"/>
    <numFmt numFmtId="169" formatCode="_(&quot;$&quot;* #,##0.000_);_(&quot;$&quot;* \(#,##0.000\);_(&quot;$&quot;* &quot;-&quot;??_);_(@_)"/>
    <numFmt numFmtId="170" formatCode="0.00000"/>
    <numFmt numFmtId="171" formatCode="&quot;$&quot;#,##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6" tint="-0.249977111117893"/>
      <name val="Arial"/>
      <family val="2"/>
    </font>
    <font>
      <sz val="10"/>
      <name val="Arial"/>
      <family val="2"/>
    </font>
    <font>
      <b/>
      <sz val="10"/>
      <color theme="6" tint="-0.499984740745262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rgb="FF000000"/>
      <name val="Calibri"/>
      <family val="2"/>
    </font>
    <font>
      <sz val="10"/>
      <color rgb="FF0070C0"/>
      <name val="Times New Roman"/>
      <family val="1"/>
    </font>
    <font>
      <sz val="9"/>
      <color rgb="FF0070C0"/>
      <name val="Calibri"/>
      <family val="2"/>
    </font>
    <font>
      <sz val="8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6" fillId="0" borderId="0">
      <alignment vertical="top"/>
    </xf>
    <xf numFmtId="0" fontId="16" fillId="0" borderId="0"/>
    <xf numFmtId="0" fontId="8" fillId="0" borderId="0"/>
    <xf numFmtId="0" fontId="8" fillId="0" borderId="0">
      <alignment vertical="top"/>
    </xf>
    <xf numFmtId="0" fontId="2" fillId="0" borderId="0"/>
    <xf numFmtId="44" fontId="2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6" fontId="3" fillId="0" borderId="0"/>
    <xf numFmtId="0" fontId="3" fillId="0" borderId="0"/>
  </cellStyleXfs>
  <cellXfs count="458">
    <xf numFmtId="0" fontId="0" fillId="0" borderId="0" xfId="0"/>
    <xf numFmtId="164" fontId="6" fillId="0" borderId="0" xfId="3" applyNumberFormat="1" applyFont="1" applyAlignment="1">
      <alignment vertical="center"/>
    </xf>
    <xf numFmtId="164" fontId="8" fillId="0" borderId="1" xfId="3" applyNumberFormat="1" applyFont="1" applyFill="1" applyBorder="1" applyAlignment="1">
      <alignment vertical="center" wrapText="1"/>
    </xf>
    <xf numFmtId="164" fontId="6" fillId="2" borderId="1" xfId="3" applyNumberFormat="1" applyFont="1" applyFill="1" applyBorder="1" applyAlignment="1">
      <alignment horizontal="center" vertical="top" wrapText="1"/>
    </xf>
    <xf numFmtId="0" fontId="16" fillId="0" borderId="0" xfId="7"/>
    <xf numFmtId="0" fontId="16" fillId="0" borderId="0" xfId="7" applyAlignment="1">
      <alignment vertical="center"/>
    </xf>
    <xf numFmtId="165" fontId="8" fillId="0" borderId="0" xfId="1" applyNumberFormat="1" applyFont="1" applyAlignment="1">
      <alignment horizontal="center" vertical="top"/>
    </xf>
    <xf numFmtId="164" fontId="6" fillId="0" borderId="0" xfId="3" applyNumberFormat="1" applyFont="1" applyAlignment="1">
      <alignment vertical="top"/>
    </xf>
    <xf numFmtId="164" fontId="6" fillId="0" borderId="0" xfId="3" applyNumberFormat="1" applyFont="1" applyAlignment="1">
      <alignment horizontal="right" vertical="top"/>
    </xf>
    <xf numFmtId="0" fontId="16" fillId="0" borderId="0" xfId="7" applyAlignment="1">
      <alignment horizontal="center" vertical="top"/>
    </xf>
    <xf numFmtId="0" fontId="16" fillId="0" borderId="0" xfId="7" applyAlignment="1">
      <alignment vertical="top"/>
    </xf>
    <xf numFmtId="164" fontId="16" fillId="0" borderId="0" xfId="3" applyNumberFormat="1" applyAlignment="1"/>
    <xf numFmtId="164" fontId="6" fillId="0" borderId="0" xfId="3" applyNumberFormat="1" applyFont="1" applyAlignment="1">
      <alignment horizontal="right"/>
    </xf>
    <xf numFmtId="0" fontId="16" fillId="0" borderId="0" xfId="7" applyFill="1" applyAlignment="1">
      <alignment vertical="center"/>
    </xf>
    <xf numFmtId="0" fontId="16" fillId="0" borderId="0" xfId="7" applyFill="1" applyAlignment="1">
      <alignment horizontal="center" vertical="center"/>
    </xf>
    <xf numFmtId="165" fontId="8" fillId="0" borderId="0" xfId="1" applyNumberFormat="1" applyFont="1" applyFill="1" applyAlignment="1">
      <alignment horizontal="center" vertical="center"/>
    </xf>
    <xf numFmtId="164" fontId="6" fillId="0" borderId="0" xfId="3" applyNumberFormat="1" applyFont="1" applyFill="1" applyAlignment="1">
      <alignment vertical="center"/>
    </xf>
    <xf numFmtId="164" fontId="6" fillId="0" borderId="0" xfId="3" applyNumberFormat="1" applyFont="1" applyFill="1" applyAlignment="1">
      <alignment horizontal="right" vertical="center"/>
    </xf>
    <xf numFmtId="0" fontId="6" fillId="0" borderId="0" xfId="7" applyFont="1" applyFill="1" applyAlignment="1">
      <alignment vertical="center"/>
    </xf>
    <xf numFmtId="0" fontId="16" fillId="0" borderId="1" xfId="7" applyFill="1" applyBorder="1" applyAlignment="1">
      <alignment vertical="center"/>
    </xf>
    <xf numFmtId="165" fontId="8" fillId="0" borderId="1" xfId="1" applyNumberFormat="1" applyFont="1" applyFill="1" applyBorder="1" applyAlignment="1">
      <alignment horizontal="center" vertical="center"/>
    </xf>
    <xf numFmtId="164" fontId="7" fillId="3" borderId="1" xfId="3" applyNumberFormat="1" applyFont="1" applyFill="1" applyBorder="1" applyAlignment="1">
      <alignment horizontal="right" vertical="center" wrapText="1"/>
    </xf>
    <xf numFmtId="0" fontId="13" fillId="3" borderId="1" xfId="7" applyFont="1" applyFill="1" applyBorder="1" applyAlignment="1">
      <alignment vertical="center" wrapText="1"/>
    </xf>
    <xf numFmtId="0" fontId="7" fillId="3" borderId="1" xfId="7" applyFont="1" applyFill="1" applyBorder="1" applyAlignment="1">
      <alignment horizontal="center" vertical="center" wrapText="1"/>
    </xf>
    <xf numFmtId="0" fontId="16" fillId="0" borderId="1" xfId="7" applyFill="1" applyBorder="1" applyAlignment="1">
      <alignment horizontal="center" vertical="center"/>
    </xf>
    <xf numFmtId="0" fontId="6" fillId="0" borderId="1" xfId="7" applyFont="1" applyFill="1" applyBorder="1" applyAlignment="1">
      <alignment vertical="center"/>
    </xf>
    <xf numFmtId="0" fontId="16" fillId="0" borderId="0" xfId="7" applyFill="1" applyAlignment="1">
      <alignment vertical="center" wrapText="1"/>
    </xf>
    <xf numFmtId="0" fontId="8" fillId="0" borderId="1" xfId="7" applyFont="1" applyFill="1" applyBorder="1" applyAlignment="1">
      <alignment horizontal="center" vertical="center" wrapText="1"/>
    </xf>
    <xf numFmtId="165" fontId="8" fillId="0" borderId="1" xfId="7" applyNumberFormat="1" applyFont="1" applyFill="1" applyBorder="1" applyAlignment="1">
      <alignment horizontal="center" vertical="center" wrapText="1"/>
    </xf>
    <xf numFmtId="164" fontId="10" fillId="0" borderId="1" xfId="3" applyNumberFormat="1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top" wrapText="1"/>
    </xf>
    <xf numFmtId="0" fontId="16" fillId="0" borderId="1" xfId="7" applyFill="1" applyBorder="1" applyAlignment="1">
      <alignment horizontal="center" vertical="center" wrapText="1"/>
    </xf>
    <xf numFmtId="0" fontId="8" fillId="0" borderId="1" xfId="7" applyFont="1" applyBorder="1" applyAlignment="1">
      <alignment vertical="center"/>
    </xf>
    <xf numFmtId="0" fontId="6" fillId="0" borderId="1" xfId="7" applyFont="1" applyBorder="1" applyAlignment="1">
      <alignment vertical="center"/>
    </xf>
    <xf numFmtId="164" fontId="10" fillId="0" borderId="1" xfId="3" applyNumberFormat="1" applyFont="1" applyFill="1" applyBorder="1" applyAlignment="1">
      <alignment vertical="center" wrapText="1"/>
    </xf>
    <xf numFmtId="164" fontId="10" fillId="0" borderId="1" xfId="3" applyNumberFormat="1" applyFont="1" applyFill="1" applyBorder="1" applyAlignment="1">
      <alignment horizontal="right" vertical="center" wrapText="1"/>
    </xf>
    <xf numFmtId="0" fontId="8" fillId="0" borderId="1" xfId="7" applyFont="1" applyFill="1" applyBorder="1" applyAlignment="1">
      <alignment horizontal="left" vertical="center" wrapText="1"/>
    </xf>
    <xf numFmtId="0" fontId="16" fillId="0" borderId="1" xfId="7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4" fontId="10" fillId="0" borderId="1" xfId="3" applyNumberFormat="1" applyFont="1" applyBorder="1" applyAlignment="1">
      <alignment vertical="center"/>
    </xf>
    <xf numFmtId="164" fontId="6" fillId="0" borderId="1" xfId="3" applyNumberFormat="1" applyFont="1" applyBorder="1" applyAlignment="1">
      <alignment horizontal="right" vertical="center"/>
    </xf>
    <xf numFmtId="0" fontId="16" fillId="0" borderId="1" xfId="7" applyBorder="1" applyAlignment="1">
      <alignment vertical="center"/>
    </xf>
    <xf numFmtId="164" fontId="9" fillId="0" borderId="1" xfId="3" applyNumberFormat="1" applyFont="1" applyBorder="1" applyAlignment="1">
      <alignment vertical="center"/>
    </xf>
    <xf numFmtId="164" fontId="9" fillId="0" borderId="1" xfId="3" applyNumberFormat="1" applyFont="1" applyBorder="1" applyAlignment="1">
      <alignment horizontal="right" vertical="center"/>
    </xf>
    <xf numFmtId="0" fontId="9" fillId="0" borderId="1" xfId="7" applyFont="1" applyBorder="1" applyAlignment="1">
      <alignment vertical="center"/>
    </xf>
    <xf numFmtId="0" fontId="8" fillId="3" borderId="1" xfId="7" applyFont="1" applyFill="1" applyBorder="1" applyAlignment="1">
      <alignment vertical="center"/>
    </xf>
    <xf numFmtId="165" fontId="8" fillId="3" borderId="1" xfId="1" applyNumberFormat="1" applyFont="1" applyFill="1" applyBorder="1" applyAlignment="1">
      <alignment horizontal="center" vertical="center"/>
    </xf>
    <xf numFmtId="164" fontId="7" fillId="3" borderId="1" xfId="3" applyNumberFormat="1" applyFont="1" applyFill="1" applyBorder="1" applyAlignment="1">
      <alignment vertical="center"/>
    </xf>
    <xf numFmtId="164" fontId="7" fillId="3" borderId="1" xfId="3" applyNumberFormat="1" applyFont="1" applyFill="1" applyBorder="1" applyAlignment="1">
      <alignment horizontal="right" vertical="center"/>
    </xf>
    <xf numFmtId="0" fontId="7" fillId="3" borderId="1" xfId="7" applyFont="1" applyFill="1" applyBorder="1" applyAlignment="1">
      <alignment horizontal="center" vertical="center"/>
    </xf>
    <xf numFmtId="0" fontId="7" fillId="3" borderId="1" xfId="7" applyFont="1" applyFill="1" applyBorder="1" applyAlignment="1">
      <alignment vertical="center"/>
    </xf>
    <xf numFmtId="0" fontId="6" fillId="0" borderId="1" xfId="7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vertical="center" wrapText="1"/>
    </xf>
    <xf numFmtId="164" fontId="6" fillId="0" borderId="1" xfId="3" applyNumberFormat="1" applyFont="1" applyFill="1" applyBorder="1" applyAlignment="1">
      <alignment horizontal="right" vertical="center" wrapText="1"/>
    </xf>
    <xf numFmtId="0" fontId="6" fillId="0" borderId="1" xfId="7" applyFont="1" applyFill="1" applyBorder="1" applyAlignment="1">
      <alignment horizontal="left" vertical="center" wrapText="1"/>
    </xf>
    <xf numFmtId="0" fontId="16" fillId="0" borderId="1" xfId="7" applyFill="1" applyBorder="1" applyAlignment="1">
      <alignment vertical="center" wrapText="1"/>
    </xf>
    <xf numFmtId="0" fontId="8" fillId="0" borderId="0" xfId="7" applyFont="1" applyFill="1" applyAlignment="1">
      <alignment vertical="center" wrapText="1"/>
    </xf>
    <xf numFmtId="164" fontId="8" fillId="0" borderId="1" xfId="3" applyNumberFormat="1" applyFont="1" applyFill="1" applyBorder="1" applyAlignment="1">
      <alignment horizontal="right" vertical="center" wrapText="1"/>
    </xf>
    <xf numFmtId="164" fontId="9" fillId="0" borderId="1" xfId="3" applyNumberFormat="1" applyFont="1" applyFill="1" applyBorder="1" applyAlignment="1">
      <alignment vertical="center" wrapText="1"/>
    </xf>
    <xf numFmtId="0" fontId="16" fillId="0" borderId="0" xfId="7" applyFill="1" applyBorder="1" applyAlignment="1">
      <alignment vertical="center" wrapText="1"/>
    </xf>
    <xf numFmtId="164" fontId="7" fillId="3" borderId="1" xfId="7" applyNumberFormat="1" applyFont="1" applyFill="1" applyBorder="1" applyAlignment="1">
      <alignment vertical="center" wrapText="1"/>
    </xf>
    <xf numFmtId="164" fontId="13" fillId="3" borderId="1" xfId="7" applyNumberFormat="1" applyFont="1" applyFill="1" applyBorder="1" applyAlignment="1">
      <alignment vertical="center" wrapText="1"/>
    </xf>
    <xf numFmtId="0" fontId="8" fillId="0" borderId="1" xfId="7" applyFont="1" applyBorder="1" applyAlignment="1">
      <alignment horizontal="center" vertical="center" wrapText="1"/>
    </xf>
    <xf numFmtId="0" fontId="8" fillId="0" borderId="1" xfId="7" applyFont="1" applyFill="1" applyBorder="1" applyAlignment="1">
      <alignment vertical="center"/>
    </xf>
    <xf numFmtId="0" fontId="8" fillId="0" borderId="1" xfId="7" applyFont="1" applyFill="1" applyBorder="1" applyAlignment="1">
      <alignment horizontal="center" vertical="center"/>
    </xf>
    <xf numFmtId="0" fontId="9" fillId="0" borderId="1" xfId="7" applyFont="1" applyFill="1" applyBorder="1" applyAlignment="1">
      <alignment vertical="center"/>
    </xf>
    <xf numFmtId="164" fontId="9" fillId="0" borderId="1" xfId="3" applyNumberFormat="1" applyFont="1" applyFill="1" applyBorder="1" applyAlignment="1">
      <alignment horizontal="right" vertical="center" wrapText="1"/>
    </xf>
    <xf numFmtId="164" fontId="9" fillId="0" borderId="1" xfId="3" applyNumberFormat="1" applyFont="1" applyFill="1" applyBorder="1" applyAlignment="1">
      <alignment horizontal="center" vertical="center" wrapText="1"/>
    </xf>
    <xf numFmtId="164" fontId="12" fillId="0" borderId="1" xfId="3" applyNumberFormat="1" applyFont="1" applyFill="1" applyBorder="1" applyAlignment="1">
      <alignment horizontal="right" vertical="center" wrapText="1"/>
    </xf>
    <xf numFmtId="0" fontId="8" fillId="0" borderId="1" xfId="7" applyFont="1" applyBorder="1" applyAlignment="1">
      <alignment horizontal="center" vertical="center"/>
    </xf>
    <xf numFmtId="0" fontId="16" fillId="0" borderId="0" xfId="7" applyFill="1" applyAlignment="1">
      <alignment vertical="top" wrapText="1"/>
    </xf>
    <xf numFmtId="165" fontId="6" fillId="0" borderId="1" xfId="7" applyNumberFormat="1" applyFont="1" applyFill="1" applyBorder="1" applyAlignment="1">
      <alignment horizontal="center" vertical="top" wrapText="1"/>
    </xf>
    <xf numFmtId="0" fontId="6" fillId="0" borderId="1" xfId="7" applyFont="1" applyFill="1" applyBorder="1" applyAlignment="1">
      <alignment horizontal="center" vertical="top" wrapText="1"/>
    </xf>
    <xf numFmtId="0" fontId="6" fillId="0" borderId="1" xfId="7" applyFont="1" applyFill="1" applyBorder="1" applyAlignment="1">
      <alignment horizontal="left" vertical="top" wrapText="1"/>
    </xf>
    <xf numFmtId="0" fontId="8" fillId="0" borderId="1" xfId="7" applyFont="1" applyFill="1" applyBorder="1" applyAlignment="1">
      <alignment horizontal="center" vertical="top" wrapText="1"/>
    </xf>
    <xf numFmtId="44" fontId="7" fillId="3" borderId="2" xfId="3" applyNumberFormat="1" applyFont="1" applyFill="1" applyBorder="1" applyAlignment="1">
      <alignment horizontal="right" vertical="center" wrapText="1"/>
    </xf>
    <xf numFmtId="164" fontId="7" fillId="3" borderId="2" xfId="3" applyNumberFormat="1" applyFont="1" applyFill="1" applyBorder="1" applyAlignment="1">
      <alignment horizontal="right" vertical="center" wrapText="1"/>
    </xf>
    <xf numFmtId="0" fontId="7" fillId="3" borderId="2" xfId="7" applyFont="1" applyFill="1" applyBorder="1" applyAlignment="1">
      <alignment horizontal="center" vertical="center" wrapText="1"/>
    </xf>
    <xf numFmtId="0" fontId="6" fillId="0" borderId="0" xfId="7" applyFont="1" applyBorder="1" applyAlignment="1">
      <alignment vertical="center"/>
    </xf>
    <xf numFmtId="44" fontId="9" fillId="0" borderId="2" xfId="3" applyNumberFormat="1" applyFont="1" applyFill="1" applyBorder="1" applyAlignment="1">
      <alignment vertical="center" wrapText="1"/>
    </xf>
    <xf numFmtId="164" fontId="10" fillId="0" borderId="2" xfId="3" applyNumberFormat="1" applyFont="1" applyFill="1" applyBorder="1" applyAlignment="1">
      <alignment horizontal="right" vertical="center" wrapText="1"/>
    </xf>
    <xf numFmtId="164" fontId="10" fillId="0" borderId="2" xfId="3" applyNumberFormat="1" applyFont="1" applyFill="1" applyBorder="1" applyAlignment="1">
      <alignment vertical="center" wrapText="1"/>
    </xf>
    <xf numFmtId="0" fontId="11" fillId="0" borderId="1" xfId="7" applyFont="1" applyBorder="1" applyAlignment="1">
      <alignment vertical="center"/>
    </xf>
    <xf numFmtId="164" fontId="7" fillId="3" borderId="1" xfId="3" applyNumberFormat="1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 wrapText="1"/>
    </xf>
    <xf numFmtId="0" fontId="6" fillId="0" borderId="0" xfId="7" applyFont="1" applyFill="1" applyBorder="1" applyAlignment="1">
      <alignment horizontal="left" vertical="center" wrapText="1"/>
    </xf>
    <xf numFmtId="0" fontId="9" fillId="0" borderId="0" xfId="7" applyFont="1" applyBorder="1" applyAlignment="1">
      <alignment vertical="center"/>
    </xf>
    <xf numFmtId="44" fontId="15" fillId="0" borderId="2" xfId="3" applyNumberFormat="1" applyFont="1" applyFill="1" applyBorder="1" applyAlignment="1">
      <alignment vertical="center" wrapText="1"/>
    </xf>
    <xf numFmtId="164" fontId="6" fillId="0" borderId="2" xfId="3" applyNumberFormat="1" applyFont="1" applyFill="1" applyBorder="1" applyAlignment="1">
      <alignment horizontal="right" vertical="center" wrapText="1"/>
    </xf>
    <xf numFmtId="164" fontId="9" fillId="0" borderId="2" xfId="3" applyNumberFormat="1" applyFont="1" applyFill="1" applyBorder="1" applyAlignment="1">
      <alignment horizontal="right" vertical="center" wrapText="1"/>
    </xf>
    <xf numFmtId="0" fontId="6" fillId="2" borderId="1" xfId="7" applyFont="1" applyFill="1" applyBorder="1" applyAlignment="1">
      <alignment horizontal="center" vertical="center" wrapText="1"/>
    </xf>
    <xf numFmtId="165" fontId="6" fillId="2" borderId="1" xfId="7" applyNumberFormat="1" applyFont="1" applyFill="1" applyBorder="1" applyAlignment="1">
      <alignment horizontal="center" vertical="top" wrapText="1"/>
    </xf>
    <xf numFmtId="0" fontId="6" fillId="2" borderId="1" xfId="7" applyFont="1" applyFill="1" applyBorder="1" applyAlignment="1">
      <alignment horizontal="center" vertical="top" wrapText="1"/>
    </xf>
    <xf numFmtId="0" fontId="6" fillId="2" borderId="1" xfId="7" applyFont="1" applyFill="1" applyBorder="1" applyAlignment="1">
      <alignment horizontal="left" vertical="top" wrapText="1"/>
    </xf>
    <xf numFmtId="164" fontId="19" fillId="0" borderId="1" xfId="3" applyNumberFormat="1" applyFont="1" applyFill="1" applyBorder="1" applyAlignment="1">
      <alignment horizontal="right" vertical="center" wrapText="1"/>
    </xf>
    <xf numFmtId="0" fontId="4" fillId="0" borderId="0" xfId="7" applyFont="1"/>
    <xf numFmtId="0" fontId="4" fillId="0" borderId="0" xfId="7" applyFont="1" applyAlignment="1">
      <alignment vertical="center"/>
    </xf>
    <xf numFmtId="165" fontId="5" fillId="0" borderId="0" xfId="1" applyNumberFormat="1" applyFont="1" applyAlignment="1">
      <alignment horizontal="center" vertical="top"/>
    </xf>
    <xf numFmtId="164" fontId="4" fillId="0" borderId="0" xfId="3" applyNumberFormat="1" applyFont="1" applyAlignment="1">
      <alignment vertical="top"/>
    </xf>
    <xf numFmtId="164" fontId="4" fillId="0" borderId="0" xfId="3" applyNumberFormat="1" applyFont="1" applyAlignment="1">
      <alignment horizontal="right" vertical="top"/>
    </xf>
    <xf numFmtId="0" fontId="4" fillId="0" borderId="0" xfId="7" applyFont="1" applyAlignment="1">
      <alignment horizontal="center" vertical="top"/>
    </xf>
    <xf numFmtId="0" fontId="4" fillId="0" borderId="0" xfId="7" applyFont="1" applyAlignment="1">
      <alignment vertical="top"/>
    </xf>
    <xf numFmtId="164" fontId="19" fillId="0" borderId="2" xfId="3" applyNumberFormat="1" applyFont="1" applyFill="1" applyBorder="1" applyAlignment="1">
      <alignment horizontal="right" vertical="center" wrapText="1"/>
    </xf>
    <xf numFmtId="164" fontId="18" fillId="0" borderId="1" xfId="3" applyNumberFormat="1" applyFont="1" applyFill="1" applyBorder="1" applyAlignment="1">
      <alignment horizontal="right" vertical="center" wrapText="1"/>
    </xf>
    <xf numFmtId="164" fontId="9" fillId="0" borderId="2" xfId="3" applyNumberFormat="1" applyFont="1" applyFill="1" applyBorder="1" applyAlignment="1">
      <alignment vertical="center" wrapText="1"/>
    </xf>
    <xf numFmtId="0" fontId="7" fillId="0" borderId="0" xfId="7" applyFont="1" applyFill="1" applyBorder="1" applyAlignment="1">
      <alignment horizontal="center" vertical="center" wrapText="1"/>
    </xf>
    <xf numFmtId="164" fontId="7" fillId="0" borderId="0" xfId="3" applyNumberFormat="1" applyFont="1" applyFill="1" applyBorder="1" applyAlignment="1">
      <alignment horizontal="right" vertical="center" wrapText="1"/>
    </xf>
    <xf numFmtId="44" fontId="9" fillId="0" borderId="1" xfId="3" applyNumberFormat="1" applyFont="1" applyFill="1" applyBorder="1" applyAlignment="1">
      <alignment horizontal="right" vertical="center" wrapText="1"/>
    </xf>
    <xf numFmtId="44" fontId="9" fillId="0" borderId="1" xfId="3" applyNumberFormat="1" applyFont="1" applyFill="1" applyBorder="1" applyAlignment="1">
      <alignment vertical="center" wrapText="1"/>
    </xf>
    <xf numFmtId="44" fontId="6" fillId="0" borderId="1" xfId="3" applyNumberFormat="1" applyFont="1" applyFill="1" applyBorder="1" applyAlignment="1">
      <alignment horizontal="right" vertical="center" wrapText="1"/>
    </xf>
    <xf numFmtId="44" fontId="10" fillId="0" borderId="1" xfId="3" applyNumberFormat="1" applyFont="1" applyFill="1" applyBorder="1" applyAlignment="1">
      <alignment vertical="center" wrapText="1"/>
    </xf>
    <xf numFmtId="44" fontId="10" fillId="0" borderId="1" xfId="3" applyNumberFormat="1" applyFont="1" applyFill="1" applyBorder="1" applyAlignment="1">
      <alignment horizontal="right" vertical="center" wrapText="1"/>
    </xf>
    <xf numFmtId="44" fontId="19" fillId="0" borderId="1" xfId="3" applyNumberFormat="1" applyFont="1" applyFill="1" applyBorder="1" applyAlignment="1">
      <alignment horizontal="right" vertical="center" wrapText="1"/>
    </xf>
    <xf numFmtId="44" fontId="6" fillId="0" borderId="2" xfId="3" applyNumberFormat="1" applyFont="1" applyFill="1" applyBorder="1" applyAlignment="1">
      <alignment horizontal="right" vertical="center" wrapText="1"/>
    </xf>
    <xf numFmtId="44" fontId="19" fillId="0" borderId="2" xfId="3" applyNumberFormat="1" applyFont="1" applyFill="1" applyBorder="1" applyAlignment="1">
      <alignment vertical="center" wrapText="1"/>
    </xf>
    <xf numFmtId="44" fontId="18" fillId="0" borderId="2" xfId="3" applyNumberFormat="1" applyFont="1" applyFill="1" applyBorder="1" applyAlignment="1">
      <alignment vertical="center" wrapText="1"/>
    </xf>
    <xf numFmtId="44" fontId="19" fillId="0" borderId="2" xfId="3" applyNumberFormat="1" applyFont="1" applyFill="1" applyBorder="1" applyAlignment="1">
      <alignment horizontal="right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left" vertical="center" wrapText="1"/>
    </xf>
    <xf numFmtId="164" fontId="20" fillId="0" borderId="1" xfId="3" applyNumberFormat="1" applyFont="1" applyFill="1" applyBorder="1" applyAlignment="1">
      <alignment vertical="center" wrapText="1"/>
    </xf>
    <xf numFmtId="164" fontId="9" fillId="4" borderId="1" xfId="3" applyNumberFormat="1" applyFont="1" applyFill="1" applyBorder="1" applyAlignment="1">
      <alignment vertical="center" wrapText="1"/>
    </xf>
    <xf numFmtId="164" fontId="4" fillId="0" borderId="0" xfId="7" applyNumberFormat="1" applyFont="1" applyAlignment="1">
      <alignment horizontal="center" vertical="top"/>
    </xf>
    <xf numFmtId="164" fontId="16" fillId="0" borderId="0" xfId="7" applyNumberFormat="1"/>
    <xf numFmtId="0" fontId="3" fillId="0" borderId="2" xfId="7" applyFont="1" applyFill="1" applyBorder="1" applyAlignment="1">
      <alignment horizontal="center" vertical="center" wrapText="1"/>
    </xf>
    <xf numFmtId="8" fontId="0" fillId="0" borderId="0" xfId="0" applyNumberFormat="1"/>
    <xf numFmtId="0" fontId="3" fillId="0" borderId="0" xfId="7" applyFont="1" applyFill="1" applyBorder="1" applyAlignment="1">
      <alignment horizontal="left" vertical="center" wrapText="1"/>
    </xf>
    <xf numFmtId="164" fontId="19" fillId="0" borderId="0" xfId="3" applyNumberFormat="1" applyFont="1" applyFill="1" applyBorder="1" applyAlignment="1">
      <alignment horizontal="right" vertical="center" wrapText="1"/>
    </xf>
    <xf numFmtId="164" fontId="9" fillId="0" borderId="0" xfId="3" applyNumberFormat="1" applyFont="1" applyFill="1" applyBorder="1" applyAlignment="1">
      <alignment vertical="center" wrapText="1"/>
    </xf>
    <xf numFmtId="0" fontId="3" fillId="0" borderId="1" xfId="7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44" fontId="6" fillId="0" borderId="0" xfId="11" applyFont="1" applyBorder="1" applyAlignment="1">
      <alignment vertical="center"/>
    </xf>
    <xf numFmtId="44" fontId="6" fillId="0" borderId="0" xfId="11" applyFont="1" applyFill="1" applyBorder="1" applyAlignment="1">
      <alignment horizontal="center" vertical="center" wrapText="1"/>
    </xf>
    <xf numFmtId="44" fontId="3" fillId="0" borderId="0" xfId="11" applyFont="1" applyFill="1" applyBorder="1" applyAlignment="1">
      <alignment horizontal="left" vertical="center" wrapText="1"/>
    </xf>
    <xf numFmtId="44" fontId="7" fillId="3" borderId="2" xfId="11" applyFont="1" applyFill="1" applyBorder="1" applyAlignment="1">
      <alignment horizontal="center" vertical="center" wrapText="1"/>
    </xf>
    <xf numFmtId="44" fontId="7" fillId="3" borderId="2" xfId="11" applyFont="1" applyFill="1" applyBorder="1" applyAlignment="1">
      <alignment horizontal="right" vertical="center" wrapText="1"/>
    </xf>
    <xf numFmtId="15" fontId="4" fillId="0" borderId="0" xfId="7" applyNumberFormat="1" applyFont="1"/>
    <xf numFmtId="0" fontId="6" fillId="5" borderId="1" xfId="7" applyFont="1" applyFill="1" applyBorder="1" applyAlignment="1">
      <alignment vertical="center"/>
    </xf>
    <xf numFmtId="0" fontId="6" fillId="5" borderId="1" xfId="7" applyFont="1" applyFill="1" applyBorder="1" applyAlignment="1">
      <alignment horizontal="center" vertical="center" wrapText="1"/>
    </xf>
    <xf numFmtId="0" fontId="3" fillId="5" borderId="1" xfId="7" applyFont="1" applyFill="1" applyBorder="1" applyAlignment="1">
      <alignment horizontal="left" vertical="center" wrapText="1"/>
    </xf>
    <xf numFmtId="0" fontId="3" fillId="5" borderId="1" xfId="7" applyFont="1" applyFill="1" applyBorder="1" applyAlignment="1">
      <alignment horizontal="center" vertical="center" wrapText="1"/>
    </xf>
    <xf numFmtId="0" fontId="3" fillId="5" borderId="2" xfId="7" applyFont="1" applyFill="1" applyBorder="1" applyAlignment="1">
      <alignment horizontal="center" vertical="center" wrapText="1"/>
    </xf>
    <xf numFmtId="164" fontId="19" fillId="5" borderId="2" xfId="3" applyNumberFormat="1" applyFont="1" applyFill="1" applyBorder="1" applyAlignment="1">
      <alignment horizontal="right" vertical="center" wrapText="1"/>
    </xf>
    <xf numFmtId="164" fontId="19" fillId="0" borderId="1" xfId="3" applyNumberFormat="1" applyFont="1" applyFill="1" applyBorder="1" applyAlignment="1">
      <alignment vertical="center" wrapText="1"/>
    </xf>
    <xf numFmtId="164" fontId="19" fillId="5" borderId="1" xfId="3" applyNumberFormat="1" applyFont="1" applyFill="1" applyBorder="1" applyAlignment="1">
      <alignment horizontal="right" vertical="center" wrapText="1"/>
    </xf>
    <xf numFmtId="164" fontId="19" fillId="5" borderId="1" xfId="3" applyNumberFormat="1" applyFont="1" applyFill="1" applyBorder="1" applyAlignment="1">
      <alignment vertical="center" wrapText="1"/>
    </xf>
    <xf numFmtId="42" fontId="3" fillId="0" borderId="1" xfId="7" applyNumberFormat="1" applyFont="1" applyFill="1" applyBorder="1" applyAlignment="1">
      <alignment horizontal="center" vertical="center" wrapText="1"/>
    </xf>
    <xf numFmtId="164" fontId="3" fillId="0" borderId="1" xfId="11" applyNumberFormat="1" applyFont="1" applyFill="1" applyBorder="1" applyAlignment="1">
      <alignment horizontal="center" vertical="center" wrapText="1"/>
    </xf>
    <xf numFmtId="164" fontId="3" fillId="0" borderId="1" xfId="7" applyNumberFormat="1" applyFont="1" applyFill="1" applyBorder="1" applyAlignment="1">
      <alignment horizontal="center" vertical="center" wrapText="1"/>
    </xf>
    <xf numFmtId="0" fontId="3" fillId="6" borderId="1" xfId="7" applyFont="1" applyFill="1" applyBorder="1" applyAlignment="1">
      <alignment horizontal="center" vertical="center" wrapText="1"/>
    </xf>
    <xf numFmtId="42" fontId="3" fillId="6" borderId="1" xfId="11" applyNumberFormat="1" applyFont="1" applyFill="1" applyBorder="1" applyAlignment="1">
      <alignment horizontal="center" vertical="center" wrapText="1"/>
    </xf>
    <xf numFmtId="0" fontId="6" fillId="5" borderId="1" xfId="7" applyFont="1" applyFill="1" applyBorder="1" applyAlignment="1">
      <alignment horizontal="left" vertical="center" wrapText="1"/>
    </xf>
    <xf numFmtId="164" fontId="3" fillId="5" borderId="1" xfId="7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/>
    </xf>
    <xf numFmtId="0" fontId="3" fillId="3" borderId="1" xfId="7" applyFont="1" applyFill="1" applyBorder="1" applyAlignment="1">
      <alignment vertical="center"/>
    </xf>
    <xf numFmtId="0" fontId="6" fillId="0" borderId="1" xfId="7" applyFont="1" applyBorder="1" applyAlignment="1">
      <alignment horizontal="center" vertical="top"/>
    </xf>
    <xf numFmtId="0" fontId="6" fillId="5" borderId="1" xfId="7" applyFont="1" applyFill="1" applyBorder="1" applyAlignment="1">
      <alignment horizontal="center" vertical="center"/>
    </xf>
    <xf numFmtId="164" fontId="3" fillId="5" borderId="1" xfId="11" applyNumberFormat="1" applyFont="1" applyFill="1" applyBorder="1" applyAlignment="1">
      <alignment horizontal="center" vertical="center" wrapText="1"/>
    </xf>
    <xf numFmtId="0" fontId="23" fillId="5" borderId="0" xfId="7" applyFont="1" applyFill="1" applyAlignment="1">
      <alignment vertical="center" wrapText="1"/>
    </xf>
    <xf numFmtId="0" fontId="6" fillId="5" borderId="1" xfId="7" applyFont="1" applyFill="1" applyBorder="1" applyAlignment="1">
      <alignment horizontal="left" vertical="center"/>
    </xf>
    <xf numFmtId="0" fontId="6" fillId="5" borderId="1" xfId="7" applyFont="1" applyFill="1" applyBorder="1" applyAlignment="1">
      <alignment horizontal="center" wrapText="1"/>
    </xf>
    <xf numFmtId="42" fontId="3" fillId="5" borderId="1" xfId="11" applyNumberFormat="1" applyFont="1" applyFill="1" applyBorder="1" applyAlignment="1">
      <alignment horizontal="center" vertical="center" wrapText="1"/>
    </xf>
    <xf numFmtId="164" fontId="9" fillId="5" borderId="1" xfId="3" applyNumberFormat="1" applyFont="1" applyFill="1" applyBorder="1" applyAlignment="1">
      <alignment vertical="center" wrapText="1"/>
    </xf>
    <xf numFmtId="0" fontId="19" fillId="5" borderId="0" xfId="7" applyFont="1" applyFill="1" applyAlignment="1">
      <alignment vertical="center" wrapText="1"/>
    </xf>
    <xf numFmtId="42" fontId="3" fillId="5" borderId="1" xfId="7" applyNumberFormat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vertical="center" wrapText="1"/>
    </xf>
    <xf numFmtId="0" fontId="19" fillId="5" borderId="1" xfId="7" applyFont="1" applyFill="1" applyBorder="1" applyAlignment="1">
      <alignment horizontal="center" vertical="center" wrapText="1"/>
    </xf>
    <xf numFmtId="0" fontId="26" fillId="5" borderId="1" xfId="7" applyFont="1" applyFill="1" applyBorder="1" applyAlignment="1">
      <alignment vertical="center"/>
    </xf>
    <xf numFmtId="0" fontId="26" fillId="5" borderId="1" xfId="7" applyFont="1" applyFill="1" applyBorder="1" applyAlignment="1">
      <alignment horizontal="center" vertical="center" wrapText="1"/>
    </xf>
    <xf numFmtId="0" fontId="26" fillId="5" borderId="1" xfId="7" applyFont="1" applyFill="1" applyBorder="1" applyAlignment="1">
      <alignment horizontal="left" vertical="center" wrapText="1"/>
    </xf>
    <xf numFmtId="0" fontId="25" fillId="5" borderId="1" xfId="7" applyFont="1" applyFill="1" applyBorder="1" applyAlignment="1">
      <alignment horizontal="center" vertical="center" wrapText="1"/>
    </xf>
    <xf numFmtId="42" fontId="25" fillId="5" borderId="1" xfId="11" applyNumberFormat="1" applyFont="1" applyFill="1" applyBorder="1" applyAlignment="1">
      <alignment horizontal="center" vertical="center" wrapText="1"/>
    </xf>
    <xf numFmtId="164" fontId="23" fillId="5" borderId="1" xfId="11" applyNumberFormat="1" applyFont="1" applyFill="1" applyBorder="1" applyAlignment="1">
      <alignment horizontal="center" vertical="center" wrapText="1"/>
    </xf>
    <xf numFmtId="164" fontId="19" fillId="0" borderId="1" xfId="7" applyNumberFormat="1" applyFont="1" applyBorder="1" applyAlignment="1">
      <alignment horizontal="center" vertical="center"/>
    </xf>
    <xf numFmtId="164" fontId="19" fillId="0" borderId="1" xfId="3" applyNumberFormat="1" applyFont="1" applyBorder="1" applyAlignment="1">
      <alignment vertical="center"/>
    </xf>
    <xf numFmtId="0" fontId="6" fillId="5" borderId="1" xfId="7" applyFont="1" applyFill="1" applyBorder="1" applyAlignment="1">
      <alignment horizontal="center" vertical="top"/>
    </xf>
    <xf numFmtId="164" fontId="19" fillId="5" borderId="1" xfId="7" applyNumberFormat="1" applyFont="1" applyFill="1" applyBorder="1" applyAlignment="1">
      <alignment horizontal="center" vertical="center"/>
    </xf>
    <xf numFmtId="164" fontId="19" fillId="5" borderId="1" xfId="3" applyNumberFormat="1" applyFont="1" applyFill="1" applyBorder="1" applyAlignment="1">
      <alignment vertical="center"/>
    </xf>
    <xf numFmtId="0" fontId="26" fillId="0" borderId="1" xfId="7" applyFont="1" applyFill="1" applyBorder="1" applyAlignment="1">
      <alignment horizontal="left" vertical="center" wrapText="1"/>
    </xf>
    <xf numFmtId="0" fontId="25" fillId="0" borderId="1" xfId="7" applyFont="1" applyFill="1" applyBorder="1" applyAlignment="1">
      <alignment horizontal="center" vertical="center" wrapText="1"/>
    </xf>
    <xf numFmtId="42" fontId="25" fillId="0" borderId="1" xfId="11" applyNumberFormat="1" applyFont="1" applyFill="1" applyBorder="1" applyAlignment="1">
      <alignment horizontal="center" vertical="center" wrapText="1"/>
    </xf>
    <xf numFmtId="0" fontId="26" fillId="0" borderId="1" xfId="7" applyFont="1" applyFill="1" applyBorder="1" applyAlignment="1">
      <alignment vertical="center"/>
    </xf>
    <xf numFmtId="0" fontId="26" fillId="0" borderId="1" xfId="7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/>
    </xf>
    <xf numFmtId="0" fontId="7" fillId="5" borderId="1" xfId="7" applyFont="1" applyFill="1" applyBorder="1" applyAlignment="1">
      <alignment horizontal="center" vertical="center" wrapText="1"/>
    </xf>
    <xf numFmtId="164" fontId="7" fillId="5" borderId="1" xfId="3" applyNumberFormat="1" applyFont="1" applyFill="1" applyBorder="1" applyAlignment="1">
      <alignment horizontal="right" vertical="center" wrapText="1"/>
    </xf>
    <xf numFmtId="164" fontId="9" fillId="7" borderId="1" xfId="3" applyNumberFormat="1" applyFont="1" applyFill="1" applyBorder="1" applyAlignment="1">
      <alignment horizontal="right" vertical="center" wrapText="1"/>
    </xf>
    <xf numFmtId="0" fontId="6" fillId="0" borderId="1" xfId="7" applyFont="1" applyFill="1" applyBorder="1" applyAlignment="1">
      <alignment horizontal="center" vertical="center"/>
    </xf>
    <xf numFmtId="44" fontId="19" fillId="0" borderId="1" xfId="7" applyNumberFormat="1" applyFont="1" applyFill="1" applyBorder="1" applyAlignment="1">
      <alignment horizontal="center" vertical="top"/>
    </xf>
    <xf numFmtId="44" fontId="19" fillId="5" borderId="1" xfId="7" applyNumberFormat="1" applyFont="1" applyFill="1" applyBorder="1" applyAlignment="1">
      <alignment horizontal="center" vertical="top"/>
    </xf>
    <xf numFmtId="44" fontId="19" fillId="0" borderId="1" xfId="7" applyNumberFormat="1" applyFont="1" applyBorder="1" applyAlignment="1">
      <alignment horizontal="center" vertical="top"/>
    </xf>
    <xf numFmtId="169" fontId="7" fillId="3" borderId="1" xfId="3" applyNumberFormat="1" applyFont="1" applyFill="1" applyBorder="1" applyAlignment="1">
      <alignment horizontal="right" vertical="center" wrapText="1"/>
    </xf>
    <xf numFmtId="42" fontId="3" fillId="0" borderId="1" xfId="11" applyNumberFormat="1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top"/>
    </xf>
    <xf numFmtId="0" fontId="9" fillId="0" borderId="4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center"/>
    </xf>
    <xf numFmtId="164" fontId="6" fillId="0" borderId="1" xfId="3" applyNumberFormat="1" applyFont="1" applyBorder="1" applyAlignment="1">
      <alignment vertical="top"/>
    </xf>
    <xf numFmtId="165" fontId="3" fillId="0" borderId="1" xfId="1" applyNumberFormat="1" applyFont="1" applyBorder="1" applyAlignment="1">
      <alignment horizontal="center" vertical="top"/>
    </xf>
    <xf numFmtId="0" fontId="6" fillId="0" borderId="0" xfId="7" applyFont="1"/>
    <xf numFmtId="164" fontId="6" fillId="0" borderId="1" xfId="7" applyNumberFormat="1" applyFont="1" applyBorder="1" applyAlignment="1">
      <alignment horizontal="center" vertical="top"/>
    </xf>
    <xf numFmtId="0" fontId="6" fillId="0" borderId="1" xfId="7" applyFont="1" applyBorder="1"/>
    <xf numFmtId="0" fontId="19" fillId="0" borderId="1" xfId="7" applyFont="1" applyBorder="1"/>
    <xf numFmtId="170" fontId="6" fillId="0" borderId="0" xfId="7" applyNumberFormat="1" applyFont="1"/>
    <xf numFmtId="0" fontId="6" fillId="0" borderId="0" xfId="7" applyFont="1" applyAlignment="1">
      <alignment vertical="top"/>
    </xf>
    <xf numFmtId="0" fontId="6" fillId="0" borderId="0" xfId="7" applyFont="1" applyAlignment="1">
      <alignment horizontal="center" vertical="top"/>
    </xf>
    <xf numFmtId="164" fontId="6" fillId="0" borderId="0" xfId="7" applyNumberFormat="1" applyFont="1" applyAlignment="1">
      <alignment horizontal="center" vertical="top"/>
    </xf>
    <xf numFmtId="0" fontId="6" fillId="0" borderId="0" xfId="7" applyFont="1" applyAlignment="1">
      <alignment vertical="center"/>
    </xf>
    <xf numFmtId="0" fontId="19" fillId="5" borderId="0" xfId="7" applyFont="1" applyFill="1"/>
    <xf numFmtId="0" fontId="6" fillId="5" borderId="0" xfId="7" applyFont="1" applyFill="1"/>
    <xf numFmtId="0" fontId="19" fillId="0" borderId="0" xfId="7" applyFont="1"/>
    <xf numFmtId="0" fontId="3" fillId="0" borderId="0" xfId="7" applyFont="1" applyFill="1" applyBorder="1" applyAlignment="1">
      <alignment horizontal="center" vertical="center" wrapText="1"/>
    </xf>
    <xf numFmtId="0" fontId="19" fillId="5" borderId="0" xfId="7" applyFont="1" applyFill="1" applyAlignment="1">
      <alignment horizontal="left" vertical="center"/>
    </xf>
    <xf numFmtId="0" fontId="19" fillId="5" borderId="0" xfId="7" applyFont="1" applyFill="1" applyAlignment="1">
      <alignment vertical="center"/>
    </xf>
    <xf numFmtId="0" fontId="3" fillId="0" borderId="0" xfId="7" applyFont="1"/>
    <xf numFmtId="0" fontId="3" fillId="0" borderId="0" xfId="7" applyFont="1" applyAlignment="1">
      <alignment vertical="top" wrapText="1"/>
    </xf>
    <xf numFmtId="0" fontId="3" fillId="0" borderId="0" xfId="7" applyFont="1" applyAlignment="1">
      <alignment vertical="center"/>
    </xf>
    <xf numFmtId="0" fontId="3" fillId="5" borderId="1" xfId="7" applyFont="1" applyFill="1" applyBorder="1" applyAlignment="1">
      <alignment vertical="center"/>
    </xf>
    <xf numFmtId="0" fontId="19" fillId="5" borderId="0" xfId="7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7" applyFont="1" applyFill="1" applyAlignment="1">
      <alignment vertical="center" wrapText="1"/>
    </xf>
    <xf numFmtId="0" fontId="3" fillId="0" borderId="0" xfId="7" applyFont="1" applyAlignment="1">
      <alignment vertical="top"/>
    </xf>
    <xf numFmtId="0" fontId="3" fillId="0" borderId="0" xfId="7" applyFont="1" applyAlignment="1">
      <alignment horizontal="center" vertical="top"/>
    </xf>
    <xf numFmtId="0" fontId="3" fillId="0" borderId="1" xfId="7" applyFont="1" applyFill="1" applyBorder="1" applyAlignment="1">
      <alignment vertical="center" wrapText="1"/>
    </xf>
    <xf numFmtId="44" fontId="3" fillId="0" borderId="0" xfId="11" applyFont="1" applyFill="1" applyAlignment="1">
      <alignment vertical="center" wrapText="1"/>
    </xf>
    <xf numFmtId="44" fontId="3" fillId="0" borderId="0" xfId="11" applyFont="1" applyFill="1" applyBorder="1" applyAlignment="1">
      <alignment horizontal="center" vertical="center" wrapText="1"/>
    </xf>
    <xf numFmtId="164" fontId="3" fillId="0" borderId="1" xfId="7" applyNumberFormat="1" applyFont="1" applyFill="1" applyBorder="1" applyAlignment="1">
      <alignment vertical="center" wrapText="1"/>
    </xf>
    <xf numFmtId="44" fontId="3" fillId="0" borderId="0" xfId="7" applyNumberFormat="1" applyFont="1" applyFill="1" applyAlignment="1">
      <alignment vertical="center" wrapText="1"/>
    </xf>
    <xf numFmtId="0" fontId="3" fillId="0" borderId="1" xfId="7" applyFont="1" applyBorder="1" applyAlignment="1">
      <alignment horizontal="center" vertical="center" wrapText="1"/>
    </xf>
    <xf numFmtId="0" fontId="3" fillId="0" borderId="0" xfId="7" applyFont="1" applyBorder="1" applyAlignment="1">
      <alignment horizontal="center" vertical="center" wrapText="1"/>
    </xf>
    <xf numFmtId="0" fontId="3" fillId="0" borderId="0" xfId="7" applyFont="1" applyFill="1" applyAlignment="1">
      <alignment vertical="top" wrapText="1"/>
    </xf>
    <xf numFmtId="0" fontId="3" fillId="0" borderId="1" xfId="7" applyFont="1" applyBorder="1" applyAlignment="1">
      <alignment horizontal="center" vertical="center"/>
    </xf>
    <xf numFmtId="0" fontId="3" fillId="0" borderId="0" xfId="7" applyFont="1" applyBorder="1" applyAlignment="1">
      <alignment horizontal="center" vertical="center"/>
    </xf>
    <xf numFmtId="0" fontId="3" fillId="0" borderId="0" xfId="7" applyFont="1" applyBorder="1" applyAlignment="1">
      <alignment vertical="center"/>
    </xf>
    <xf numFmtId="164" fontId="7" fillId="3" borderId="1" xfId="3" applyNumberFormat="1" applyFont="1" applyFill="1" applyBorder="1" applyAlignment="1">
      <alignment vertical="center" wrapText="1"/>
    </xf>
    <xf numFmtId="164" fontId="7" fillId="5" borderId="1" xfId="3" applyNumberFormat="1" applyFont="1" applyFill="1" applyBorder="1" applyAlignment="1">
      <alignment vertical="center" wrapText="1"/>
    </xf>
    <xf numFmtId="0" fontId="6" fillId="2" borderId="1" xfId="7" applyFont="1" applyFill="1" applyBorder="1" applyAlignment="1">
      <alignment vertical="center" wrapText="1"/>
    </xf>
    <xf numFmtId="165" fontId="3" fillId="3" borderId="1" xfId="1" applyNumberFormat="1" applyFont="1" applyFill="1" applyBorder="1" applyAlignment="1">
      <alignment vertical="center"/>
    </xf>
    <xf numFmtId="165" fontId="3" fillId="0" borderId="1" xfId="7" applyNumberFormat="1" applyFont="1" applyFill="1" applyBorder="1" applyAlignment="1">
      <alignment vertical="center" wrapText="1"/>
    </xf>
    <xf numFmtId="0" fontId="6" fillId="0" borderId="1" xfId="7" applyFont="1" applyFill="1" applyBorder="1" applyAlignment="1">
      <alignment vertical="center" wrapText="1"/>
    </xf>
    <xf numFmtId="5" fontId="9" fillId="0" borderId="1" xfId="3" applyNumberFormat="1" applyFont="1" applyFill="1" applyBorder="1" applyAlignment="1">
      <alignment vertical="center" wrapText="1"/>
    </xf>
    <xf numFmtId="165" fontId="3" fillId="5" borderId="1" xfId="7" applyNumberFormat="1" applyFont="1" applyFill="1" applyBorder="1" applyAlignment="1">
      <alignment vertical="center" wrapText="1"/>
    </xf>
    <xf numFmtId="0" fontId="6" fillId="5" borderId="1" xfId="7" applyFont="1" applyFill="1" applyBorder="1" applyAlignment="1">
      <alignment vertical="center" wrapText="1"/>
    </xf>
    <xf numFmtId="44" fontId="3" fillId="5" borderId="1" xfId="11" applyFont="1" applyFill="1" applyBorder="1" applyAlignment="1">
      <alignment vertical="center" wrapText="1"/>
    </xf>
    <xf numFmtId="17" fontId="3" fillId="5" borderId="1" xfId="11" applyNumberFormat="1" applyFont="1" applyFill="1" applyBorder="1" applyAlignment="1">
      <alignment vertical="center" wrapText="1"/>
    </xf>
    <xf numFmtId="14" fontId="6" fillId="5" borderId="1" xfId="7" applyNumberFormat="1" applyFont="1" applyFill="1" applyBorder="1" applyAlignment="1">
      <alignment vertical="center"/>
    </xf>
    <xf numFmtId="164" fontId="7" fillId="3" borderId="2" xfId="3" applyNumberFormat="1" applyFont="1" applyFill="1" applyBorder="1" applyAlignment="1">
      <alignment vertical="center" wrapText="1"/>
    </xf>
    <xf numFmtId="165" fontId="3" fillId="0" borderId="0" xfId="7" applyNumberFormat="1" applyFont="1" applyFill="1" applyBorder="1" applyAlignment="1">
      <alignment vertical="center" wrapText="1"/>
    </xf>
    <xf numFmtId="0" fontId="6" fillId="0" borderId="0" xfId="7" applyFont="1" applyFill="1" applyBorder="1" applyAlignment="1">
      <alignment vertical="center" wrapText="1"/>
    </xf>
    <xf numFmtId="165" fontId="23" fillId="5" borderId="1" xfId="7" applyNumberFormat="1" applyFont="1" applyFill="1" applyBorder="1" applyAlignment="1">
      <alignment vertical="center" wrapText="1"/>
    </xf>
    <xf numFmtId="168" fontId="23" fillId="0" borderId="1" xfId="7" applyNumberFormat="1" applyFont="1" applyFill="1" applyBorder="1" applyAlignment="1">
      <alignment vertical="center" wrapText="1"/>
    </xf>
    <xf numFmtId="167" fontId="23" fillId="5" borderId="1" xfId="7" applyNumberFormat="1" applyFont="1" applyFill="1" applyBorder="1" applyAlignment="1">
      <alignment vertical="center" wrapText="1"/>
    </xf>
    <xf numFmtId="0" fontId="19" fillId="5" borderId="1" xfId="7" applyFont="1" applyFill="1" applyBorder="1" applyAlignment="1">
      <alignment vertical="center" wrapText="1"/>
    </xf>
    <xf numFmtId="164" fontId="6" fillId="0" borderId="1" xfId="7" applyNumberFormat="1" applyFont="1" applyFill="1" applyBorder="1" applyAlignment="1">
      <alignment vertical="center" wrapText="1"/>
    </xf>
    <xf numFmtId="14" fontId="3" fillId="0" borderId="1" xfId="7" applyNumberFormat="1" applyFont="1" applyFill="1" applyBorder="1" applyAlignment="1">
      <alignment vertical="center"/>
    </xf>
    <xf numFmtId="0" fontId="24" fillId="0" borderId="1" xfId="7" applyFont="1" applyFill="1" applyBorder="1" applyAlignment="1">
      <alignment vertical="center" wrapText="1"/>
    </xf>
    <xf numFmtId="164" fontId="19" fillId="5" borderId="2" xfId="3" applyNumberFormat="1" applyFont="1" applyFill="1" applyBorder="1" applyAlignment="1">
      <alignment vertical="center" wrapText="1"/>
    </xf>
    <xf numFmtId="164" fontId="19" fillId="0" borderId="2" xfId="3" applyNumberFormat="1" applyFont="1" applyFill="1" applyBorder="1" applyAlignment="1">
      <alignment vertical="center" wrapText="1"/>
    </xf>
    <xf numFmtId="164" fontId="22" fillId="5" borderId="2" xfId="3" applyNumberFormat="1" applyFont="1" applyFill="1" applyBorder="1" applyAlignment="1">
      <alignment vertical="center" wrapText="1"/>
    </xf>
    <xf numFmtId="44" fontId="7" fillId="3" borderId="2" xfId="11" applyFont="1" applyFill="1" applyBorder="1" applyAlignment="1">
      <alignment vertical="center" wrapText="1"/>
    </xf>
    <xf numFmtId="44" fontId="3" fillId="0" borderId="0" xfId="11" applyFont="1" applyFill="1" applyBorder="1" applyAlignment="1">
      <alignment vertical="center" wrapText="1"/>
    </xf>
    <xf numFmtId="44" fontId="6" fillId="0" borderId="0" xfId="11" applyFont="1" applyFill="1" applyBorder="1" applyAlignment="1">
      <alignment vertical="center" wrapText="1"/>
    </xf>
    <xf numFmtId="0" fontId="3" fillId="0" borderId="0" xfId="7" applyFont="1" applyFill="1" applyBorder="1" applyAlignment="1">
      <alignment vertical="center" wrapText="1"/>
    </xf>
    <xf numFmtId="164" fontId="7" fillId="0" borderId="0" xfId="3" applyNumberFormat="1" applyFont="1" applyFill="1" applyBorder="1" applyAlignment="1">
      <alignment vertical="center" wrapText="1"/>
    </xf>
    <xf numFmtId="44" fontId="7" fillId="3" borderId="2" xfId="3" applyNumberFormat="1" applyFont="1" applyFill="1" applyBorder="1" applyAlignment="1">
      <alignment vertical="center" wrapText="1"/>
    </xf>
    <xf numFmtId="165" fontId="3" fillId="0" borderId="1" xfId="1" applyNumberFormat="1" applyFont="1" applyBorder="1" applyAlignment="1">
      <alignment vertical="center"/>
    </xf>
    <xf numFmtId="0" fontId="23" fillId="0" borderId="1" xfId="7" applyFont="1" applyBorder="1" applyAlignment="1">
      <alignment vertical="center"/>
    </xf>
    <xf numFmtId="164" fontId="6" fillId="2" borderId="1" xfId="3" applyNumberFormat="1" applyFont="1" applyFill="1" applyBorder="1" applyAlignment="1">
      <alignment vertical="center" wrapText="1"/>
    </xf>
    <xf numFmtId="165" fontId="6" fillId="2" borderId="1" xfId="7" applyNumberFormat="1" applyFont="1" applyFill="1" applyBorder="1" applyAlignment="1">
      <alignment vertical="center" wrapText="1"/>
    </xf>
    <xf numFmtId="164" fontId="6" fillId="0" borderId="1" xfId="3" applyNumberFormat="1" applyFont="1" applyBorder="1" applyAlignment="1">
      <alignment vertical="center"/>
    </xf>
    <xf numFmtId="0" fontId="19" fillId="0" borderId="1" xfId="7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0" fontId="3" fillId="0" borderId="1" xfId="7" applyFont="1" applyBorder="1" applyAlignment="1">
      <alignment vertical="center" wrapText="1"/>
    </xf>
    <xf numFmtId="0" fontId="3" fillId="0" borderId="0" xfId="7" applyFont="1" applyAlignment="1">
      <alignment vertical="center" wrapText="1"/>
    </xf>
    <xf numFmtId="164" fontId="3" fillId="0" borderId="0" xfId="7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4" fontId="16" fillId="0" borderId="0" xfId="3" applyNumberFormat="1" applyAlignment="1">
      <alignment vertical="center"/>
    </xf>
    <xf numFmtId="164" fontId="19" fillId="0" borderId="1" xfId="3" applyNumberFormat="1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  <xf numFmtId="0" fontId="23" fillId="0" borderId="1" xfId="7" applyFont="1" applyFill="1" applyBorder="1" applyAlignment="1">
      <alignment vertical="center"/>
    </xf>
    <xf numFmtId="44" fontId="19" fillId="0" borderId="1" xfId="7" applyNumberFormat="1" applyFont="1" applyFill="1" applyBorder="1" applyAlignment="1">
      <alignment horizontal="center" vertical="center"/>
    </xf>
    <xf numFmtId="164" fontId="6" fillId="0" borderId="1" xfId="3" applyNumberFormat="1" applyFont="1" applyFill="1" applyBorder="1" applyAlignment="1">
      <alignment vertical="center"/>
    </xf>
    <xf numFmtId="164" fontId="7" fillId="3" borderId="0" xfId="3" applyNumberFormat="1" applyFont="1" applyFill="1" applyBorder="1" applyAlignment="1">
      <alignment vertical="center" wrapText="1"/>
    </xf>
    <xf numFmtId="44" fontId="7" fillId="3" borderId="0" xfId="11" applyFont="1" applyFill="1" applyBorder="1" applyAlignment="1">
      <alignment vertical="center" wrapText="1"/>
    </xf>
    <xf numFmtId="44" fontId="7" fillId="3" borderId="0" xfId="3" applyNumberFormat="1" applyFont="1" applyFill="1" applyBorder="1" applyAlignment="1">
      <alignment vertical="center" wrapText="1"/>
    </xf>
    <xf numFmtId="0" fontId="6" fillId="2" borderId="0" xfId="7" applyFont="1" applyFill="1" applyBorder="1" applyAlignment="1">
      <alignment vertical="center" wrapText="1"/>
    </xf>
    <xf numFmtId="0" fontId="3" fillId="3" borderId="0" xfId="7" applyFont="1" applyFill="1" applyBorder="1" applyAlignment="1">
      <alignment vertical="center"/>
    </xf>
    <xf numFmtId="164" fontId="3" fillId="0" borderId="1" xfId="3" applyNumberFormat="1" applyFont="1" applyFill="1" applyBorder="1" applyAlignment="1">
      <alignment vertical="center"/>
    </xf>
    <xf numFmtId="14" fontId="3" fillId="0" borderId="1" xfId="3" applyNumberFormat="1" applyFont="1" applyFill="1" applyBorder="1" applyAlignment="1">
      <alignment vertical="center"/>
    </xf>
    <xf numFmtId="0" fontId="19" fillId="0" borderId="1" xfId="7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4" borderId="1" xfId="7" applyFont="1" applyFill="1" applyBorder="1" applyAlignment="1">
      <alignment vertical="center"/>
    </xf>
    <xf numFmtId="0" fontId="6" fillId="4" borderId="1" xfId="7" applyFont="1" applyFill="1" applyBorder="1" applyAlignment="1">
      <alignment horizontal="center" vertical="center" wrapText="1"/>
    </xf>
    <xf numFmtId="0" fontId="6" fillId="4" borderId="1" xfId="7" applyFont="1" applyFill="1" applyBorder="1" applyAlignment="1">
      <alignment horizontal="left" vertical="center" wrapText="1"/>
    </xf>
    <xf numFmtId="0" fontId="19" fillId="0" borderId="1" xfId="7" applyFont="1" applyFill="1" applyBorder="1" applyAlignment="1">
      <alignment vertical="center"/>
    </xf>
    <xf numFmtId="0" fontId="19" fillId="0" borderId="1" xfId="7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left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3" fillId="4" borderId="1" xfId="7" applyFont="1" applyFill="1" applyBorder="1" applyAlignment="1">
      <alignment horizontal="center" vertical="center" wrapText="1"/>
    </xf>
    <xf numFmtId="42" fontId="3" fillId="4" borderId="1" xfId="7" applyNumberFormat="1" applyFont="1" applyFill="1" applyBorder="1" applyAlignment="1">
      <alignment horizontal="center" vertical="center" wrapText="1"/>
    </xf>
    <xf numFmtId="44" fontId="19" fillId="4" borderId="1" xfId="7" applyNumberFormat="1" applyFont="1" applyFill="1" applyBorder="1" applyAlignment="1">
      <alignment horizontal="center" vertical="top"/>
    </xf>
    <xf numFmtId="44" fontId="19" fillId="4" borderId="1" xfId="7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right" vertical="center"/>
    </xf>
    <xf numFmtId="14" fontId="3" fillId="0" borderId="1" xfId="7" applyNumberFormat="1" applyFont="1" applyFill="1" applyBorder="1" applyAlignment="1">
      <alignment vertical="center" wrapText="1"/>
    </xf>
    <xf numFmtId="164" fontId="3" fillId="0" borderId="1" xfId="3" applyNumberFormat="1" applyFont="1" applyFill="1" applyBorder="1" applyAlignment="1">
      <alignment vertical="center" wrapText="1"/>
    </xf>
    <xf numFmtId="0" fontId="29" fillId="0" borderId="0" xfId="7" applyFont="1"/>
    <xf numFmtId="0" fontId="29" fillId="0" borderId="0" xfId="7" applyFont="1" applyAlignment="1">
      <alignment vertical="top"/>
    </xf>
    <xf numFmtId="0" fontId="29" fillId="0" borderId="0" xfId="7" applyFont="1" applyAlignment="1">
      <alignment horizontal="center" vertical="top"/>
    </xf>
    <xf numFmtId="165" fontId="30" fillId="0" borderId="0" xfId="1" applyNumberFormat="1" applyFont="1" applyAlignment="1">
      <alignment horizontal="center" vertical="top"/>
    </xf>
    <xf numFmtId="0" fontId="30" fillId="0" borderId="1" xfId="7" applyFont="1" applyFill="1" applyBorder="1" applyAlignment="1">
      <alignment horizontal="center" vertical="center" wrapText="1"/>
    </xf>
    <xf numFmtId="0" fontId="30" fillId="0" borderId="1" xfId="7" applyFont="1" applyFill="1" applyBorder="1" applyAlignment="1">
      <alignment vertical="center"/>
    </xf>
    <xf numFmtId="170" fontId="29" fillId="0" borderId="0" xfId="7" applyNumberFormat="1" applyFont="1"/>
    <xf numFmtId="0" fontId="30" fillId="6" borderId="1" xfId="7" applyFont="1" applyFill="1" applyBorder="1" applyAlignment="1">
      <alignment horizontal="center" vertical="center" wrapText="1"/>
    </xf>
    <xf numFmtId="0" fontId="29" fillId="5" borderId="0" xfId="7" applyFont="1" applyFill="1"/>
    <xf numFmtId="0" fontId="31" fillId="0" borderId="0" xfId="7" applyFont="1"/>
    <xf numFmtId="0" fontId="30" fillId="0" borderId="0" xfId="7" applyFont="1" applyAlignment="1">
      <alignment vertical="center"/>
    </xf>
    <xf numFmtId="0" fontId="30" fillId="0" borderId="0" xfId="7" applyFont="1" applyFill="1" applyAlignment="1">
      <alignment vertical="center" wrapText="1"/>
    </xf>
    <xf numFmtId="0" fontId="30" fillId="0" borderId="0" xfId="7" applyFont="1"/>
    <xf numFmtId="0" fontId="30" fillId="0" borderId="0" xfId="7" applyFont="1" applyAlignment="1">
      <alignment vertical="top"/>
    </xf>
    <xf numFmtId="0" fontId="30" fillId="0" borderId="0" xfId="7" applyFont="1" applyAlignment="1">
      <alignment horizontal="center" vertical="top"/>
    </xf>
    <xf numFmtId="0" fontId="30" fillId="0" borderId="1" xfId="7" applyFont="1" applyFill="1" applyBorder="1" applyAlignment="1">
      <alignment horizontal="left" vertical="center" wrapText="1"/>
    </xf>
    <xf numFmtId="0" fontId="30" fillId="0" borderId="1" xfId="7" applyFont="1" applyFill="1" applyBorder="1" applyAlignment="1">
      <alignment horizontal="center" vertical="center"/>
    </xf>
    <xf numFmtId="0" fontId="30" fillId="0" borderId="1" xfId="7" applyFont="1" applyBorder="1" applyAlignment="1">
      <alignment horizontal="center" vertical="center"/>
    </xf>
    <xf numFmtId="0" fontId="29" fillId="0" borderId="0" xfId="7" applyFont="1" applyAlignment="1">
      <alignment horizontal="center" vertical="center"/>
    </xf>
    <xf numFmtId="164" fontId="30" fillId="0" borderId="1" xfId="3" applyNumberFormat="1" applyFont="1" applyFill="1" applyBorder="1" applyAlignment="1">
      <alignment horizontal="center" vertical="center"/>
    </xf>
    <xf numFmtId="14" fontId="29" fillId="0" borderId="0" xfId="7" applyNumberFormat="1" applyFont="1" applyAlignment="1">
      <alignment vertical="top"/>
    </xf>
    <xf numFmtId="164" fontId="29" fillId="0" borderId="0" xfId="3" applyNumberFormat="1" applyFont="1" applyAlignment="1">
      <alignment horizontal="center" vertical="top"/>
    </xf>
    <xf numFmtId="0" fontId="31" fillId="5" borderId="0" xfId="7" applyFont="1" applyFill="1" applyAlignment="1"/>
    <xf numFmtId="0" fontId="30" fillId="5" borderId="0" xfId="0" applyFont="1" applyFill="1" applyAlignment="1">
      <alignment vertical="center" wrapText="1"/>
    </xf>
    <xf numFmtId="0" fontId="30" fillId="0" borderId="1" xfId="7" applyFont="1" applyFill="1" applyBorder="1" applyAlignment="1">
      <alignment horizontal="left" vertical="center"/>
    </xf>
    <xf numFmtId="0" fontId="30" fillId="0" borderId="2" xfId="7" applyFont="1" applyFill="1" applyBorder="1" applyAlignment="1">
      <alignment horizontal="center" vertical="center"/>
    </xf>
    <xf numFmtId="0" fontId="30" fillId="0" borderId="2" xfId="7" applyFont="1" applyFill="1" applyBorder="1" applyAlignment="1">
      <alignment horizontal="center" vertical="center" wrapText="1"/>
    </xf>
    <xf numFmtId="0" fontId="30" fillId="8" borderId="1" xfId="7" applyFont="1" applyFill="1" applyBorder="1" applyAlignment="1">
      <alignment horizontal="center" vertical="center"/>
    </xf>
    <xf numFmtId="171" fontId="29" fillId="0" borderId="0" xfId="7" applyNumberFormat="1" applyFont="1" applyAlignment="1">
      <alignment horizontal="center" vertical="top"/>
    </xf>
    <xf numFmtId="171" fontId="30" fillId="0" borderId="0" xfId="7" applyNumberFormat="1" applyFont="1" applyAlignment="1">
      <alignment horizontal="center" vertical="top"/>
    </xf>
    <xf numFmtId="6" fontId="30" fillId="0" borderId="1" xfId="7" applyNumberFormat="1" applyFont="1" applyFill="1" applyBorder="1" applyAlignment="1">
      <alignment horizontal="center" vertical="center"/>
    </xf>
    <xf numFmtId="6" fontId="30" fillId="0" borderId="1" xfId="7" applyNumberFormat="1" applyFont="1" applyFill="1" applyBorder="1" applyAlignment="1">
      <alignment horizontal="center" vertical="top"/>
    </xf>
    <xf numFmtId="171" fontId="30" fillId="0" borderId="0" xfId="7" applyNumberFormat="1" applyFont="1" applyAlignment="1">
      <alignment horizontal="center"/>
    </xf>
    <xf numFmtId="6" fontId="29" fillId="0" borderId="0" xfId="7" applyNumberFormat="1" applyFont="1" applyAlignment="1">
      <alignment horizontal="center"/>
    </xf>
    <xf numFmtId="6" fontId="30" fillId="0" borderId="1" xfId="3" applyNumberFormat="1" applyFont="1" applyFill="1" applyBorder="1" applyAlignment="1">
      <alignment horizontal="center" vertical="center"/>
    </xf>
    <xf numFmtId="6" fontId="30" fillId="0" borderId="1" xfId="3" applyNumberFormat="1" applyFont="1" applyFill="1" applyBorder="1" applyAlignment="1">
      <alignment horizontal="center" vertical="center" wrapText="1"/>
    </xf>
    <xf numFmtId="6" fontId="30" fillId="0" borderId="0" xfId="3" applyNumberFormat="1" applyFont="1" applyAlignment="1">
      <alignment horizontal="center"/>
    </xf>
    <xf numFmtId="6" fontId="30" fillId="0" borderId="0" xfId="3" applyNumberFormat="1" applyFont="1" applyAlignment="1">
      <alignment horizontal="center" vertical="center"/>
    </xf>
    <xf numFmtId="6" fontId="29" fillId="0" borderId="0" xfId="3" applyNumberFormat="1" applyFont="1" applyAlignment="1">
      <alignment horizontal="center"/>
    </xf>
    <xf numFmtId="6" fontId="29" fillId="0" borderId="0" xfId="3" applyNumberFormat="1" applyFont="1" applyAlignment="1">
      <alignment horizontal="center" vertical="top"/>
    </xf>
    <xf numFmtId="14" fontId="30" fillId="0" borderId="1" xfId="3" applyNumberFormat="1" applyFont="1" applyFill="1" applyBorder="1" applyAlignment="1">
      <alignment horizontal="center" vertical="center"/>
    </xf>
    <xf numFmtId="165" fontId="30" fillId="0" borderId="1" xfId="1" applyNumberFormat="1" applyFont="1" applyFill="1" applyBorder="1" applyAlignment="1">
      <alignment horizontal="center" vertical="center"/>
    </xf>
    <xf numFmtId="164" fontId="30" fillId="0" borderId="1" xfId="3" applyNumberFormat="1" applyFont="1" applyFill="1" applyBorder="1" applyAlignment="1">
      <alignment horizontal="center" vertical="center" wrapText="1"/>
    </xf>
    <xf numFmtId="165" fontId="30" fillId="0" borderId="1" xfId="7" applyNumberFormat="1" applyFont="1" applyFill="1" applyBorder="1" applyAlignment="1">
      <alignment horizontal="center" vertical="center" wrapText="1"/>
    </xf>
    <xf numFmtId="44" fontId="30" fillId="0" borderId="1" xfId="11" applyFont="1" applyFill="1" applyBorder="1" applyAlignment="1">
      <alignment horizontal="center" vertical="center" wrapText="1"/>
    </xf>
    <xf numFmtId="17" fontId="30" fillId="0" borderId="1" xfId="11" applyNumberFormat="1" applyFont="1" applyFill="1" applyBorder="1" applyAlignment="1">
      <alignment horizontal="center" vertical="center" wrapText="1"/>
    </xf>
    <xf numFmtId="168" fontId="30" fillId="0" borderId="1" xfId="7" applyNumberFormat="1" applyFont="1" applyFill="1" applyBorder="1" applyAlignment="1">
      <alignment horizontal="center" vertical="center" wrapText="1"/>
    </xf>
    <xf numFmtId="167" fontId="30" fillId="0" borderId="1" xfId="7" applyNumberFormat="1" applyFont="1" applyFill="1" applyBorder="1" applyAlignment="1">
      <alignment horizontal="center" vertical="center" wrapText="1"/>
    </xf>
    <xf numFmtId="164" fontId="30" fillId="0" borderId="1" xfId="7" applyNumberFormat="1" applyFont="1" applyFill="1" applyBorder="1" applyAlignment="1">
      <alignment horizontal="center" vertical="center" wrapText="1"/>
    </xf>
    <xf numFmtId="164" fontId="30" fillId="0" borderId="0" xfId="3" applyNumberFormat="1" applyFont="1" applyAlignment="1">
      <alignment horizontal="center" vertical="center"/>
    </xf>
    <xf numFmtId="0" fontId="30" fillId="0" borderId="0" xfId="7" applyFont="1" applyAlignment="1">
      <alignment horizontal="center" vertical="center"/>
    </xf>
    <xf numFmtId="164" fontId="30" fillId="0" borderId="0" xfId="3" applyNumberFormat="1" applyFont="1" applyAlignment="1">
      <alignment horizontal="center"/>
    </xf>
    <xf numFmtId="0" fontId="30" fillId="0" borderId="0" xfId="7" applyFont="1" applyAlignment="1">
      <alignment horizontal="center"/>
    </xf>
    <xf numFmtId="0" fontId="30" fillId="0" borderId="0" xfId="7" applyFont="1" applyAlignment="1"/>
    <xf numFmtId="0" fontId="30" fillId="8" borderId="1" xfId="7" applyFont="1" applyFill="1" applyBorder="1" applyAlignment="1">
      <alignment horizontal="left" vertical="center"/>
    </xf>
    <xf numFmtId="14" fontId="30" fillId="0" borderId="1" xfId="7" applyNumberFormat="1" applyFont="1" applyFill="1" applyBorder="1" applyAlignment="1">
      <alignment horizontal="left" vertical="center"/>
    </xf>
    <xf numFmtId="14" fontId="30" fillId="0" borderId="1" xfId="7" applyNumberFormat="1" applyFont="1" applyFill="1" applyBorder="1" applyAlignment="1">
      <alignment horizontal="left" vertical="center" wrapText="1"/>
    </xf>
    <xf numFmtId="0" fontId="30" fillId="0" borderId="0" xfId="7" applyFont="1" applyAlignment="1">
      <alignment horizontal="left" vertical="center"/>
    </xf>
    <xf numFmtId="0" fontId="30" fillId="0" borderId="0" xfId="7" applyFont="1" applyAlignment="1">
      <alignment horizontal="left"/>
    </xf>
    <xf numFmtId="0" fontId="29" fillId="0" borderId="1" xfId="7" applyFont="1" applyBorder="1" applyAlignment="1">
      <alignment horizontal="left"/>
    </xf>
    <xf numFmtId="0" fontId="31" fillId="5" borderId="1" xfId="7" applyFont="1" applyFill="1" applyBorder="1" applyAlignment="1">
      <alignment horizontal="left"/>
    </xf>
    <xf numFmtId="0" fontId="31" fillId="5" borderId="1" xfId="7" applyFont="1" applyFill="1" applyBorder="1" applyAlignment="1">
      <alignment horizontal="left" vertical="center"/>
    </xf>
    <xf numFmtId="0" fontId="31" fillId="5" borderId="1" xfId="7" applyFont="1" applyFill="1" applyBorder="1" applyAlignment="1">
      <alignment horizontal="left" vertical="center" wrapText="1"/>
    </xf>
    <xf numFmtId="0" fontId="32" fillId="5" borderId="1" xfId="7" applyFont="1" applyFill="1" applyBorder="1" applyAlignment="1">
      <alignment horizontal="left" vertical="center" wrapText="1"/>
    </xf>
    <xf numFmtId="0" fontId="33" fillId="0" borderId="1" xfId="0" applyFont="1" applyBorder="1" applyAlignment="1">
      <alignment vertical="center" readingOrder="1"/>
    </xf>
    <xf numFmtId="0" fontId="30" fillId="6" borderId="1" xfId="7" applyFont="1" applyFill="1" applyBorder="1" applyAlignment="1">
      <alignment horizontal="center" vertical="center"/>
    </xf>
    <xf numFmtId="0" fontId="30" fillId="6" borderId="1" xfId="7" applyFont="1" applyFill="1" applyBorder="1" applyAlignment="1">
      <alignment vertical="center"/>
    </xf>
    <xf numFmtId="171" fontId="30" fillId="6" borderId="1" xfId="7" applyNumberFormat="1" applyFont="1" applyFill="1" applyBorder="1" applyAlignment="1">
      <alignment horizontal="center" vertical="center" wrapText="1"/>
    </xf>
    <xf numFmtId="6" fontId="30" fillId="6" borderId="1" xfId="3" applyNumberFormat="1" applyFont="1" applyFill="1" applyBorder="1" applyAlignment="1">
      <alignment horizontal="center" vertical="center" wrapText="1"/>
    </xf>
    <xf numFmtId="164" fontId="30" fillId="6" borderId="1" xfId="3" applyNumberFormat="1" applyFont="1" applyFill="1" applyBorder="1" applyAlignment="1">
      <alignment horizontal="center" vertical="top"/>
    </xf>
    <xf numFmtId="165" fontId="30" fillId="6" borderId="1" xfId="1" applyNumberFormat="1" applyFont="1" applyFill="1" applyBorder="1" applyAlignment="1">
      <alignment horizontal="center" vertical="top"/>
    </xf>
    <xf numFmtId="164" fontId="30" fillId="6" borderId="1" xfId="3" applyNumberFormat="1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left" vertical="center" wrapText="1"/>
    </xf>
    <xf numFmtId="0" fontId="29" fillId="6" borderId="1" xfId="7" applyFont="1" applyFill="1" applyBorder="1" applyAlignment="1">
      <alignment horizontal="left"/>
    </xf>
    <xf numFmtId="6" fontId="30" fillId="6" borderId="1" xfId="7" applyNumberFormat="1" applyFont="1" applyFill="1" applyBorder="1" applyAlignment="1">
      <alignment horizontal="center" vertical="top"/>
    </xf>
    <xf numFmtId="164" fontId="30" fillId="6" borderId="1" xfId="3" applyNumberFormat="1" applyFont="1" applyFill="1" applyBorder="1" applyAlignment="1">
      <alignment horizontal="center" vertical="center" wrapText="1"/>
    </xf>
    <xf numFmtId="0" fontId="30" fillId="6" borderId="1" xfId="7" applyFont="1" applyFill="1" applyBorder="1" applyAlignment="1">
      <alignment horizontal="left"/>
    </xf>
    <xf numFmtId="171" fontId="30" fillId="6" borderId="1" xfId="7" quotePrefix="1" applyNumberFormat="1" applyFont="1" applyFill="1" applyBorder="1" applyAlignment="1">
      <alignment horizontal="center" vertical="center" wrapText="1"/>
    </xf>
    <xf numFmtId="165" fontId="30" fillId="6" borderId="1" xfId="1" applyNumberFormat="1" applyFont="1" applyFill="1" applyBorder="1" applyAlignment="1">
      <alignment horizontal="center" vertical="center"/>
    </xf>
    <xf numFmtId="6" fontId="30" fillId="6" borderId="1" xfId="7" applyNumberFormat="1" applyFont="1" applyFill="1" applyBorder="1" applyAlignment="1">
      <alignment horizontal="center" vertical="center"/>
    </xf>
    <xf numFmtId="165" fontId="30" fillId="6" borderId="1" xfId="7" applyNumberFormat="1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vertical="center" readingOrder="1"/>
    </xf>
    <xf numFmtId="6" fontId="30" fillId="6" borderId="1" xfId="7" applyNumberFormat="1" applyFont="1" applyFill="1" applyBorder="1" applyAlignment="1">
      <alignment horizontal="center" vertical="center" wrapText="1"/>
    </xf>
    <xf numFmtId="0" fontId="30" fillId="6" borderId="1" xfId="7" applyFont="1" applyFill="1" applyBorder="1" applyAlignment="1">
      <alignment horizontal="left" vertical="center"/>
    </xf>
    <xf numFmtId="0" fontId="31" fillId="6" borderId="1" xfId="7" applyFont="1" applyFill="1" applyBorder="1" applyAlignment="1">
      <alignment horizontal="left"/>
    </xf>
    <xf numFmtId="0" fontId="30" fillId="6" borderId="2" xfId="7" applyFont="1" applyFill="1" applyBorder="1" applyAlignment="1">
      <alignment horizontal="center" vertical="center"/>
    </xf>
    <xf numFmtId="0" fontId="30" fillId="6" borderId="2" xfId="7" applyFont="1" applyFill="1" applyBorder="1" applyAlignment="1">
      <alignment horizontal="left" vertical="center" wrapText="1"/>
    </xf>
    <xf numFmtId="0" fontId="30" fillId="6" borderId="2" xfId="7" applyFont="1" applyFill="1" applyBorder="1" applyAlignment="1">
      <alignment horizontal="center" vertical="center" wrapText="1"/>
    </xf>
    <xf numFmtId="6" fontId="30" fillId="6" borderId="2" xfId="3" applyNumberFormat="1" applyFont="1" applyFill="1" applyBorder="1" applyAlignment="1">
      <alignment horizontal="center" vertical="center" wrapText="1"/>
    </xf>
    <xf numFmtId="164" fontId="30" fillId="6" borderId="2" xfId="3" applyNumberFormat="1" applyFont="1" applyFill="1" applyBorder="1" applyAlignment="1">
      <alignment horizontal="center" vertical="center" wrapText="1"/>
    </xf>
    <xf numFmtId="6" fontId="30" fillId="0" borderId="1" xfId="3" quotePrefix="1" applyNumberFormat="1" applyFont="1" applyFill="1" applyBorder="1" applyAlignment="1">
      <alignment horizontal="center" vertical="center" wrapText="1"/>
    </xf>
    <xf numFmtId="6" fontId="30" fillId="6" borderId="1" xfId="3" quotePrefix="1" applyNumberFormat="1" applyFont="1" applyFill="1" applyBorder="1" applyAlignment="1">
      <alignment horizontal="center" vertical="top"/>
    </xf>
    <xf numFmtId="171" fontId="30" fillId="6" borderId="1" xfId="11" applyNumberFormat="1" applyFont="1" applyFill="1" applyBorder="1" applyAlignment="1">
      <alignment horizontal="center" vertical="center" wrapText="1"/>
    </xf>
    <xf numFmtId="6" fontId="30" fillId="6" borderId="1" xfId="3" quotePrefix="1" applyNumberFormat="1" applyFont="1" applyFill="1" applyBorder="1" applyAlignment="1">
      <alignment horizontal="center" vertical="center" wrapText="1"/>
    </xf>
    <xf numFmtId="14" fontId="30" fillId="6" borderId="1" xfId="7" applyNumberFormat="1" applyFont="1" applyFill="1" applyBorder="1" applyAlignment="1">
      <alignment horizontal="left" vertical="center" wrapText="1"/>
    </xf>
    <xf numFmtId="0" fontId="30" fillId="6" borderId="1" xfId="7" applyFont="1" applyFill="1" applyBorder="1" applyAlignment="1">
      <alignment horizontal="left" vertical="center" wrapText="1"/>
    </xf>
    <xf numFmtId="0" fontId="32" fillId="6" borderId="1" xfId="7" applyFont="1" applyFill="1" applyBorder="1" applyAlignment="1">
      <alignment vertical="center"/>
    </xf>
    <xf numFmtId="171" fontId="30" fillId="0" borderId="1" xfId="7" quotePrefix="1" applyNumberFormat="1" applyFont="1" applyFill="1" applyBorder="1" applyAlignment="1">
      <alignment horizontal="center" vertical="center" wrapText="1"/>
    </xf>
    <xf numFmtId="0" fontId="30" fillId="6" borderId="1" xfId="7" applyFont="1" applyFill="1" applyBorder="1"/>
    <xf numFmtId="0" fontId="30" fillId="0" borderId="1" xfId="7" applyFont="1" applyFill="1" applyBorder="1" applyAlignment="1">
      <alignment horizontal="left" vertical="top"/>
    </xf>
    <xf numFmtId="0" fontId="32" fillId="6" borderId="1" xfId="7" applyFont="1" applyFill="1" applyBorder="1" applyAlignment="1">
      <alignment horizontal="left" vertical="center"/>
    </xf>
    <xf numFmtId="0" fontId="34" fillId="6" borderId="1" xfId="7" applyFont="1" applyFill="1" applyBorder="1" applyAlignment="1">
      <alignment horizontal="center" vertical="center"/>
    </xf>
    <xf numFmtId="0" fontId="34" fillId="6" borderId="1" xfId="7" applyFont="1" applyFill="1" applyBorder="1" applyAlignment="1">
      <alignment vertical="center"/>
    </xf>
    <xf numFmtId="0" fontId="32" fillId="6" borderId="1" xfId="7" applyFont="1" applyFill="1" applyBorder="1" applyAlignment="1">
      <alignment horizontal="left" wrapText="1"/>
    </xf>
    <xf numFmtId="0" fontId="34" fillId="6" borderId="1" xfId="7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6" fontId="0" fillId="0" borderId="0" xfId="0" applyNumberFormat="1"/>
    <xf numFmtId="0" fontId="29" fillId="0" borderId="0" xfId="7" applyFont="1" applyAlignment="1">
      <alignment horizontal="left" vertical="top"/>
    </xf>
    <xf numFmtId="0" fontId="34" fillId="6" borderId="1" xfId="7" applyFont="1" applyFill="1" applyBorder="1" applyAlignment="1">
      <alignment horizontal="left" vertical="center" wrapText="1"/>
    </xf>
    <xf numFmtId="0" fontId="34" fillId="6" borderId="1" xfId="7" applyFont="1" applyFill="1" applyBorder="1" applyAlignment="1">
      <alignment horizontal="left" vertical="center"/>
    </xf>
    <xf numFmtId="0" fontId="34" fillId="6" borderId="1" xfId="7" applyFont="1" applyFill="1" applyBorder="1" applyAlignment="1">
      <alignment horizontal="left"/>
    </xf>
    <xf numFmtId="0" fontId="30" fillId="0" borderId="0" xfId="7" applyFont="1" applyAlignment="1">
      <alignment horizontal="left" vertical="top"/>
    </xf>
    <xf numFmtId="0" fontId="30" fillId="8" borderId="2" xfId="7" applyFont="1" applyFill="1" applyBorder="1" applyAlignment="1">
      <alignment horizontal="center" vertical="center"/>
    </xf>
    <xf numFmtId="0" fontId="33" fillId="0" borderId="0" xfId="0" applyFont="1" applyBorder="1" applyAlignment="1">
      <alignment vertical="center" readingOrder="1"/>
    </xf>
    <xf numFmtId="0" fontId="30" fillId="6" borderId="0" xfId="7" applyFont="1" applyFill="1" applyBorder="1" applyAlignment="1">
      <alignment vertical="center"/>
    </xf>
    <xf numFmtId="0" fontId="35" fillId="6" borderId="1" xfId="0" applyFont="1" applyFill="1" applyBorder="1" applyAlignment="1">
      <alignment vertical="center" readingOrder="1"/>
    </xf>
    <xf numFmtId="171" fontId="30" fillId="0" borderId="1" xfId="11" quotePrefix="1" applyNumberFormat="1" applyFont="1" applyFill="1" applyBorder="1" applyAlignment="1">
      <alignment horizontal="center" vertical="center" wrapText="1"/>
    </xf>
    <xf numFmtId="165" fontId="30" fillId="6" borderId="2" xfId="1" applyNumberFormat="1" applyFont="1" applyFill="1" applyBorder="1" applyAlignment="1">
      <alignment horizontal="center" vertical="top"/>
    </xf>
    <xf numFmtId="164" fontId="30" fillId="6" borderId="2" xfId="3" applyNumberFormat="1" applyFont="1" applyFill="1" applyBorder="1" applyAlignment="1">
      <alignment horizontal="center" vertical="center"/>
    </xf>
    <xf numFmtId="0" fontId="29" fillId="6" borderId="0" xfId="7" applyFont="1" applyFill="1" applyBorder="1" applyAlignment="1">
      <alignment horizontal="left"/>
    </xf>
    <xf numFmtId="171" fontId="30" fillId="0" borderId="2" xfId="7" quotePrefix="1" applyNumberFormat="1" applyFont="1" applyFill="1" applyBorder="1" applyAlignment="1">
      <alignment horizontal="center" vertical="center" wrapText="1"/>
    </xf>
    <xf numFmtId="0" fontId="30" fillId="6" borderId="2" xfId="7" applyFont="1" applyFill="1" applyBorder="1" applyAlignment="1">
      <alignment vertical="center"/>
    </xf>
    <xf numFmtId="6" fontId="30" fillId="6" borderId="2" xfId="7" applyNumberFormat="1" applyFont="1" applyFill="1" applyBorder="1" applyAlignment="1">
      <alignment horizontal="center" vertical="top"/>
    </xf>
    <xf numFmtId="0" fontId="30" fillId="6" borderId="2" xfId="7" applyFont="1" applyFill="1" applyBorder="1" applyAlignment="1">
      <alignment horizontal="left"/>
    </xf>
    <xf numFmtId="0" fontId="29" fillId="9" borderId="1" xfId="7" applyFont="1" applyFill="1" applyBorder="1" applyAlignment="1">
      <alignment horizontal="center" vertical="top" wrapText="1"/>
    </xf>
    <xf numFmtId="0" fontId="29" fillId="9" borderId="1" xfId="7" applyFont="1" applyFill="1" applyBorder="1" applyAlignment="1">
      <alignment horizontal="left" vertical="top" wrapText="1"/>
    </xf>
    <xf numFmtId="0" fontId="29" fillId="10" borderId="1" xfId="7" applyFont="1" applyFill="1" applyBorder="1" applyAlignment="1">
      <alignment horizontal="center" vertical="top" wrapText="1"/>
    </xf>
    <xf numFmtId="171" fontId="29" fillId="10" borderId="1" xfId="7" applyNumberFormat="1" applyFont="1" applyFill="1" applyBorder="1" applyAlignment="1">
      <alignment horizontal="center" vertical="top" wrapText="1"/>
    </xf>
    <xf numFmtId="6" fontId="29" fillId="11" borderId="1" xfId="3" applyNumberFormat="1" applyFont="1" applyFill="1" applyBorder="1" applyAlignment="1">
      <alignment horizontal="center" vertical="top" wrapText="1"/>
    </xf>
    <xf numFmtId="164" fontId="29" fillId="11" borderId="1" xfId="3" applyNumberFormat="1" applyFont="1" applyFill="1" applyBorder="1" applyAlignment="1">
      <alignment horizontal="center" vertical="top" wrapText="1"/>
    </xf>
    <xf numFmtId="165" fontId="29" fillId="11" borderId="1" xfId="7" applyNumberFormat="1" applyFont="1" applyFill="1" applyBorder="1" applyAlignment="1">
      <alignment horizontal="center" vertical="top" wrapText="1"/>
    </xf>
    <xf numFmtId="0" fontId="29" fillId="11" borderId="1" xfId="7" applyFont="1" applyFill="1" applyBorder="1" applyAlignment="1">
      <alignment horizontal="center" vertical="top" wrapText="1"/>
    </xf>
    <xf numFmtId="0" fontId="31" fillId="11" borderId="1" xfId="7" applyFont="1" applyFill="1" applyBorder="1" applyAlignment="1">
      <alignment horizontal="center" vertical="top" wrapText="1"/>
    </xf>
    <xf numFmtId="14" fontId="32" fillId="0" borderId="1" xfId="7" applyNumberFormat="1" applyFont="1" applyFill="1" applyBorder="1" applyAlignment="1">
      <alignment horizontal="left" vertical="center"/>
    </xf>
    <xf numFmtId="165" fontId="36" fillId="0" borderId="0" xfId="1" applyNumberFormat="1" applyFont="1" applyAlignment="1">
      <alignment horizontal="center" vertical="top" wrapText="1"/>
    </xf>
    <xf numFmtId="0" fontId="36" fillId="0" borderId="0" xfId="7" applyFont="1" applyAlignment="1">
      <alignment horizontal="center" wrapText="1"/>
    </xf>
    <xf numFmtId="0" fontId="36" fillId="0" borderId="0" xfId="7" applyFont="1" applyAlignment="1">
      <alignment horizontal="center" vertical="top" wrapText="1"/>
    </xf>
    <xf numFmtId="14" fontId="36" fillId="0" borderId="0" xfId="7" applyNumberFormat="1" applyFont="1" applyAlignment="1">
      <alignment horizontal="center" vertical="top" wrapText="1"/>
    </xf>
    <xf numFmtId="6" fontId="36" fillId="0" borderId="0" xfId="7" applyNumberFormat="1" applyFont="1" applyAlignment="1">
      <alignment horizontal="center" wrapText="1"/>
    </xf>
    <xf numFmtId="164" fontId="36" fillId="0" borderId="0" xfId="3" applyNumberFormat="1" applyFont="1" applyAlignment="1">
      <alignment horizontal="center" vertical="top" wrapText="1"/>
    </xf>
    <xf numFmtId="0" fontId="36" fillId="0" borderId="0" xfId="7" applyFont="1" applyAlignment="1">
      <alignment horizontal="center" vertical="center" wrapText="1"/>
    </xf>
    <xf numFmtId="0" fontId="9" fillId="0" borderId="3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center"/>
    </xf>
    <xf numFmtId="0" fontId="19" fillId="5" borderId="6" xfId="7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9" fillId="0" borderId="3" xfId="7" applyFont="1" applyBorder="1" applyAlignment="1">
      <alignment vertical="center" wrapText="1"/>
    </xf>
    <xf numFmtId="0" fontId="19" fillId="0" borderId="4" xfId="7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9" fillId="0" borderId="0" xfId="7" applyFont="1" applyAlignment="1">
      <alignment horizontal="center" vertical="top"/>
    </xf>
    <xf numFmtId="0" fontId="7" fillId="3" borderId="3" xfId="7" applyFont="1" applyFill="1" applyBorder="1" applyAlignment="1">
      <alignment horizontal="center" vertical="center"/>
    </xf>
    <xf numFmtId="0" fontId="7" fillId="3" borderId="4" xfId="7" applyFont="1" applyFill="1" applyBorder="1" applyAlignment="1">
      <alignment horizontal="center" vertical="center"/>
    </xf>
    <xf numFmtId="0" fontId="7" fillId="3" borderId="5" xfId="7" applyFont="1" applyFill="1" applyBorder="1" applyAlignment="1">
      <alignment horizontal="center" vertical="center"/>
    </xf>
  </cellXfs>
  <cellStyles count="16">
    <cellStyle name="Comma 2" xfId="1" xr:uid="{00000000-0005-0000-0000-000000000000}"/>
    <cellStyle name="Comma 3" xfId="2" xr:uid="{00000000-0005-0000-0000-000001000000}"/>
    <cellStyle name="Currency" xfId="11" builtinId="4"/>
    <cellStyle name="Currency 2" xfId="3" xr:uid="{00000000-0005-0000-0000-000003000000}"/>
    <cellStyle name="Currency 3" xfId="4" xr:uid="{00000000-0005-0000-0000-000004000000}"/>
    <cellStyle name="Currency 4" xfId="5" xr:uid="{00000000-0005-0000-0000-000005000000}"/>
    <cellStyle name="Currency 5" xfId="13" xr:uid="{00000000-0005-0000-0000-000006000000}"/>
    <cellStyle name="Normal" xfId="0" builtinId="0"/>
    <cellStyle name="Normal 2" xfId="6" xr:uid="{00000000-0005-0000-0000-000008000000}"/>
    <cellStyle name="Normal 2 2" xfId="14" xr:uid="{00000000-0005-0000-0000-000009000000}"/>
    <cellStyle name="Normal 3" xfId="7" xr:uid="{00000000-0005-0000-0000-00000A000000}"/>
    <cellStyle name="Normal 4" xfId="8" xr:uid="{00000000-0005-0000-0000-00000B000000}"/>
    <cellStyle name="Normal 5" xfId="9" xr:uid="{00000000-0005-0000-0000-00000C000000}"/>
    <cellStyle name="Normal 6" xfId="10" xr:uid="{00000000-0005-0000-0000-00000D000000}"/>
    <cellStyle name="Normal 6 2" xfId="15" xr:uid="{00000000-0005-0000-0000-00000E000000}"/>
    <cellStyle name="Normal 7" xfId="12" xr:uid="{00000000-0005-0000-0000-00000F000000}"/>
  </cellStyles>
  <dxfs count="4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ie Judson" refreshedDate="44901.522788888891" createdVersion="7" refreshedVersion="7" minRefreshableVersion="3" recordCount="62" xr:uid="{D5BCFD69-EAAC-4736-9A0E-BBA805230DC6}">
  <cacheSource type="worksheet">
    <worksheetSource ref="B4:S66" sheet="ERCIP Obligation Ledger"/>
  </cacheSource>
  <cacheFields count="18">
    <cacheField name="Temp Order for Original" numFmtId="0">
      <sharedItems containsString="0" containsBlank="1" containsNumber="1" containsInteger="1" minValue="0" maxValue="56"/>
    </cacheField>
    <cacheField name="ID" numFmtId="0">
      <sharedItems containsSemiMixedTypes="0" containsString="0" containsNumber="1" containsInteger="1" minValue="1" maxValue="58"/>
    </cacheField>
    <cacheField name="FY of Funding Action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Transaction Type" numFmtId="0">
      <sharedItems count="4">
        <s v="P&amp;D from OSD"/>
        <s v="CON from OSD"/>
        <s v="CON"/>
        <s v="P&amp;D"/>
      </sharedItems>
    </cacheField>
    <cacheField name="Installation" numFmtId="0">
      <sharedItems/>
    </cacheField>
    <cacheField name="Project #" numFmtId="0">
      <sharedItems containsBlank="1" count="22">
        <s v="P-1337"/>
        <s v="P-480"/>
        <s v="P-143"/>
        <s v="P-975"/>
        <s v="P-938"/>
        <s v="P-1487"/>
        <s v="P-266"/>
        <s v="P-1238"/>
        <s v="Multiple"/>
        <s v="P-505"/>
        <s v="NREL"/>
        <s v="P-507"/>
        <s v="P-281"/>
        <s v="P-481"/>
        <s v="P-283"/>
        <m u="1"/>
        <s v=" P-505" u="1"/>
        <s v=" P-507" u="1"/>
        <s v="P-505, P-975, P-480" u="1"/>
        <s v="N/A" u="1"/>
        <s v=" P-480" u="1"/>
        <s v=" P-481" u="1"/>
      </sharedItems>
    </cacheField>
    <cacheField name="Project Name" numFmtId="0">
      <sharedItems/>
    </cacheField>
    <cacheField name="Project Programmed Year" numFmtId="0">
      <sharedItems/>
    </cacheField>
    <cacheField name="P&amp;D Original Programmed Amount" numFmtId="0">
      <sharedItems containsString="0" containsBlank="1" containsNumber="1" containsInteger="1" minValue="139000" maxValue="5759000"/>
    </cacheField>
    <cacheField name="Construction Original Programmed Amount " numFmtId="0">
      <sharedItems containsString="0" containsBlank="1" containsNumber="1" containsInteger="1" minValue="1395000" maxValue="25560000"/>
    </cacheField>
    <cacheField name="P&amp;D Funding Actions" numFmtId="6">
      <sharedItems containsString="0" containsBlank="1" containsNumber="1" minValue="-1800000" maxValue="5759000"/>
    </cacheField>
    <cacheField name="Construction Funding Actions" numFmtId="0">
      <sharedItems containsString="0" containsBlank="1" containsNumber="1" minValue="-13664039" maxValue="25560000"/>
    </cacheField>
    <cacheField name="Date Issued from MCICOM" numFmtId="0">
      <sharedItems containsDate="1" containsBlank="1" containsMixedTypes="1" minDate="2022-08-01T00:00:00" maxDate="2022-09-23T00:00:00"/>
    </cacheField>
    <cacheField name="Date Issued to Execution Agent" numFmtId="0">
      <sharedItems containsDate="1" containsBlank="1" containsMixedTypes="1" minDate="2020-09-21T00:00:00" maxDate="2022-11-10T00:00:00"/>
    </cacheField>
    <cacheField name="Issued To:" numFmtId="0">
      <sharedItems containsBlank="1"/>
    </cacheField>
    <cacheField name="Funding Document Number or DAI Code" numFmtId="0">
      <sharedItems containsBlank="1"/>
    </cacheField>
    <cacheField name="Status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51"/>
    <n v="1"/>
    <x v="0"/>
    <x v="0"/>
    <s v="MCAS Beaufort"/>
    <x v="0"/>
    <s v="Barracks Chilled Water Storage System"/>
    <s v="ECIP 2017"/>
    <n v="139000"/>
    <m/>
    <n v="139000"/>
    <m/>
    <m/>
    <m/>
    <m/>
    <s v="27B020"/>
    <s v="P&amp;D effort is complete"/>
    <m/>
  </r>
  <r>
    <n v="52"/>
    <n v="2"/>
    <x v="0"/>
    <x v="1"/>
    <s v="MCAS Beaufort"/>
    <x v="0"/>
    <s v="Barracks Chilled Water Storage System"/>
    <s v="ECIP 2017"/>
    <m/>
    <n v="1395000"/>
    <m/>
    <n v="1395000"/>
    <m/>
    <m/>
    <m/>
    <s v="27B010"/>
    <s v="CANCELLED - CHANGE NOTIFICATION"/>
    <m/>
  </r>
  <r>
    <n v="56"/>
    <n v="3"/>
    <x v="0"/>
    <x v="2"/>
    <s v="MCAS Beaufort"/>
    <x v="0"/>
    <s v="Barracks Chilled Water Storage System"/>
    <s v="ECIP 2017"/>
    <m/>
    <m/>
    <m/>
    <n v="-1395000"/>
    <m/>
    <m/>
    <m/>
    <m/>
    <s v="Funding action complete - Project cancelled. Funds returned to OSD"/>
    <m/>
  </r>
  <r>
    <n v="54"/>
    <n v="4"/>
    <x v="0"/>
    <x v="3"/>
    <s v="MCMWTC Bridgeport"/>
    <x v="1"/>
    <s v="Microgrid Phase 1 &amp; 2 "/>
    <s v="ERCIP 2019"/>
    <m/>
    <m/>
    <n v="-124000"/>
    <m/>
    <m/>
    <m/>
    <m/>
    <m/>
    <s v="Funding action complete"/>
    <m/>
  </r>
  <r>
    <n v="53"/>
    <n v="5"/>
    <x v="0"/>
    <x v="3"/>
    <s v="MCAS Camp Pendleton"/>
    <x v="2"/>
    <s v="Advanced Microgrid Infrastructure Improvement"/>
    <s v="ERCIP 2020"/>
    <m/>
    <m/>
    <n v="-15000"/>
    <m/>
    <m/>
    <m/>
    <m/>
    <m/>
    <s v="Funding action complete"/>
    <m/>
  </r>
  <r>
    <n v="38"/>
    <n v="6"/>
    <x v="1"/>
    <x v="0"/>
    <s v="MCLB Albany"/>
    <x v="3"/>
    <s v="Replace Hardness Treatment in Water"/>
    <s v="ERCIP 2018"/>
    <n v="1001000"/>
    <m/>
    <n v="1001000"/>
    <m/>
    <m/>
    <m/>
    <m/>
    <s v="318D15ECIPP"/>
    <s v="P&amp;D effort is complete"/>
    <m/>
  </r>
  <r>
    <n v="39"/>
    <n v="7"/>
    <x v="1"/>
    <x v="1"/>
    <s v="MCB Hawaii"/>
    <x v="4"/>
    <s v="District CHW and DHW Plant for Bldgs. 7046, 7047, 4057-7059"/>
    <s v="ERCIP 2018"/>
    <m/>
    <n v="6185000"/>
    <m/>
    <n v="6185000"/>
    <m/>
    <m/>
    <m/>
    <s v="11803D0001"/>
    <s v="CANCELLED - BID BUST; REPROGRAMMED FUNDS"/>
    <m/>
  </r>
  <r>
    <n v="39"/>
    <n v="8"/>
    <x v="1"/>
    <x v="1"/>
    <s v="MCB Camp Lejeune"/>
    <x v="5"/>
    <s v="Microgrid Camp Johnson"/>
    <s v="ERCIP 2018"/>
    <m/>
    <n v="9750000"/>
    <m/>
    <n v="9750000"/>
    <m/>
    <m/>
    <m/>
    <s v="11803D0001"/>
    <s v="Awarded"/>
    <m/>
  </r>
  <r>
    <n v="50"/>
    <n v="9"/>
    <x v="1"/>
    <x v="2"/>
    <s v="MCAS Miramar"/>
    <x v="6"/>
    <s v="Additional Water Supply for Resilience"/>
    <s v="ERCIP 2020"/>
    <m/>
    <m/>
    <m/>
    <n v="-589613"/>
    <d v="2022-08-01T00:00:00"/>
    <s v="Yes"/>
    <m/>
    <m/>
    <s v="Funding action complete - Funds were for modification"/>
    <m/>
  </r>
  <r>
    <n v="49"/>
    <n v="10"/>
    <x v="1"/>
    <x v="2"/>
    <s v="MCB Camp Lejeune"/>
    <x v="5"/>
    <s v="Microgrid Camp Johnson"/>
    <s v="ERCIP 2018"/>
    <m/>
    <m/>
    <m/>
    <n v="-13664039"/>
    <d v="2022-08-01T00:00:00"/>
    <s v="Yes"/>
    <m/>
    <m/>
    <s v="Funding action complete"/>
    <m/>
  </r>
  <r>
    <n v="48"/>
    <n v="11"/>
    <x v="1"/>
    <x v="2"/>
    <s v="MCAS Miramar"/>
    <x v="6"/>
    <s v="Additional Water Supply for Resilience"/>
    <s v="ERCIP 2020"/>
    <m/>
    <m/>
    <m/>
    <n v="-69645.23"/>
    <m/>
    <s v="Yes"/>
    <m/>
    <m/>
    <s v="Funding action complete - Funds were for modification"/>
    <m/>
  </r>
  <r>
    <n v="47"/>
    <n v="12"/>
    <x v="1"/>
    <x v="2"/>
    <s v="MCMWTC Bridgeport"/>
    <x v="1"/>
    <s v="Microgrid Phase 1 &amp; 2 "/>
    <s v="ERCIP 2019"/>
    <m/>
    <m/>
    <m/>
    <n v="-1611703.24"/>
    <m/>
    <s v="Yes"/>
    <m/>
    <m/>
    <s v="Phase 1 Awarded; Phase 2 RFP"/>
    <m/>
  </r>
  <r>
    <n v="46"/>
    <n v="13"/>
    <x v="1"/>
    <x v="3"/>
    <s v="MCAGCC 29 Palms"/>
    <x v="7"/>
    <s v="Battery Energy Storage, Various Buildings"/>
    <s v="ERCIP 2021"/>
    <m/>
    <m/>
    <n v="-176668"/>
    <m/>
    <m/>
    <m/>
    <m/>
    <m/>
    <s v="Funding action complete"/>
    <m/>
  </r>
  <r>
    <n v="45"/>
    <n v="14"/>
    <x v="1"/>
    <x v="3"/>
    <s v="MCBH Kaneohe Bay"/>
    <x v="4"/>
    <s v="District CHW and DHW Plant for Bldgs. 7046, 7047, 4057-7059"/>
    <s v="ERCIP 2018"/>
    <m/>
    <m/>
    <n v="-140000"/>
    <m/>
    <m/>
    <m/>
    <m/>
    <m/>
    <s v="Funding action complete"/>
    <m/>
  </r>
  <r>
    <n v="44"/>
    <n v="15"/>
    <x v="1"/>
    <x v="3"/>
    <s v="MCBH Kaneohe Bay"/>
    <x v="4"/>
    <s v="District CHW and DHW Plant for Bldgs. 7046, 7047, 4057-7059"/>
    <s v="ERCIP 2018"/>
    <m/>
    <m/>
    <n v="-111250"/>
    <m/>
    <m/>
    <m/>
    <m/>
    <m/>
    <s v="Funding action complete"/>
    <m/>
  </r>
  <r>
    <n v="43"/>
    <n v="16"/>
    <x v="1"/>
    <x v="3"/>
    <s v="MCBH Kaneohe Bay"/>
    <x v="4"/>
    <s v="District CHW and DHW Plant for Bldgs. 7046, 7047, 4057-7059"/>
    <s v="ERCIP 2018"/>
    <m/>
    <m/>
    <n v="-20000"/>
    <m/>
    <m/>
    <d v="2021-01-01T00:00:00"/>
    <m/>
    <m/>
    <s v="Funding action complete"/>
    <m/>
  </r>
  <r>
    <n v="42"/>
    <n v="17"/>
    <x v="1"/>
    <x v="3"/>
    <s v="MCB Camp Lejeune"/>
    <x v="5"/>
    <s v="Microgrid Camp Johnson"/>
    <s v="ERCIP 2018"/>
    <m/>
    <m/>
    <n v="-35000"/>
    <m/>
    <m/>
    <d v="2021-02-01T00:00:00"/>
    <m/>
    <m/>
    <s v="Funding action complete"/>
    <m/>
  </r>
  <r>
    <n v="41"/>
    <n v="18"/>
    <x v="1"/>
    <x v="3"/>
    <s v="MCB Camp Lejeune"/>
    <x v="5"/>
    <s v="Microgrid Camp Johnson"/>
    <s v="ERCIP 2018"/>
    <m/>
    <m/>
    <n v="-200000"/>
    <m/>
    <m/>
    <m/>
    <m/>
    <m/>
    <s v="Funding action complete"/>
    <m/>
  </r>
  <r>
    <n v="40"/>
    <n v="19"/>
    <x v="1"/>
    <x v="3"/>
    <s v="MCB Camp Lejeune"/>
    <x v="5"/>
    <s v="Microgrid Camp Johnson"/>
    <s v="ERCIP 2018"/>
    <m/>
    <m/>
    <n v="-318082"/>
    <m/>
    <m/>
    <d v="2020-09-21T00:00:00"/>
    <m/>
    <m/>
    <s v="Funding action complete"/>
    <m/>
  </r>
  <r>
    <n v="36"/>
    <n v="20"/>
    <x v="2"/>
    <x v="0"/>
    <s v="DAI STATUS UPDATE"/>
    <x v="8"/>
    <s v="N/A"/>
    <s v="ERCIP 2019"/>
    <n v="2161554"/>
    <m/>
    <n v="2161554"/>
    <m/>
    <m/>
    <m/>
    <m/>
    <m/>
    <m/>
    <s v="11/4 - According to DAI, funding remains (IK)"/>
  </r>
  <r>
    <n v="25"/>
    <n v="21"/>
    <x v="2"/>
    <x v="0"/>
    <s v="Beaufort, Albany, Bridgeport"/>
    <x v="8"/>
    <s v="Multiple projects"/>
    <s v="ERCIP 2019"/>
    <n v="3957000"/>
    <m/>
    <n v="3957000"/>
    <m/>
    <m/>
    <m/>
    <m/>
    <s v="319D15ECIPP"/>
    <m/>
    <s v="SKJ - IK - Do you want me to split this into three line items and allocate P&amp;D to each project?"/>
  </r>
  <r>
    <n v="29"/>
    <n v="22"/>
    <x v="2"/>
    <x v="1"/>
    <s v="MCMWTC Bridgeport"/>
    <x v="1"/>
    <s v="Microgrid Phase 1 &amp; 2 "/>
    <s v="ERCIP 2019"/>
    <m/>
    <n v="4729000"/>
    <m/>
    <n v="4729000"/>
    <m/>
    <m/>
    <m/>
    <s v="11903D0001"/>
    <s v="Future award"/>
    <m/>
  </r>
  <r>
    <n v="26"/>
    <n v="23"/>
    <x v="2"/>
    <x v="1"/>
    <s v="MCLB Albany"/>
    <x v="3"/>
    <s v="Replace Hardness Treatment in Water"/>
    <s v="ERCIP 2019"/>
    <m/>
    <n v="10015000"/>
    <m/>
    <n v="10015000"/>
    <m/>
    <m/>
    <m/>
    <s v="11903D0001"/>
    <s v="CANCELLED - CHANGE NOTIFICATION"/>
    <m/>
  </r>
  <r>
    <n v="26"/>
    <n v="24"/>
    <x v="2"/>
    <x v="1"/>
    <s v="MCAS Beaufort"/>
    <x v="9"/>
    <s v="Electrical Hardening and Black Start CHP System"/>
    <s v="ERCIP 2019"/>
    <m/>
    <n v="22765000"/>
    <m/>
    <n v="22765000"/>
    <m/>
    <m/>
    <m/>
    <s v="11903D0001"/>
    <s v="Future award"/>
    <m/>
  </r>
  <r>
    <n v="37"/>
    <n v="25"/>
    <x v="2"/>
    <x v="3"/>
    <s v="MCAS Beaufort"/>
    <x v="9"/>
    <s v="Electrical Hardening and Black Start CHP System"/>
    <s v="ERCIP 2019"/>
    <m/>
    <m/>
    <n v="649308.25"/>
    <m/>
    <m/>
    <m/>
    <m/>
    <m/>
    <s v="Funding action complete - Funds recovered from Beaufort"/>
    <s v="11/23 - Confirmed recovered from Beaufort (IK)"/>
  </r>
  <r>
    <n v="35"/>
    <n v="26"/>
    <x v="2"/>
    <x v="2"/>
    <s v="MCB Camp Lejeune"/>
    <x v="5"/>
    <s v="Microgrid Camp Johnson"/>
    <s v="ERCIP 2018"/>
    <m/>
    <m/>
    <m/>
    <n v="-9600000"/>
    <s v="Yes"/>
    <s v="Yes"/>
    <s v="NAVFAC ML"/>
    <m/>
    <s v="Funding action complete"/>
    <s v="11/23 - Funding sent and spent in September (IK)"/>
  </r>
  <r>
    <n v="34"/>
    <n v="27"/>
    <x v="2"/>
    <x v="3"/>
    <s v="MCAS Camp Pendleton"/>
    <x v="2"/>
    <s v="Advanced Microgrid Infrastructure Improvement"/>
    <s v="ERCIP 2020"/>
    <m/>
    <m/>
    <n v="-30000"/>
    <m/>
    <m/>
    <m/>
    <m/>
    <m/>
    <s v="Funding action complete"/>
    <m/>
  </r>
  <r>
    <n v="33"/>
    <n v="28"/>
    <x v="2"/>
    <x v="3"/>
    <s v="MCAS Camp Pendleton"/>
    <x v="2"/>
    <s v="Advanced Microgrid Infrastructure Improvement"/>
    <s v="ERCIP 2020"/>
    <m/>
    <m/>
    <n v="-136080"/>
    <m/>
    <m/>
    <m/>
    <m/>
    <m/>
    <s v="Funding action complete"/>
    <m/>
  </r>
  <r>
    <n v="32"/>
    <n v="29"/>
    <x v="2"/>
    <x v="3"/>
    <s v="MCLB Albany"/>
    <x v="3"/>
    <s v="Replace Hardness Treatment in Water"/>
    <s v="ERCIP 2019"/>
    <m/>
    <m/>
    <n v="-100000"/>
    <m/>
    <m/>
    <m/>
    <m/>
    <m/>
    <s v="Funding action complete"/>
    <m/>
  </r>
  <r>
    <n v="31"/>
    <n v="30"/>
    <x v="2"/>
    <x v="3"/>
    <s v="MCAS Beaufort"/>
    <x v="9"/>
    <s v="Electrical Hardening and Black Start CHP System"/>
    <s v="ERCIP 2019"/>
    <m/>
    <m/>
    <n v="-645991"/>
    <m/>
    <m/>
    <d v="2021-02-01T00:00:00"/>
    <m/>
    <m/>
    <s v="Funding action complete"/>
    <m/>
  </r>
  <r>
    <n v="30"/>
    <n v="31"/>
    <x v="2"/>
    <x v="3"/>
    <s v="MCAS Beaufort"/>
    <x v="9"/>
    <s v="Electrical Hardening and Black Start CHP System"/>
    <s v="ERCIP 2019"/>
    <m/>
    <m/>
    <n v="-1800000"/>
    <m/>
    <m/>
    <m/>
    <m/>
    <m/>
    <s v="TBD"/>
    <s v="SOF shows ~$1M sent, and $650k remains"/>
  </r>
  <r>
    <n v="28"/>
    <n v="32"/>
    <x v="2"/>
    <x v="2"/>
    <s v="MCAS Miramar"/>
    <x v="6"/>
    <s v="Additional Water Supply for Resilience"/>
    <s v="ERCIP 2020"/>
    <m/>
    <m/>
    <m/>
    <n v="-4297000"/>
    <m/>
    <m/>
    <m/>
    <m/>
    <s v="Funding action complete"/>
    <m/>
  </r>
  <r>
    <n v="28"/>
    <n v="33"/>
    <x v="2"/>
    <x v="3"/>
    <s v="MCAS Miramar"/>
    <x v="6"/>
    <s v="Additional Water Supply for Resilience"/>
    <s v="ERCIP 2020"/>
    <m/>
    <m/>
    <n v="-244929"/>
    <m/>
    <m/>
    <m/>
    <m/>
    <m/>
    <s v="Funding action complete"/>
    <s v="SOF shows all sent and spent"/>
  </r>
  <r>
    <n v="27"/>
    <n v="34"/>
    <x v="2"/>
    <x v="3"/>
    <s v="DOE / NREL "/>
    <x v="10"/>
    <s v="Resilience Design for Marine Corps Projects"/>
    <s v="Multiple"/>
    <m/>
    <m/>
    <n v="-120310"/>
    <m/>
    <m/>
    <m/>
    <m/>
    <m/>
    <s v="Complete - This is for NREL support"/>
    <s v="SOF shows $542k was sent"/>
  </r>
  <r>
    <m/>
    <n v="34"/>
    <x v="2"/>
    <x v="3"/>
    <s v="MCAS Camp Pendleton"/>
    <x v="2"/>
    <s v="Advanced Microgrid Infrastructure Improvement"/>
    <s v="ERCIP 2020"/>
    <m/>
    <m/>
    <n v="-263230"/>
    <m/>
    <m/>
    <m/>
    <m/>
    <m/>
    <s v="Complete - This is for NREL support"/>
    <m/>
  </r>
  <r>
    <m/>
    <n v="34"/>
    <x v="2"/>
    <x v="3"/>
    <s v="MCB Camp Lejeune"/>
    <x v="5"/>
    <s v="Microgrid Camp Johnson"/>
    <s v="ERCIP 2018"/>
    <m/>
    <m/>
    <n v="-263230"/>
    <m/>
    <m/>
    <m/>
    <m/>
    <m/>
    <s v="Complete - This is for NREL support"/>
    <m/>
  </r>
  <r>
    <m/>
    <n v="34"/>
    <x v="2"/>
    <x v="3"/>
    <s v="MCAS Beaufort"/>
    <x v="9"/>
    <s v="Electrical Hardening and Black Start CHP System"/>
    <s v="ERCIP 2019"/>
    <m/>
    <m/>
    <n v="-90000"/>
    <m/>
    <m/>
    <m/>
    <m/>
    <m/>
    <s v="Complete - This is for NREL support"/>
    <m/>
  </r>
  <r>
    <m/>
    <n v="34"/>
    <x v="2"/>
    <x v="3"/>
    <s v="MCMWTC Bridgeport"/>
    <x v="1"/>
    <s v="Microgrid Phase 1 &amp; 2 "/>
    <s v="ERCIP 2019"/>
    <m/>
    <m/>
    <n v="-263230"/>
    <m/>
    <m/>
    <m/>
    <m/>
    <m/>
    <s v="Complete - This is for NREL support"/>
    <m/>
  </r>
  <r>
    <n v="16"/>
    <n v="35"/>
    <x v="3"/>
    <x v="0"/>
    <s v="MCAGCC 29 Palms"/>
    <x v="7"/>
    <s v="Battery Energy Storage, Various Buildings"/>
    <s v="ERCIP 2020"/>
    <n v="1165000"/>
    <m/>
    <n v="1165000"/>
    <m/>
    <m/>
    <m/>
    <m/>
    <s v="320D15ECIPP"/>
    <s v="Design underay"/>
    <m/>
  </r>
  <r>
    <n v="18"/>
    <n v="36"/>
    <x v="3"/>
    <x v="1"/>
    <s v="MCAS Miramar"/>
    <x v="6"/>
    <s v="Additional Water Supply for Resilience"/>
    <s v="ERCIP 2020"/>
    <m/>
    <n v="4315000"/>
    <m/>
    <n v="4315000"/>
    <m/>
    <m/>
    <s v="DAI update from (FY20 MC ERCIP-2) files "/>
    <s v="120D03D0001"/>
    <s v="Construction contracted awarded and underway"/>
    <m/>
  </r>
  <r>
    <n v="19"/>
    <n v="37"/>
    <x v="3"/>
    <x v="1"/>
    <s v="MCAS Camp Pendleton"/>
    <x v="2"/>
    <s v="Advanced Microgrid Infrastructure Improvement"/>
    <s v="ERCIP 2020"/>
    <m/>
    <n v="7321000"/>
    <m/>
    <n v="7321000"/>
    <m/>
    <m/>
    <s v="DAI update from (FY20 MC ERCIP-2) files "/>
    <s v="120D03D0001"/>
    <s v="ACTION REQUIRED - BID BUST"/>
    <m/>
  </r>
  <r>
    <n v="24"/>
    <n v="38"/>
    <x v="3"/>
    <x v="3"/>
    <s v="MCAS Beaufort"/>
    <x v="11"/>
    <s v="Microgrid and Backup Power"/>
    <s v="ERCIP 2024"/>
    <m/>
    <m/>
    <n v="-274914"/>
    <m/>
    <d v="2022-09-22T00:00:00"/>
    <d v="2022-09-23T00:00:00"/>
    <s v="NAVFAC ML"/>
    <s v="MIPR M501692196503"/>
    <s v="Funding action complete"/>
    <m/>
  </r>
  <r>
    <n v="23"/>
    <n v="39"/>
    <x v="3"/>
    <x v="3"/>
    <s v="MCAGCC 29 Palms"/>
    <x v="7"/>
    <s v="Battery Energy Storage, Various Buildings"/>
    <s v="ERCIP 2021"/>
    <m/>
    <m/>
    <n v="-74752"/>
    <m/>
    <m/>
    <m/>
    <m/>
    <m/>
    <s v="Funding action complete"/>
    <m/>
  </r>
  <r>
    <n v="22"/>
    <n v="40"/>
    <x v="3"/>
    <x v="3"/>
    <s v="MCAS Beaufort"/>
    <x v="9"/>
    <s v="Electrical Hardening and Black Start CHP System"/>
    <s v="ERCIP 2019"/>
    <m/>
    <m/>
    <n v="-150000"/>
    <m/>
    <m/>
    <m/>
    <m/>
    <m/>
    <s v="Funding action complete"/>
    <m/>
  </r>
  <r>
    <n v="21"/>
    <n v="41"/>
    <x v="3"/>
    <x v="3"/>
    <s v="MCLB Albany"/>
    <x v="3"/>
    <s v="Replace Hardness Treatment in Water"/>
    <s v="ERCIP 2019"/>
    <m/>
    <m/>
    <n v="-75000"/>
    <m/>
    <m/>
    <m/>
    <m/>
    <m/>
    <s v="Funding action complete"/>
    <m/>
  </r>
  <r>
    <n v="20"/>
    <n v="42"/>
    <x v="3"/>
    <x v="3"/>
    <s v="MCLB Albany"/>
    <x v="3"/>
    <s v="Replace Hardness Treatment in Water"/>
    <s v="ERCIP 2019"/>
    <m/>
    <m/>
    <n v="-590334"/>
    <m/>
    <m/>
    <m/>
    <m/>
    <m/>
    <s v="Funding action complete"/>
    <m/>
  </r>
  <r>
    <n v="11"/>
    <n v="43"/>
    <x v="4"/>
    <x v="0"/>
    <s v="MCAS Miramar"/>
    <x v="12"/>
    <s v="Landfill Gas Power Meter Station"/>
    <s v="ERCIP 2021"/>
    <n v="405000"/>
    <m/>
    <n v="405000"/>
    <m/>
    <m/>
    <m/>
    <m/>
    <s v="321D15ECIPP"/>
    <s v="Design underay"/>
    <m/>
  </r>
  <r>
    <n v="12"/>
    <n v="44"/>
    <x v="4"/>
    <x v="1"/>
    <s v="MCAGCC 29 Palms"/>
    <x v="7"/>
    <s v="Battery Energy Storage, Various Buildings"/>
    <s v="ERCIP 2021"/>
    <m/>
    <n v="11646000"/>
    <m/>
    <n v="11646000"/>
    <m/>
    <m/>
    <m/>
    <s v="121D03D0001"/>
    <s v="Future award"/>
    <m/>
  </r>
  <r>
    <n v="15"/>
    <n v="45"/>
    <x v="4"/>
    <x v="3"/>
    <s v="MCAS Beaufort"/>
    <x v="11"/>
    <s v="Microgrid and Backup Power"/>
    <s v="ERCIP 2024"/>
    <m/>
    <m/>
    <n v="-144388"/>
    <m/>
    <d v="2022-09-22T00:00:00"/>
    <d v="2022-09-23T00:00:00"/>
    <s v="NAVFAC ML"/>
    <s v="MIPR M501692196503"/>
    <s v="Funding action complete"/>
    <m/>
  </r>
  <r>
    <n v="14"/>
    <n v="46"/>
    <x v="4"/>
    <x v="3"/>
    <s v="MCAS Beaufort"/>
    <x v="9"/>
    <s v="Electrical Hardening and Black Start CHP System"/>
    <s v="ERCIP 2019"/>
    <m/>
    <m/>
    <n v="-230007"/>
    <m/>
    <d v="2022-09-22T00:00:00"/>
    <d v="2022-09-23T00:00:00"/>
    <s v="NAVFAC ML"/>
    <s v="MIPR M501692196524"/>
    <s v="Funding action complete"/>
    <m/>
  </r>
  <r>
    <n v="1"/>
    <n v="47"/>
    <x v="5"/>
    <x v="0"/>
    <s v="MCMWTC Bridgeport"/>
    <x v="13"/>
    <s v="Microgrid Phase 3 &amp; 4"/>
    <s v="ERCIP 2022"/>
    <n v="5759000"/>
    <m/>
    <n v="5759000"/>
    <m/>
    <m/>
    <m/>
    <m/>
    <s v="322D15ECIPP"/>
    <s v="Design underay"/>
    <s v="11/23 - 203K received first, then 5.556M later."/>
  </r>
  <r>
    <n v="2"/>
    <n v="48"/>
    <x v="5"/>
    <x v="1"/>
    <s v="MCAS Miramar"/>
    <x v="12"/>
    <s v="Landfill Gas Power Meter Station"/>
    <s v="ERCIP 2022"/>
    <m/>
    <n v="4054000"/>
    <m/>
    <n v="4054000"/>
    <m/>
    <m/>
    <m/>
    <s v="122D03D0001"/>
    <s v="Future award"/>
    <m/>
  </r>
  <r>
    <n v="10"/>
    <n v="49"/>
    <x v="5"/>
    <x v="3"/>
    <s v="MCAS Miramar"/>
    <x v="12"/>
    <s v="Landfill Gas Power Meter Station"/>
    <s v="ERCIP 2022"/>
    <m/>
    <m/>
    <n v="-157596"/>
    <m/>
    <m/>
    <d v="2022-08-26T00:00:00"/>
    <s v="NAVFAC SW"/>
    <m/>
    <s v="Funding action complete"/>
    <m/>
  </r>
  <r>
    <n v="9"/>
    <n v="50"/>
    <x v="5"/>
    <x v="3"/>
    <s v="MCAS Beaufort"/>
    <x v="9"/>
    <s v="Electrical Hardening and Black Start CHP System"/>
    <s v="ERCIP 2019"/>
    <m/>
    <m/>
    <n v="-90356.46"/>
    <m/>
    <d v="2022-09-09T00:00:00"/>
    <d v="2022-09-23T00:00:00"/>
    <s v="NAVFAC ML"/>
    <s v="MIPR M501692196524"/>
    <s v="Funding action complete"/>
    <m/>
  </r>
  <r>
    <n v="8"/>
    <n v="51"/>
    <x v="5"/>
    <x v="3"/>
    <s v="MCAS Beaufort"/>
    <x v="9"/>
    <s v="Electrical Hardening and Black Start CHP System"/>
    <s v="ERCIP 2019"/>
    <m/>
    <m/>
    <n v="-328946"/>
    <m/>
    <d v="2022-09-09T00:00:00"/>
    <d v="2022-09-23T00:00:00"/>
    <s v="NAVFAC ML"/>
    <s v="MIPR M501692196524"/>
    <s v="Funding action complete"/>
    <m/>
  </r>
  <r>
    <n v="7"/>
    <n v="52"/>
    <x v="5"/>
    <x v="3"/>
    <s v="MCAS Beaufort"/>
    <x v="9"/>
    <s v="Electrical Hardening and Black Start CHP System"/>
    <s v="ERCIP 2019"/>
    <m/>
    <m/>
    <n v="-24218"/>
    <m/>
    <d v="2022-09-09T00:00:00"/>
    <d v="2022-09-23T00:00:00"/>
    <s v="NAVFAC ML"/>
    <s v="MIPR M501692196524"/>
    <s v="Funding action complete"/>
    <m/>
  </r>
  <r>
    <n v="6"/>
    <n v="53"/>
    <x v="5"/>
    <x v="3"/>
    <s v="MCMWTC Bridgeport"/>
    <x v="13"/>
    <s v="Microgrid Phase 3 &amp; 4"/>
    <s v="ERCIP 2023"/>
    <m/>
    <m/>
    <n v="-51837"/>
    <m/>
    <d v="2022-09-09T00:00:00"/>
    <d v="2022-11-09T00:00:00"/>
    <s v="NAVFAC SW"/>
    <s v="M355003203337"/>
    <s v="Funding action complete"/>
    <s v="11/23 - Funding sent to NAVFAC (IK)"/>
  </r>
  <r>
    <n v="5"/>
    <n v="54"/>
    <x v="5"/>
    <x v="3"/>
    <s v="MCMWTC Bridgeport"/>
    <x v="13"/>
    <s v="Microgrid Phase 3 &amp; 4"/>
    <s v="ERCIP 2023"/>
    <m/>
    <m/>
    <n v="-108473"/>
    <m/>
    <d v="2022-09-09T00:00:00"/>
    <d v="2022-11-09T00:00:00"/>
    <s v="NAVFAC SW"/>
    <s v="M355003203337"/>
    <s v="Funding action complete"/>
    <s v="11/23 - Funding sent to NAVFAC (IK)"/>
  </r>
  <r>
    <n v="4"/>
    <n v="55"/>
    <x v="5"/>
    <x v="3"/>
    <s v="MCMWTC Bridgeport"/>
    <x v="13"/>
    <s v="Microgrid Phase 3 &amp; 4"/>
    <s v="ERCIP 2023"/>
    <m/>
    <m/>
    <n v="-31650"/>
    <m/>
    <d v="2022-09-09T00:00:00"/>
    <d v="2022-11-09T00:00:00"/>
    <s v="NAVFAC SW"/>
    <s v="M355003214041"/>
    <s v="Funding action complete"/>
    <s v="11/23 - Funding sent to NAVFAC (IK)"/>
  </r>
  <r>
    <n v="3"/>
    <n v="56"/>
    <x v="5"/>
    <x v="3"/>
    <s v="MCMWTC Bridgeport"/>
    <x v="1"/>
    <s v="Microgrid Phase 1 &amp; 2 "/>
    <s v="ERCIP 2019"/>
    <m/>
    <m/>
    <n v="-12791"/>
    <m/>
    <d v="2022-09-09T00:00:00"/>
    <d v="2022-11-09T00:00:00"/>
    <s v="NAVFAC SW"/>
    <s v="M355003214050"/>
    <s v="Funding action complete"/>
    <s v="11/23 - Funding sent to NAVFAC (IK)"/>
  </r>
  <r>
    <n v="0"/>
    <n v="57"/>
    <x v="6"/>
    <x v="0"/>
    <s v="MCAS Miramar"/>
    <x v="14"/>
    <s v="Electrical Infrastructure, On-Site Generation, and Microgrid Improvements"/>
    <s v="ERCIP 2023"/>
    <n v="4377000"/>
    <m/>
    <n v="4377000"/>
    <m/>
    <m/>
    <m/>
    <m/>
    <m/>
    <s v="Waiting for FDA (ATD) from NAVFAC"/>
    <m/>
  </r>
  <r>
    <n v="0"/>
    <n v="58"/>
    <x v="6"/>
    <x v="1"/>
    <s v="MCMWTC Bridgeport"/>
    <x v="13"/>
    <s v="Microgrid and Backup Power_x000a_"/>
    <s v="ERCIP 2023"/>
    <m/>
    <n v="25560000"/>
    <m/>
    <n v="25560000"/>
    <m/>
    <m/>
    <m/>
    <m/>
    <s v="AT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3A19A-1349-4238-8861-C7C14342A8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4" firstHeaderRow="0" firstDataRow="1" firstDataCol="1"/>
  <pivotFields count="18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23">
        <item m="1" x="20"/>
        <item m="1" x="21"/>
        <item m="1" x="16"/>
        <item m="1" x="17"/>
        <item m="1" x="19"/>
        <item x="7"/>
        <item x="0"/>
        <item x="2"/>
        <item x="5"/>
        <item x="6"/>
        <item x="12"/>
        <item x="14"/>
        <item x="1"/>
        <item x="13"/>
        <item x="9"/>
        <item m="1" x="18"/>
        <item x="11"/>
        <item x="4"/>
        <item x="3"/>
        <item m="1" x="15"/>
        <item x="8"/>
        <item x="1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41">
    <i>
      <x/>
    </i>
    <i r="1">
      <x v="6"/>
    </i>
    <i r="1">
      <x v="7"/>
    </i>
    <i r="1">
      <x v="12"/>
    </i>
    <i>
      <x v="1"/>
    </i>
    <i r="1">
      <x v="5"/>
    </i>
    <i r="1">
      <x v="8"/>
    </i>
    <i r="1">
      <x v="9"/>
    </i>
    <i r="1">
      <x v="12"/>
    </i>
    <i r="1">
      <x v="17"/>
    </i>
    <i r="1">
      <x v="18"/>
    </i>
    <i>
      <x v="2"/>
    </i>
    <i r="1">
      <x v="7"/>
    </i>
    <i r="1">
      <x v="8"/>
    </i>
    <i r="1">
      <x v="9"/>
    </i>
    <i r="1">
      <x v="12"/>
    </i>
    <i r="1">
      <x v="14"/>
    </i>
    <i r="1">
      <x v="18"/>
    </i>
    <i r="1">
      <x v="20"/>
    </i>
    <i r="1">
      <x v="21"/>
    </i>
    <i>
      <x v="3"/>
    </i>
    <i r="1">
      <x v="5"/>
    </i>
    <i r="1">
      <x v="7"/>
    </i>
    <i r="1">
      <x v="9"/>
    </i>
    <i r="1">
      <x v="14"/>
    </i>
    <i r="1">
      <x v="16"/>
    </i>
    <i r="1">
      <x v="18"/>
    </i>
    <i>
      <x v="4"/>
    </i>
    <i r="1">
      <x v="5"/>
    </i>
    <i r="1">
      <x v="10"/>
    </i>
    <i r="1">
      <x v="14"/>
    </i>
    <i r="1">
      <x v="16"/>
    </i>
    <i>
      <x v="5"/>
    </i>
    <i r="1">
      <x v="10"/>
    </i>
    <i r="1">
      <x v="12"/>
    </i>
    <i r="1">
      <x v="13"/>
    </i>
    <i r="1">
      <x v="14"/>
    </i>
    <i>
      <x v="6"/>
    </i>
    <i r="1">
      <x v="11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&amp;D Funding Actions" fld="10" baseField="5" baseItem="11"/>
    <dataField name="Sum of Construction Funding Actions" fld="11" baseField="5" baseItem="1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BE3A4-1435-47D6-B46A-1371082DC45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7" firstHeaderRow="0" firstDataRow="1" firstDataCol="1" rowPageCount="1" colPageCount="1"/>
  <pivotFields count="18">
    <pivotField showAll="0"/>
    <pivotField showAll="0"/>
    <pivotField showAll="0"/>
    <pivotField axis="axisPage" multipleItemSelectionAllowed="1" showAll="0">
      <items count="5">
        <item x="2"/>
        <item h="1" x="1"/>
        <item x="3"/>
        <item h="1" x="0"/>
        <item t="default"/>
      </items>
    </pivotField>
    <pivotField showAll="0"/>
    <pivotField axis="axisRow" showAll="0">
      <items count="23">
        <item m="1" x="20"/>
        <item m="1" x="21"/>
        <item m="1" x="16"/>
        <item m="1" x="17"/>
        <item m="1" x="19"/>
        <item x="7"/>
        <item x="0"/>
        <item x="2"/>
        <item x="5"/>
        <item x="6"/>
        <item x="12"/>
        <item x="14"/>
        <item x="1"/>
        <item x="13"/>
        <item x="9"/>
        <item m="1" x="18"/>
        <item x="11"/>
        <item x="4"/>
        <item x="3"/>
        <item m="1" x="15"/>
        <item x="8"/>
        <item x="1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&amp;D Funding Actions" fld="10" baseField="5" baseItem="12"/>
    <dataField name="Sum of Construction Funding Actions" fld="11" baseField="5" baseItem="1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autoPageBreaks="0"/>
  </sheetPr>
  <dimension ref="A1:Q629"/>
  <sheetViews>
    <sheetView topLeftCell="A31" zoomScale="85" zoomScaleNormal="85" workbookViewId="0">
      <selection activeCell="G42" sqref="G42"/>
    </sheetView>
  </sheetViews>
  <sheetFormatPr defaultColWidth="9.109375" defaultRowHeight="13.2" outlineLevelRow="1" x14ac:dyDescent="0.25"/>
  <cols>
    <col min="1" max="1" width="31.5546875" style="10" customWidth="1"/>
    <col min="2" max="2" width="17.33203125" style="9" customWidth="1"/>
    <col min="3" max="3" width="52.33203125" style="10" customWidth="1"/>
    <col min="4" max="5" width="18.33203125" style="9" customWidth="1"/>
    <col min="6" max="6" width="13.88671875" style="9" customWidth="1"/>
    <col min="7" max="7" width="18.6640625" style="8" customWidth="1"/>
    <col min="8" max="8" width="20" style="7" bestFit="1" customWidth="1"/>
    <col min="9" max="9" width="16.44140625" style="7" customWidth="1"/>
    <col min="10" max="10" width="16.44140625" style="6" customWidth="1"/>
    <col min="11" max="11" width="17.88671875" style="5" customWidth="1"/>
    <col min="12" max="12" width="20.33203125" style="5" bestFit="1" customWidth="1"/>
    <col min="13" max="13" width="9.109375" style="4" customWidth="1"/>
    <col min="14" max="14" width="18.88671875" style="4" customWidth="1"/>
    <col min="15" max="15" width="63.33203125" style="4" bestFit="1" customWidth="1"/>
    <col min="16" max="16" width="16.6640625" style="4" customWidth="1"/>
    <col min="17" max="17" width="23.109375" style="4" customWidth="1"/>
    <col min="18" max="16384" width="9.109375" style="4"/>
  </cols>
  <sheetData>
    <row r="1" spans="1:17" s="95" customFormat="1" ht="21" x14ac:dyDescent="0.4">
      <c r="A1" s="101" t="s">
        <v>354</v>
      </c>
      <c r="B1" s="100"/>
      <c r="C1" s="101"/>
      <c r="D1" s="100"/>
      <c r="E1" s="100"/>
      <c r="F1" s="100"/>
      <c r="G1" s="99"/>
      <c r="H1" s="98"/>
      <c r="I1" s="98"/>
      <c r="J1" s="97"/>
      <c r="K1" s="96" t="s">
        <v>298</v>
      </c>
      <c r="L1" s="96"/>
      <c r="N1" s="135">
        <v>44869</v>
      </c>
    </row>
    <row r="2" spans="1:17" s="95" customFormat="1" ht="21" x14ac:dyDescent="0.4">
      <c r="A2" s="101" t="s">
        <v>0</v>
      </c>
      <c r="B2" s="100"/>
      <c r="C2" s="101"/>
      <c r="D2" s="100"/>
      <c r="E2" s="100"/>
      <c r="G2" s="121"/>
      <c r="H2" s="98"/>
      <c r="I2" s="98"/>
      <c r="J2" s="97"/>
      <c r="K2" s="96"/>
      <c r="L2" s="96"/>
    </row>
    <row r="3" spans="1:17" s="95" customFormat="1" ht="26.4" x14ac:dyDescent="0.4">
      <c r="A3" s="93" t="s">
        <v>1</v>
      </c>
      <c r="B3" s="92" t="s">
        <v>2</v>
      </c>
      <c r="C3" s="93" t="s">
        <v>3</v>
      </c>
      <c r="D3" s="92" t="s">
        <v>4</v>
      </c>
      <c r="E3" s="92" t="s">
        <v>336</v>
      </c>
      <c r="F3" s="92" t="s">
        <v>5</v>
      </c>
      <c r="G3" s="3" t="s">
        <v>6</v>
      </c>
      <c r="H3" s="3" t="s">
        <v>7</v>
      </c>
      <c r="I3" s="3" t="s">
        <v>415</v>
      </c>
      <c r="J3" s="91" t="s">
        <v>416</v>
      </c>
      <c r="K3" s="90" t="s">
        <v>9</v>
      </c>
      <c r="L3" s="90" t="s">
        <v>417</v>
      </c>
      <c r="M3" s="90" t="s">
        <v>270</v>
      </c>
      <c r="N3" s="90" t="s">
        <v>271</v>
      </c>
      <c r="O3" s="90" t="s">
        <v>338</v>
      </c>
    </row>
    <row r="4" spans="1:17" s="95" customFormat="1" ht="21" x14ac:dyDescent="0.4">
      <c r="A4" s="50" t="s">
        <v>383</v>
      </c>
      <c r="B4" s="49"/>
      <c r="C4" s="50"/>
      <c r="D4" s="49"/>
      <c r="E4" s="49"/>
      <c r="F4" s="49"/>
      <c r="G4" s="83" t="s">
        <v>387</v>
      </c>
      <c r="H4" s="83" t="s">
        <v>392</v>
      </c>
      <c r="I4" s="83"/>
      <c r="J4" s="152"/>
      <c r="K4" s="153"/>
      <c r="L4" s="153"/>
      <c r="M4" s="153"/>
      <c r="N4" s="153"/>
      <c r="O4" s="153"/>
    </row>
    <row r="5" spans="1:17" s="197" customFormat="1" ht="12.75" customHeight="1" x14ac:dyDescent="0.25">
      <c r="A5" s="44" t="s">
        <v>384</v>
      </c>
      <c r="B5" s="51"/>
      <c r="C5" s="54"/>
      <c r="D5" s="117" t="s">
        <v>386</v>
      </c>
      <c r="E5" s="148"/>
      <c r="F5" s="117">
        <v>2022</v>
      </c>
      <c r="G5" s="66">
        <f>5556000+203000</f>
        <v>5759000</v>
      </c>
      <c r="H5" s="195"/>
      <c r="I5" s="195"/>
      <c r="J5" s="196"/>
      <c r="K5" s="287"/>
      <c r="L5" s="287"/>
      <c r="M5" s="288"/>
      <c r="N5" s="288"/>
      <c r="O5" s="288" t="s">
        <v>423</v>
      </c>
    </row>
    <row r="6" spans="1:17" s="197" customFormat="1" x14ac:dyDescent="0.25">
      <c r="A6" s="44" t="s">
        <v>385</v>
      </c>
      <c r="B6" s="51"/>
      <c r="C6" s="54"/>
      <c r="D6" s="117" t="s">
        <v>386</v>
      </c>
      <c r="E6" s="148"/>
      <c r="F6" s="117">
        <v>2022</v>
      </c>
      <c r="G6" s="198"/>
      <c r="H6" s="66">
        <v>4054000</v>
      </c>
      <c r="I6" s="66"/>
      <c r="J6" s="196"/>
      <c r="K6" s="33"/>
      <c r="L6" s="33"/>
      <c r="M6" s="199"/>
      <c r="N6" s="199"/>
      <c r="O6" s="200"/>
    </row>
    <row r="7" spans="1:17" s="197" customFormat="1" x14ac:dyDescent="0.25">
      <c r="A7" s="25" t="s">
        <v>325</v>
      </c>
      <c r="B7" s="51" t="s">
        <v>400</v>
      </c>
      <c r="C7" s="54" t="s">
        <v>404</v>
      </c>
      <c r="D7" s="117" t="s">
        <v>324</v>
      </c>
      <c r="E7" s="145"/>
      <c r="F7" s="117">
        <v>2022</v>
      </c>
      <c r="G7" s="278">
        <v>-12791</v>
      </c>
      <c r="H7" s="279"/>
      <c r="I7" s="286">
        <v>44813</v>
      </c>
      <c r="J7" s="300">
        <v>44874</v>
      </c>
      <c r="K7" s="128" t="s">
        <v>418</v>
      </c>
      <c r="L7" s="300" t="s">
        <v>424</v>
      </c>
      <c r="M7" s="128"/>
      <c r="N7" s="25"/>
      <c r="O7" s="128" t="s">
        <v>427</v>
      </c>
      <c r="Q7" s="201">
        <v>328945.53999999998</v>
      </c>
    </row>
    <row r="8" spans="1:17" s="197" customFormat="1" x14ac:dyDescent="0.25">
      <c r="A8" s="25" t="s">
        <v>325</v>
      </c>
      <c r="B8" s="51" t="s">
        <v>401</v>
      </c>
      <c r="C8" s="54" t="s">
        <v>405</v>
      </c>
      <c r="D8" s="117" t="s">
        <v>381</v>
      </c>
      <c r="E8" s="145"/>
      <c r="F8" s="117">
        <v>2022</v>
      </c>
      <c r="G8" s="278">
        <v>-31650</v>
      </c>
      <c r="H8" s="279"/>
      <c r="I8" s="286">
        <v>44813</v>
      </c>
      <c r="J8" s="300">
        <v>44874</v>
      </c>
      <c r="K8" s="128" t="s">
        <v>418</v>
      </c>
      <c r="L8" s="300" t="s">
        <v>425</v>
      </c>
      <c r="M8" s="128"/>
      <c r="N8" s="25"/>
      <c r="O8" s="128" t="s">
        <v>427</v>
      </c>
      <c r="Q8" s="201"/>
    </row>
    <row r="9" spans="1:17" s="197" customFormat="1" x14ac:dyDescent="0.25">
      <c r="A9" s="25" t="s">
        <v>325</v>
      </c>
      <c r="B9" s="51" t="s">
        <v>401</v>
      </c>
      <c r="C9" s="54" t="s">
        <v>405</v>
      </c>
      <c r="D9" s="117" t="s">
        <v>381</v>
      </c>
      <c r="E9" s="145"/>
      <c r="F9" s="117">
        <v>2022</v>
      </c>
      <c r="G9" s="278">
        <v>-108473</v>
      </c>
      <c r="H9" s="279"/>
      <c r="I9" s="286">
        <v>44813</v>
      </c>
      <c r="J9" s="300">
        <v>44874</v>
      </c>
      <c r="K9" s="128" t="s">
        <v>418</v>
      </c>
      <c r="L9" s="300" t="s">
        <v>426</v>
      </c>
      <c r="M9" s="128"/>
      <c r="N9" s="25"/>
      <c r="O9" s="128" t="s">
        <v>427</v>
      </c>
      <c r="Q9" s="201"/>
    </row>
    <row r="10" spans="1:17" s="197" customFormat="1" x14ac:dyDescent="0.25">
      <c r="A10" s="25" t="s">
        <v>325</v>
      </c>
      <c r="B10" s="51" t="s">
        <v>401</v>
      </c>
      <c r="C10" s="54" t="s">
        <v>405</v>
      </c>
      <c r="D10" s="117" t="s">
        <v>381</v>
      </c>
      <c r="E10" s="145"/>
      <c r="F10" s="117">
        <v>2022</v>
      </c>
      <c r="G10" s="278">
        <v>-51837</v>
      </c>
      <c r="H10" s="279"/>
      <c r="I10" s="286">
        <v>44813</v>
      </c>
      <c r="J10" s="300">
        <v>44874</v>
      </c>
      <c r="K10" s="128" t="s">
        <v>418</v>
      </c>
      <c r="L10" s="300" t="s">
        <v>426</v>
      </c>
      <c r="M10" s="128"/>
      <c r="N10" s="25"/>
      <c r="O10" s="128" t="s">
        <v>427</v>
      </c>
      <c r="Q10" s="201"/>
    </row>
    <row r="11" spans="1:17" s="197" customFormat="1" x14ac:dyDescent="0.25">
      <c r="A11" s="289" t="s">
        <v>303</v>
      </c>
      <c r="B11" s="290" t="s">
        <v>402</v>
      </c>
      <c r="C11" s="291" t="s">
        <v>406</v>
      </c>
      <c r="D11" s="296" t="s">
        <v>324</v>
      </c>
      <c r="E11" s="297"/>
      <c r="F11" s="296">
        <v>2022</v>
      </c>
      <c r="G11" s="299">
        <v>-24218</v>
      </c>
      <c r="H11" s="279"/>
      <c r="I11" s="286">
        <v>44813</v>
      </c>
      <c r="J11" s="276">
        <v>44827</v>
      </c>
      <c r="K11" s="128" t="s">
        <v>413</v>
      </c>
      <c r="L11" s="128" t="s">
        <v>414</v>
      </c>
      <c r="M11" s="128"/>
      <c r="N11" s="25"/>
      <c r="O11" s="277"/>
      <c r="Q11" s="201"/>
    </row>
    <row r="12" spans="1:17" s="197" customFormat="1" x14ac:dyDescent="0.25">
      <c r="A12" s="289" t="s">
        <v>303</v>
      </c>
      <c r="B12" s="290" t="s">
        <v>402</v>
      </c>
      <c r="C12" s="291" t="s">
        <v>406</v>
      </c>
      <c r="D12" s="296" t="s">
        <v>324</v>
      </c>
      <c r="E12" s="297"/>
      <c r="F12" s="296">
        <v>2022</v>
      </c>
      <c r="G12" s="299">
        <v>-328946</v>
      </c>
      <c r="H12" s="279"/>
      <c r="I12" s="286">
        <v>44813</v>
      </c>
      <c r="J12" s="276">
        <v>44827</v>
      </c>
      <c r="K12" s="128" t="s">
        <v>413</v>
      </c>
      <c r="L12" s="128" t="s">
        <v>414</v>
      </c>
      <c r="M12" s="128"/>
      <c r="N12" s="25"/>
      <c r="O12" s="277"/>
      <c r="Q12" s="201"/>
    </row>
    <row r="13" spans="1:17" s="197" customFormat="1" x14ac:dyDescent="0.25">
      <c r="A13" s="289" t="s">
        <v>303</v>
      </c>
      <c r="B13" s="290" t="s">
        <v>402</v>
      </c>
      <c r="C13" s="291" t="s">
        <v>406</v>
      </c>
      <c r="D13" s="296" t="s">
        <v>324</v>
      </c>
      <c r="E13" s="297"/>
      <c r="F13" s="296">
        <v>2022</v>
      </c>
      <c r="G13" s="299">
        <v>-90356.46</v>
      </c>
      <c r="H13" s="279"/>
      <c r="I13" s="286">
        <v>44813</v>
      </c>
      <c r="J13" s="276">
        <v>44827</v>
      </c>
      <c r="K13" s="128" t="s">
        <v>413</v>
      </c>
      <c r="L13" s="128" t="s">
        <v>414</v>
      </c>
      <c r="M13" s="128"/>
      <c r="N13" s="25"/>
      <c r="O13" s="277"/>
      <c r="Q13" s="201"/>
    </row>
    <row r="14" spans="1:17" s="197" customFormat="1" x14ac:dyDescent="0.25">
      <c r="A14" s="25" t="s">
        <v>49</v>
      </c>
      <c r="B14" s="51" t="s">
        <v>397</v>
      </c>
      <c r="C14" s="54" t="s">
        <v>398</v>
      </c>
      <c r="D14" s="117" t="s">
        <v>386</v>
      </c>
      <c r="E14" s="145"/>
      <c r="F14" s="117">
        <v>2022</v>
      </c>
      <c r="G14" s="278">
        <f>-(157596)</f>
        <v>-157596</v>
      </c>
      <c r="H14" s="279"/>
      <c r="I14" s="285" t="s">
        <v>428</v>
      </c>
      <c r="J14" s="276">
        <v>44799</v>
      </c>
      <c r="K14" s="128" t="s">
        <v>418</v>
      </c>
      <c r="L14" s="128"/>
      <c r="M14" s="128"/>
      <c r="N14" s="25"/>
      <c r="O14" s="277"/>
      <c r="Q14" s="201">
        <v>90356.46</v>
      </c>
    </row>
    <row r="15" spans="1:17" s="197" customFormat="1" x14ac:dyDescent="0.25">
      <c r="A15" s="202"/>
      <c r="B15" s="203"/>
      <c r="C15" s="202"/>
      <c r="D15" s="203"/>
      <c r="E15" s="203"/>
      <c r="F15" s="23" t="s">
        <v>223</v>
      </c>
      <c r="G15" s="21">
        <f>SUM(G5:G14)</f>
        <v>4953132.54</v>
      </c>
      <c r="H15" s="232">
        <f>SUM(H5:H14)</f>
        <v>4054000</v>
      </c>
      <c r="I15" s="232"/>
      <c r="J15" s="263"/>
      <c r="K15" s="33"/>
      <c r="L15" s="33"/>
      <c r="M15" s="33"/>
      <c r="N15" s="33"/>
      <c r="O15" s="264"/>
      <c r="Q15" s="201">
        <f>Q7+Q14</f>
        <v>419302</v>
      </c>
    </row>
    <row r="16" spans="1:17" s="197" customFormat="1" x14ac:dyDescent="0.25">
      <c r="A16" s="202"/>
      <c r="B16" s="203"/>
      <c r="C16" s="202"/>
      <c r="D16" s="203"/>
      <c r="E16" s="203"/>
      <c r="F16" s="183"/>
      <c r="G16" s="184"/>
      <c r="H16" s="233"/>
      <c r="I16" s="233"/>
      <c r="J16" s="263"/>
      <c r="K16" s="33"/>
      <c r="L16" s="33"/>
      <c r="M16" s="33"/>
      <c r="N16" s="33"/>
      <c r="O16" s="264"/>
    </row>
    <row r="17" spans="1:15" s="197" customFormat="1" ht="26.4" x14ac:dyDescent="0.25">
      <c r="A17" s="93" t="s">
        <v>1</v>
      </c>
      <c r="B17" s="92" t="s">
        <v>2</v>
      </c>
      <c r="C17" s="93" t="s">
        <v>3</v>
      </c>
      <c r="D17" s="92" t="s">
        <v>4</v>
      </c>
      <c r="E17" s="92" t="s">
        <v>336</v>
      </c>
      <c r="F17" s="92" t="s">
        <v>5</v>
      </c>
      <c r="G17" s="3" t="s">
        <v>6</v>
      </c>
      <c r="H17" s="265" t="s">
        <v>7</v>
      </c>
      <c r="I17" s="3" t="s">
        <v>415</v>
      </c>
      <c r="J17" s="91" t="s">
        <v>416</v>
      </c>
      <c r="K17" s="90" t="s">
        <v>9</v>
      </c>
      <c r="L17" s="90" t="s">
        <v>417</v>
      </c>
      <c r="M17" s="90" t="s">
        <v>270</v>
      </c>
      <c r="N17" s="90" t="s">
        <v>271</v>
      </c>
      <c r="O17" s="90" t="s">
        <v>338</v>
      </c>
    </row>
    <row r="18" spans="1:15" s="197" customFormat="1" x14ac:dyDescent="0.25">
      <c r="A18" s="50" t="s">
        <v>371</v>
      </c>
      <c r="B18" s="49"/>
      <c r="C18" s="50"/>
      <c r="D18" s="49"/>
      <c r="E18" s="49"/>
      <c r="F18" s="49"/>
      <c r="G18" s="83" t="s">
        <v>388</v>
      </c>
      <c r="H18" s="47" t="s">
        <v>390</v>
      </c>
      <c r="I18" s="47"/>
      <c r="J18" s="235"/>
      <c r="K18" s="153"/>
      <c r="L18" s="153"/>
      <c r="M18" s="153"/>
      <c r="N18" s="153"/>
      <c r="O18" s="153"/>
    </row>
    <row r="19" spans="1:15" s="197" customFormat="1" x14ac:dyDescent="0.25">
      <c r="A19" s="44" t="s">
        <v>379</v>
      </c>
      <c r="B19" s="51"/>
      <c r="C19" s="54"/>
      <c r="D19" s="117" t="s">
        <v>373</v>
      </c>
      <c r="E19" s="148"/>
      <c r="F19" s="117">
        <v>2021</v>
      </c>
      <c r="G19" s="66">
        <v>405000</v>
      </c>
      <c r="H19" s="267"/>
      <c r="I19" s="267"/>
      <c r="J19" s="263"/>
      <c r="K19" s="33"/>
      <c r="L19" s="33"/>
      <c r="M19" s="33"/>
      <c r="N19" s="33"/>
      <c r="O19" s="268"/>
    </row>
    <row r="20" spans="1:15" s="197" customFormat="1" x14ac:dyDescent="0.25">
      <c r="A20" s="44" t="s">
        <v>380</v>
      </c>
      <c r="B20" s="51"/>
      <c r="C20" s="54"/>
      <c r="D20" s="117" t="s">
        <v>373</v>
      </c>
      <c r="E20" s="148"/>
      <c r="F20" s="117">
        <v>2021</v>
      </c>
      <c r="G20" s="198"/>
      <c r="H20" s="58">
        <v>11646000</v>
      </c>
      <c r="I20" s="58"/>
      <c r="J20" s="263"/>
      <c r="K20" s="33"/>
      <c r="L20" s="33"/>
      <c r="M20" s="33"/>
      <c r="N20" s="33"/>
      <c r="O20" s="268"/>
    </row>
    <row r="21" spans="1:15" s="197" customFormat="1" x14ac:dyDescent="0.25">
      <c r="A21" s="25" t="s">
        <v>372</v>
      </c>
      <c r="B21" s="182" t="s">
        <v>374</v>
      </c>
      <c r="C21" s="54" t="s">
        <v>375</v>
      </c>
      <c r="D21" s="117" t="s">
        <v>373</v>
      </c>
      <c r="E21" s="145">
        <v>11646000</v>
      </c>
      <c r="F21" s="117">
        <v>2021</v>
      </c>
      <c r="G21" s="172"/>
      <c r="H21" s="173"/>
      <c r="I21" s="173"/>
      <c r="J21" s="263"/>
      <c r="K21" s="33"/>
      <c r="L21" s="33"/>
      <c r="M21" s="33"/>
      <c r="N21" s="33"/>
      <c r="O21" s="264"/>
    </row>
    <row r="22" spans="1:15" s="197" customFormat="1" x14ac:dyDescent="0.25">
      <c r="A22" s="289" t="s">
        <v>303</v>
      </c>
      <c r="B22" s="290" t="s">
        <v>327</v>
      </c>
      <c r="C22" s="291" t="s">
        <v>329</v>
      </c>
      <c r="D22" s="296" t="s">
        <v>324</v>
      </c>
      <c r="E22" s="297"/>
      <c r="F22" s="296"/>
      <c r="G22" s="299">
        <v>-230007</v>
      </c>
      <c r="H22" s="279"/>
      <c r="I22" s="286">
        <v>44826</v>
      </c>
      <c r="J22" s="276">
        <v>44827</v>
      </c>
      <c r="K22" s="25" t="s">
        <v>413</v>
      </c>
      <c r="L22" s="128" t="s">
        <v>414</v>
      </c>
      <c r="M22" s="25"/>
      <c r="N22" s="25"/>
      <c r="O22" s="277"/>
    </row>
    <row r="23" spans="1:15" s="197" customFormat="1" x14ac:dyDescent="0.25">
      <c r="A23" s="289" t="s">
        <v>303</v>
      </c>
      <c r="B23" s="290" t="s">
        <v>408</v>
      </c>
      <c r="C23" s="291" t="s">
        <v>407</v>
      </c>
      <c r="D23" s="296" t="s">
        <v>399</v>
      </c>
      <c r="E23" s="297"/>
      <c r="F23" s="296"/>
      <c r="G23" s="299">
        <v>-144388</v>
      </c>
      <c r="H23" s="275"/>
      <c r="I23" s="286">
        <v>44826</v>
      </c>
      <c r="J23" s="276">
        <v>44827</v>
      </c>
      <c r="K23" s="25" t="s">
        <v>413</v>
      </c>
      <c r="L23" s="128" t="s">
        <v>412</v>
      </c>
      <c r="M23" s="25"/>
      <c r="N23" s="25"/>
      <c r="O23" s="277"/>
    </row>
    <row r="24" spans="1:15" s="197" customFormat="1" x14ac:dyDescent="0.25">
      <c r="A24" s="25"/>
      <c r="B24" s="186"/>
      <c r="C24" s="54"/>
      <c r="D24" s="117"/>
      <c r="E24" s="145"/>
      <c r="F24" s="117"/>
      <c r="G24" s="278"/>
      <c r="H24" s="275"/>
      <c r="I24" s="275"/>
      <c r="J24" s="276"/>
      <c r="K24" s="25"/>
      <c r="L24" s="25"/>
      <c r="M24" s="25"/>
      <c r="N24" s="25"/>
      <c r="O24" s="277"/>
    </row>
    <row r="25" spans="1:15" s="197" customFormat="1" x14ac:dyDescent="0.25">
      <c r="A25" s="202"/>
      <c r="B25" s="203"/>
      <c r="C25" s="202"/>
      <c r="D25" s="203"/>
      <c r="E25" s="203"/>
      <c r="F25" s="77" t="s">
        <v>223</v>
      </c>
      <c r="G25" s="75">
        <f>SUM(G19:G24)</f>
        <v>30605</v>
      </c>
      <c r="H25" s="232">
        <f>SUM(H19:H22)</f>
        <v>11646000</v>
      </c>
      <c r="I25" s="232"/>
      <c r="J25" s="263"/>
      <c r="K25" s="33"/>
      <c r="L25" s="33"/>
      <c r="M25" s="33"/>
      <c r="N25" s="33"/>
      <c r="O25" s="264"/>
    </row>
    <row r="26" spans="1:15" s="197" customFormat="1" x14ac:dyDescent="0.25">
      <c r="A26" s="202"/>
      <c r="B26" s="203"/>
      <c r="C26" s="202"/>
      <c r="D26" s="203"/>
      <c r="E26" s="203"/>
      <c r="G26" s="204"/>
      <c r="H26" s="1"/>
      <c r="I26" s="1"/>
      <c r="J26" s="269"/>
      <c r="K26" s="205"/>
      <c r="L26" s="205"/>
      <c r="M26" s="205"/>
      <c r="N26" s="205"/>
      <c r="O26" s="205"/>
    </row>
    <row r="27" spans="1:15" s="197" customFormat="1" ht="26.4" x14ac:dyDescent="0.25">
      <c r="A27" s="93" t="s">
        <v>1</v>
      </c>
      <c r="B27" s="92" t="s">
        <v>2</v>
      </c>
      <c r="C27" s="93" t="s">
        <v>3</v>
      </c>
      <c r="D27" s="92" t="s">
        <v>4</v>
      </c>
      <c r="E27" s="92" t="s">
        <v>336</v>
      </c>
      <c r="F27" s="92" t="s">
        <v>5</v>
      </c>
      <c r="G27" s="3" t="s">
        <v>6</v>
      </c>
      <c r="H27" s="265" t="s">
        <v>7</v>
      </c>
      <c r="I27" s="3" t="s">
        <v>415</v>
      </c>
      <c r="J27" s="91" t="s">
        <v>416</v>
      </c>
      <c r="K27" s="90" t="s">
        <v>9</v>
      </c>
      <c r="L27" s="90" t="s">
        <v>417</v>
      </c>
      <c r="M27" s="90" t="s">
        <v>270</v>
      </c>
      <c r="N27" s="90" t="s">
        <v>271</v>
      </c>
      <c r="O27" s="90" t="s">
        <v>338</v>
      </c>
    </row>
    <row r="28" spans="1:15" s="197" customFormat="1" x14ac:dyDescent="0.25">
      <c r="A28" s="50" t="s">
        <v>347</v>
      </c>
      <c r="B28" s="49"/>
      <c r="C28" s="50"/>
      <c r="D28" s="49"/>
      <c r="E28" s="49"/>
      <c r="F28" s="49"/>
      <c r="G28" s="83" t="s">
        <v>391</v>
      </c>
      <c r="H28" s="47" t="s">
        <v>389</v>
      </c>
      <c r="I28" s="47"/>
      <c r="J28" s="235"/>
      <c r="K28" s="153"/>
      <c r="L28" s="153"/>
      <c r="M28" s="153"/>
      <c r="N28" s="153"/>
      <c r="O28" s="153"/>
    </row>
    <row r="29" spans="1:15" s="197" customFormat="1" x14ac:dyDescent="0.25">
      <c r="A29" s="44" t="s">
        <v>348</v>
      </c>
      <c r="B29" s="51"/>
      <c r="C29" s="54"/>
      <c r="D29" s="117" t="s">
        <v>349</v>
      </c>
      <c r="E29" s="148"/>
      <c r="F29" s="117">
        <v>2020</v>
      </c>
      <c r="G29" s="185">
        <v>1165000</v>
      </c>
      <c r="H29" s="267"/>
      <c r="I29" s="267"/>
      <c r="J29" s="263"/>
      <c r="K29" s="33"/>
      <c r="L29" s="33"/>
      <c r="M29" s="33"/>
      <c r="N29" s="33"/>
      <c r="O29" s="268"/>
    </row>
    <row r="30" spans="1:15" s="197" customFormat="1" x14ac:dyDescent="0.25">
      <c r="A30" s="44" t="s">
        <v>350</v>
      </c>
      <c r="B30" s="51"/>
      <c r="C30" s="54"/>
      <c r="D30" s="117" t="s">
        <v>349</v>
      </c>
      <c r="E30" s="148"/>
      <c r="F30" s="117">
        <v>2020</v>
      </c>
      <c r="G30" s="198"/>
      <c r="H30" s="58">
        <v>11636000</v>
      </c>
      <c r="I30" s="58"/>
      <c r="J30" s="263"/>
      <c r="K30" s="451" t="s">
        <v>382</v>
      </c>
      <c r="L30" s="452"/>
      <c r="M30" s="453"/>
      <c r="N30" s="453"/>
      <c r="O30" s="453"/>
    </row>
    <row r="31" spans="1:15" s="197" customFormat="1" x14ac:dyDescent="0.25">
      <c r="A31" s="25" t="s">
        <v>49</v>
      </c>
      <c r="B31" s="154" t="s">
        <v>351</v>
      </c>
      <c r="C31" s="54" t="s">
        <v>352</v>
      </c>
      <c r="D31" s="117" t="s">
        <v>349</v>
      </c>
      <c r="E31" s="145">
        <v>4315000</v>
      </c>
      <c r="F31" s="117">
        <v>2020</v>
      </c>
      <c r="G31" s="172"/>
      <c r="H31" s="173"/>
      <c r="I31" s="173"/>
      <c r="J31" s="263"/>
      <c r="K31" s="33"/>
      <c r="L31" s="33"/>
      <c r="M31" s="33"/>
      <c r="N31" s="33"/>
      <c r="O31" s="264"/>
    </row>
    <row r="32" spans="1:15" s="197" customFormat="1" x14ac:dyDescent="0.25">
      <c r="A32" s="25" t="s">
        <v>20</v>
      </c>
      <c r="B32" s="154" t="s">
        <v>353</v>
      </c>
      <c r="C32" s="54" t="s">
        <v>359</v>
      </c>
      <c r="D32" s="117" t="s">
        <v>349</v>
      </c>
      <c r="E32" s="145">
        <v>7321000</v>
      </c>
      <c r="F32" s="117">
        <v>2020</v>
      </c>
      <c r="G32" s="172"/>
      <c r="H32" s="173"/>
      <c r="I32" s="173"/>
      <c r="J32" s="263"/>
      <c r="K32" s="33"/>
      <c r="L32" s="33"/>
      <c r="M32" s="33"/>
      <c r="N32" s="33"/>
      <c r="O32" s="264"/>
    </row>
    <row r="33" spans="1:17" s="197" customFormat="1" x14ac:dyDescent="0.25">
      <c r="A33" s="136" t="s">
        <v>191</v>
      </c>
      <c r="B33" s="181" t="s">
        <v>330</v>
      </c>
      <c r="C33" s="177" t="s">
        <v>331</v>
      </c>
      <c r="D33" s="178" t="s">
        <v>324</v>
      </c>
      <c r="E33" s="145"/>
      <c r="F33" s="117"/>
      <c r="G33" s="187">
        <v>-590334</v>
      </c>
      <c r="H33" s="173"/>
      <c r="I33" s="173"/>
      <c r="J33" s="263"/>
      <c r="K33" s="33"/>
      <c r="L33" s="33"/>
      <c r="M33" s="33"/>
      <c r="N33" s="33"/>
      <c r="O33" s="264"/>
    </row>
    <row r="34" spans="1:17" s="197" customFormat="1" x14ac:dyDescent="0.25">
      <c r="A34" s="136" t="s">
        <v>191</v>
      </c>
      <c r="B34" s="167" t="s">
        <v>330</v>
      </c>
      <c r="C34" s="168" t="s">
        <v>331</v>
      </c>
      <c r="D34" s="169" t="s">
        <v>324</v>
      </c>
      <c r="E34" s="163"/>
      <c r="F34" s="139"/>
      <c r="G34" s="188">
        <v>-75000</v>
      </c>
      <c r="H34" s="173"/>
      <c r="I34" s="173"/>
      <c r="J34" s="263"/>
      <c r="K34" s="33"/>
      <c r="L34" s="33"/>
      <c r="M34" s="33"/>
      <c r="N34" s="33"/>
      <c r="O34" s="264"/>
    </row>
    <row r="35" spans="1:17" s="197" customFormat="1" x14ac:dyDescent="0.25">
      <c r="A35" s="25" t="s">
        <v>303</v>
      </c>
      <c r="B35" s="51" t="s">
        <v>327</v>
      </c>
      <c r="C35" s="54" t="s">
        <v>329</v>
      </c>
      <c r="D35" s="117" t="s">
        <v>324</v>
      </c>
      <c r="E35" s="145"/>
      <c r="F35" s="117"/>
      <c r="G35" s="187">
        <v>-150000</v>
      </c>
      <c r="H35" s="173"/>
      <c r="I35" s="173"/>
      <c r="J35" s="263"/>
      <c r="K35" s="33"/>
      <c r="L35" s="33"/>
      <c r="M35" s="33"/>
      <c r="N35" s="33"/>
      <c r="O35" s="264"/>
    </row>
    <row r="36" spans="1:17" s="197" customFormat="1" x14ac:dyDescent="0.25">
      <c r="A36" s="136" t="s">
        <v>376</v>
      </c>
      <c r="B36" s="137" t="s">
        <v>374</v>
      </c>
      <c r="C36" s="150" t="s">
        <v>375</v>
      </c>
      <c r="D36" s="139" t="s">
        <v>373</v>
      </c>
      <c r="E36" s="160"/>
      <c r="F36" s="139">
        <v>2021</v>
      </c>
      <c r="G36" s="189">
        <v>-74752</v>
      </c>
      <c r="H36" s="267"/>
      <c r="I36" s="267"/>
      <c r="J36" s="263"/>
      <c r="K36" s="33"/>
      <c r="L36" s="33"/>
      <c r="M36" s="33"/>
      <c r="N36" s="33"/>
      <c r="O36" s="264"/>
    </row>
    <row r="37" spans="1:17" s="197" customFormat="1" x14ac:dyDescent="0.25">
      <c r="A37" s="289" t="s">
        <v>303</v>
      </c>
      <c r="B37" s="290" t="s">
        <v>403</v>
      </c>
      <c r="C37" s="291" t="s">
        <v>407</v>
      </c>
      <c r="D37" s="296" t="s">
        <v>399</v>
      </c>
      <c r="E37" s="297"/>
      <c r="F37" s="296"/>
      <c r="G37" s="298">
        <v>-274914</v>
      </c>
      <c r="H37" s="275"/>
      <c r="I37" s="286">
        <v>44826</v>
      </c>
      <c r="J37" s="276">
        <v>44827</v>
      </c>
      <c r="K37" s="128" t="s">
        <v>413</v>
      </c>
      <c r="L37" s="128" t="s">
        <v>412</v>
      </c>
      <c r="M37" s="25"/>
      <c r="N37" s="25"/>
      <c r="O37" s="277"/>
    </row>
    <row r="38" spans="1:17" s="197" customFormat="1" x14ac:dyDescent="0.25">
      <c r="A38" s="25"/>
      <c r="B38" s="51"/>
      <c r="C38" s="54"/>
      <c r="D38" s="117"/>
      <c r="E38" s="145"/>
      <c r="F38" s="117"/>
      <c r="G38" s="187"/>
      <c r="H38" s="275"/>
      <c r="I38" s="275"/>
      <c r="J38" s="276"/>
      <c r="K38" s="25"/>
      <c r="L38" s="25"/>
      <c r="M38" s="25"/>
      <c r="N38" s="25"/>
      <c r="O38" s="277"/>
    </row>
    <row r="39" spans="1:17" s="197" customFormat="1" x14ac:dyDescent="0.25">
      <c r="A39" s="25"/>
      <c r="B39" s="51"/>
      <c r="C39" s="54"/>
      <c r="D39" s="117"/>
      <c r="E39" s="145"/>
      <c r="F39" s="117"/>
      <c r="G39" s="187"/>
      <c r="H39" s="275"/>
      <c r="I39" s="275"/>
      <c r="J39" s="276"/>
      <c r="K39" s="25"/>
      <c r="L39" s="25"/>
      <c r="M39" s="25"/>
      <c r="N39" s="25"/>
      <c r="O39" s="277"/>
      <c r="Q39" s="197">
        <v>108473.29</v>
      </c>
    </row>
    <row r="40" spans="1:17" s="197" customFormat="1" x14ac:dyDescent="0.25">
      <c r="A40" s="25"/>
      <c r="B40" s="51"/>
      <c r="C40" s="54"/>
      <c r="D40" s="117"/>
      <c r="E40" s="145"/>
      <c r="F40" s="117"/>
      <c r="G40" s="187"/>
      <c r="H40" s="275"/>
      <c r="I40" s="275"/>
      <c r="J40" s="276"/>
      <c r="K40" s="25"/>
      <c r="L40" s="25"/>
      <c r="M40" s="25"/>
      <c r="N40" s="25"/>
      <c r="O40" s="277"/>
      <c r="Q40" s="197">
        <v>51836.71</v>
      </c>
    </row>
    <row r="41" spans="1:17" s="197" customFormat="1" x14ac:dyDescent="0.25">
      <c r="A41" s="25"/>
      <c r="B41" s="186"/>
      <c r="C41" s="54"/>
      <c r="D41" s="117"/>
      <c r="E41" s="145"/>
      <c r="F41" s="117"/>
      <c r="G41" s="278"/>
      <c r="H41" s="275"/>
      <c r="I41" s="275"/>
      <c r="J41" s="276"/>
      <c r="K41" s="25"/>
      <c r="L41" s="25"/>
      <c r="M41" s="25"/>
      <c r="N41" s="25"/>
      <c r="O41" s="277"/>
      <c r="Q41" s="197">
        <f>Q39+Q40</f>
        <v>160310</v>
      </c>
    </row>
    <row r="42" spans="1:17" s="197" customFormat="1" x14ac:dyDescent="0.25">
      <c r="A42" s="202"/>
      <c r="B42" s="203"/>
      <c r="C42" s="202"/>
      <c r="D42" s="203"/>
      <c r="E42" s="203"/>
      <c r="F42" s="23" t="s">
        <v>223</v>
      </c>
      <c r="G42" s="190">
        <f>SUM(G29:G41)</f>
        <v>0</v>
      </c>
      <c r="H42" s="232">
        <f>SUM(H29:H41)</f>
        <v>11636000</v>
      </c>
      <c r="I42" s="232"/>
      <c r="J42" s="263"/>
      <c r="K42" s="33"/>
      <c r="L42" s="33"/>
      <c r="M42" s="33"/>
      <c r="N42" s="33"/>
      <c r="O42" s="264"/>
    </row>
    <row r="43" spans="1:17" s="197" customFormat="1" x14ac:dyDescent="0.25">
      <c r="A43" s="202"/>
      <c r="B43" s="203"/>
      <c r="C43" s="202"/>
      <c r="D43" s="203"/>
      <c r="E43" s="203"/>
      <c r="G43" s="204"/>
      <c r="H43" s="1"/>
      <c r="I43" s="1"/>
      <c r="J43" s="269"/>
      <c r="K43" s="205"/>
      <c r="L43" s="205"/>
      <c r="M43" s="205"/>
      <c r="N43" s="205"/>
      <c r="O43" s="205"/>
    </row>
    <row r="44" spans="1:17" s="197" customFormat="1" ht="26.4" x14ac:dyDescent="0.25">
      <c r="A44" s="93" t="s">
        <v>1</v>
      </c>
      <c r="B44" s="92" t="s">
        <v>2</v>
      </c>
      <c r="C44" s="93" t="s">
        <v>3</v>
      </c>
      <c r="D44" s="92" t="s">
        <v>4</v>
      </c>
      <c r="E44" s="92" t="s">
        <v>336</v>
      </c>
      <c r="F44" s="92" t="s">
        <v>5</v>
      </c>
      <c r="G44" s="3" t="s">
        <v>6</v>
      </c>
      <c r="H44" s="265" t="s">
        <v>7</v>
      </c>
      <c r="I44" s="3" t="s">
        <v>415</v>
      </c>
      <c r="J44" s="91" t="s">
        <v>416</v>
      </c>
      <c r="K44" s="90" t="s">
        <v>9</v>
      </c>
      <c r="L44" s="90" t="s">
        <v>417</v>
      </c>
      <c r="M44" s="90" t="s">
        <v>270</v>
      </c>
      <c r="N44" s="90" t="s">
        <v>271</v>
      </c>
      <c r="O44" s="90" t="s">
        <v>338</v>
      </c>
    </row>
    <row r="45" spans="1:17" s="197" customFormat="1" x14ac:dyDescent="0.25">
      <c r="A45" s="50" t="s">
        <v>321</v>
      </c>
      <c r="B45" s="49"/>
      <c r="C45" s="50"/>
      <c r="D45" s="49"/>
      <c r="E45" s="49"/>
      <c r="F45" s="49"/>
      <c r="G45" s="83" t="s">
        <v>393</v>
      </c>
      <c r="H45" s="47" t="s">
        <v>394</v>
      </c>
      <c r="I45" s="47"/>
      <c r="J45" s="235"/>
      <c r="K45" s="153"/>
      <c r="L45" s="153"/>
      <c r="M45" s="153"/>
      <c r="N45" s="153"/>
      <c r="O45" s="153"/>
    </row>
    <row r="46" spans="1:17" s="197" customFormat="1" x14ac:dyDescent="0.25">
      <c r="A46" s="44" t="s">
        <v>322</v>
      </c>
      <c r="B46" s="51"/>
      <c r="C46" s="54"/>
      <c r="D46" s="117" t="s">
        <v>324</v>
      </c>
      <c r="E46" s="148"/>
      <c r="F46" s="117">
        <v>2019</v>
      </c>
      <c r="G46" s="66">
        <v>3957000</v>
      </c>
      <c r="H46" s="58"/>
      <c r="I46" s="58"/>
      <c r="J46" s="236"/>
      <c r="K46" s="237"/>
      <c r="L46" s="237"/>
      <c r="M46" s="237"/>
      <c r="N46" s="237"/>
      <c r="O46" s="268"/>
    </row>
    <row r="47" spans="1:17" s="197" customFormat="1" x14ac:dyDescent="0.25">
      <c r="A47" s="44" t="s">
        <v>323</v>
      </c>
      <c r="B47" s="51"/>
      <c r="C47" s="54"/>
      <c r="D47" s="117" t="s">
        <v>324</v>
      </c>
      <c r="E47" s="148"/>
      <c r="F47" s="117">
        <v>2019</v>
      </c>
      <c r="G47" s="66"/>
      <c r="H47" s="238">
        <f>E50+E51+E53</f>
        <v>37509000</v>
      </c>
      <c r="I47" s="238"/>
      <c r="J47" s="236"/>
      <c r="K47" s="237"/>
      <c r="L47" s="237"/>
      <c r="M47" s="237"/>
      <c r="N47" s="237"/>
      <c r="O47" s="33"/>
    </row>
    <row r="48" spans="1:17" s="207" customFormat="1" x14ac:dyDescent="0.25">
      <c r="A48" s="136" t="s">
        <v>364</v>
      </c>
      <c r="B48" s="165"/>
      <c r="C48" s="168" t="s">
        <v>365</v>
      </c>
      <c r="D48" s="139"/>
      <c r="E48" s="139"/>
      <c r="F48" s="139"/>
      <c r="G48" s="143">
        <v>-1000000</v>
      </c>
      <c r="H48" s="161"/>
      <c r="I48" s="161"/>
      <c r="J48" s="239"/>
      <c r="K48" s="240"/>
      <c r="L48" s="240"/>
      <c r="M48" s="240"/>
      <c r="N48" s="240"/>
      <c r="O48" s="136" t="s">
        <v>367</v>
      </c>
      <c r="P48" s="206" t="s">
        <v>409</v>
      </c>
    </row>
    <row r="49" spans="1:17" s="207" customFormat="1" x14ac:dyDescent="0.25">
      <c r="A49" s="136" t="s">
        <v>49</v>
      </c>
      <c r="B49" s="174" t="s">
        <v>351</v>
      </c>
      <c r="C49" s="150" t="s">
        <v>352</v>
      </c>
      <c r="D49" s="139" t="s">
        <v>349</v>
      </c>
      <c r="E49" s="163">
        <v>4315000</v>
      </c>
      <c r="F49" s="139">
        <v>2020</v>
      </c>
      <c r="G49" s="175">
        <v>-244929</v>
      </c>
      <c r="H49" s="176">
        <v>-4297000</v>
      </c>
      <c r="I49" s="176"/>
      <c r="J49" s="239"/>
      <c r="K49" s="240"/>
      <c r="L49" s="240"/>
      <c r="M49" s="240"/>
      <c r="N49" s="240"/>
      <c r="O49" s="136"/>
      <c r="P49" s="206" t="s">
        <v>410</v>
      </c>
    </row>
    <row r="50" spans="1:17" s="197" customFormat="1" x14ac:dyDescent="0.25">
      <c r="A50" s="25" t="s">
        <v>325</v>
      </c>
      <c r="B50" s="51" t="s">
        <v>326</v>
      </c>
      <c r="C50" s="54" t="s">
        <v>328</v>
      </c>
      <c r="D50" s="117" t="s">
        <v>324</v>
      </c>
      <c r="E50" s="145">
        <v>4729000</v>
      </c>
      <c r="F50" s="117">
        <v>2019</v>
      </c>
      <c r="G50" s="53"/>
      <c r="H50" s="52"/>
      <c r="I50" s="52"/>
      <c r="J50" s="236"/>
      <c r="K50" s="237"/>
      <c r="L50" s="237"/>
      <c r="M50" s="237"/>
      <c r="N50" s="237"/>
      <c r="O50" s="136" t="s">
        <v>339</v>
      </c>
    </row>
    <row r="51" spans="1:17" s="197" customFormat="1" x14ac:dyDescent="0.25">
      <c r="A51" s="136" t="s">
        <v>303</v>
      </c>
      <c r="B51" s="137" t="s">
        <v>327</v>
      </c>
      <c r="C51" s="150" t="s">
        <v>329</v>
      </c>
      <c r="D51" s="139" t="s">
        <v>324</v>
      </c>
      <c r="E51" s="163">
        <v>22765000</v>
      </c>
      <c r="F51" s="139">
        <v>2019</v>
      </c>
      <c r="G51" s="143">
        <v>-1800000</v>
      </c>
      <c r="H51" s="164"/>
      <c r="I51" s="164"/>
      <c r="J51" s="241"/>
      <c r="K51" s="240"/>
      <c r="L51" s="240"/>
      <c r="M51" s="240"/>
      <c r="N51" s="240"/>
      <c r="O51" s="136" t="s">
        <v>339</v>
      </c>
      <c r="P51" s="206" t="s">
        <v>411</v>
      </c>
      <c r="Q51" s="207"/>
    </row>
    <row r="52" spans="1:17" s="197" customFormat="1" x14ac:dyDescent="0.25">
      <c r="A52" s="136" t="s">
        <v>303</v>
      </c>
      <c r="B52" s="137" t="s">
        <v>327</v>
      </c>
      <c r="C52" s="150" t="s">
        <v>329</v>
      </c>
      <c r="D52" s="139" t="s">
        <v>324</v>
      </c>
      <c r="E52" s="163">
        <v>22765000</v>
      </c>
      <c r="F52" s="139">
        <v>2019</v>
      </c>
      <c r="G52" s="143">
        <v>-645991</v>
      </c>
      <c r="H52" s="164"/>
      <c r="I52" s="164"/>
      <c r="J52" s="242">
        <v>44228</v>
      </c>
      <c r="K52" s="240"/>
      <c r="L52" s="240"/>
      <c r="M52" s="240"/>
      <c r="N52" s="240"/>
      <c r="O52" s="136" t="s">
        <v>339</v>
      </c>
      <c r="P52" s="206"/>
      <c r="Q52" s="207"/>
    </row>
    <row r="53" spans="1:17" s="197" customFormat="1" x14ac:dyDescent="0.25">
      <c r="A53" s="136" t="s">
        <v>191</v>
      </c>
      <c r="B53" s="167" t="s">
        <v>330</v>
      </c>
      <c r="C53" s="168" t="s">
        <v>331</v>
      </c>
      <c r="D53" s="169" t="s">
        <v>324</v>
      </c>
      <c r="E53" s="163">
        <v>10015000</v>
      </c>
      <c r="F53" s="139"/>
      <c r="G53" s="143">
        <v>-100000</v>
      </c>
      <c r="H53" s="164"/>
      <c r="I53" s="164"/>
      <c r="J53" s="239"/>
      <c r="K53" s="240"/>
      <c r="L53" s="240"/>
      <c r="M53" s="240"/>
      <c r="N53" s="240"/>
      <c r="O53" s="136"/>
      <c r="P53" s="206"/>
    </row>
    <row r="54" spans="1:17" s="207" customFormat="1" x14ac:dyDescent="0.25">
      <c r="A54" s="136" t="s">
        <v>20</v>
      </c>
      <c r="B54" s="155" t="s">
        <v>353</v>
      </c>
      <c r="C54" s="150" t="s">
        <v>359</v>
      </c>
      <c r="D54" s="139" t="s">
        <v>349</v>
      </c>
      <c r="E54" s="163"/>
      <c r="F54" s="139">
        <v>2020</v>
      </c>
      <c r="G54" s="143">
        <v>-136080</v>
      </c>
      <c r="H54" s="164"/>
      <c r="I54" s="164"/>
      <c r="J54" s="239"/>
      <c r="K54" s="240"/>
      <c r="L54" s="240"/>
      <c r="M54" s="240"/>
      <c r="N54" s="240"/>
      <c r="O54" s="243">
        <v>44172</v>
      </c>
      <c r="P54" s="206"/>
    </row>
    <row r="55" spans="1:17" s="207" customFormat="1" x14ac:dyDescent="0.25">
      <c r="A55" s="136" t="s">
        <v>20</v>
      </c>
      <c r="B55" s="155" t="s">
        <v>353</v>
      </c>
      <c r="C55" s="150" t="s">
        <v>359</v>
      </c>
      <c r="D55" s="139" t="s">
        <v>349</v>
      </c>
      <c r="E55" s="163"/>
      <c r="F55" s="139">
        <v>2020</v>
      </c>
      <c r="G55" s="143">
        <v>-30000</v>
      </c>
      <c r="H55" s="164"/>
      <c r="I55" s="164"/>
      <c r="J55" s="239"/>
      <c r="K55" s="240"/>
      <c r="L55" s="240"/>
      <c r="M55" s="240"/>
      <c r="N55" s="240"/>
      <c r="O55" s="243"/>
      <c r="P55" s="206"/>
    </row>
    <row r="56" spans="1:17" s="207" customFormat="1" x14ac:dyDescent="0.25">
      <c r="A56" s="180" t="s">
        <v>16</v>
      </c>
      <c r="B56" s="181" t="s">
        <v>332</v>
      </c>
      <c r="C56" s="177" t="s">
        <v>366</v>
      </c>
      <c r="D56" s="178" t="s">
        <v>320</v>
      </c>
      <c r="E56" s="191"/>
      <c r="F56" s="117">
        <v>2018</v>
      </c>
      <c r="G56" s="94"/>
      <c r="H56" s="142">
        <v>-9600000</v>
      </c>
      <c r="I56" s="302" t="s">
        <v>419</v>
      </c>
      <c r="J56" s="302" t="s">
        <v>419</v>
      </c>
      <c r="K56" s="221" t="s">
        <v>413</v>
      </c>
      <c r="L56" s="237"/>
      <c r="M56" s="237"/>
      <c r="N56" s="237"/>
      <c r="O56" s="252" t="s">
        <v>430</v>
      </c>
      <c r="P56" s="206"/>
    </row>
    <row r="57" spans="1:17" s="207" customFormat="1" x14ac:dyDescent="0.25">
      <c r="A57" s="292" t="s">
        <v>422</v>
      </c>
      <c r="B57" s="293" t="s">
        <v>420</v>
      </c>
      <c r="C57" s="294" t="s">
        <v>420</v>
      </c>
      <c r="D57" s="295" t="s">
        <v>420</v>
      </c>
      <c r="E57" s="145"/>
      <c r="F57" s="117" t="s">
        <v>420</v>
      </c>
      <c r="G57" s="94">
        <v>2161554</v>
      </c>
      <c r="H57" s="52"/>
      <c r="I57" s="52"/>
      <c r="J57" s="236"/>
      <c r="K57" s="237"/>
      <c r="L57" s="237"/>
      <c r="M57" s="237"/>
      <c r="N57" s="237"/>
      <c r="O57" s="301" t="s">
        <v>421</v>
      </c>
      <c r="P57" s="206"/>
    </row>
    <row r="58" spans="1:17" s="207" customFormat="1" x14ac:dyDescent="0.25">
      <c r="A58" s="25" t="s">
        <v>303</v>
      </c>
      <c r="B58" s="186" t="s">
        <v>327</v>
      </c>
      <c r="C58" s="54" t="s">
        <v>329</v>
      </c>
      <c r="D58" s="117" t="s">
        <v>324</v>
      </c>
      <c r="E58" s="145"/>
      <c r="F58" s="117">
        <v>2019</v>
      </c>
      <c r="G58" s="94">
        <v>649308.25</v>
      </c>
      <c r="H58" s="52"/>
      <c r="I58" s="52"/>
      <c r="J58" s="236"/>
      <c r="K58" s="237"/>
      <c r="L58" s="237"/>
      <c r="M58" s="237"/>
      <c r="N58" s="237"/>
      <c r="O58" s="301" t="s">
        <v>429</v>
      </c>
      <c r="P58" s="206"/>
    </row>
    <row r="59" spans="1:17" s="197" customFormat="1" x14ac:dyDescent="0.25">
      <c r="A59" s="78"/>
      <c r="B59" s="84"/>
      <c r="C59" s="125"/>
      <c r="D59" s="209"/>
      <c r="E59" s="209"/>
      <c r="F59" s="77" t="s">
        <v>223</v>
      </c>
      <c r="G59" s="76">
        <f>SUM(G46:G58)</f>
        <v>2810862.25</v>
      </c>
      <c r="H59" s="244">
        <f>SUM(H46:H58)</f>
        <v>23612000</v>
      </c>
      <c r="I59" s="280"/>
      <c r="J59" s="245"/>
      <c r="K59" s="246"/>
      <c r="L59" s="246"/>
      <c r="M59" s="246"/>
      <c r="N59" s="246"/>
      <c r="O59" s="205"/>
    </row>
    <row r="60" spans="1:17" s="197" customFormat="1" outlineLevel="1" x14ac:dyDescent="0.25">
      <c r="A60" s="202"/>
      <c r="B60" s="203"/>
      <c r="C60" s="202"/>
      <c r="D60" s="203"/>
      <c r="E60" s="203"/>
      <c r="G60" s="204"/>
      <c r="H60" s="1"/>
      <c r="I60" s="1"/>
      <c r="J60" s="269"/>
      <c r="K60" s="205"/>
      <c r="L60" s="205"/>
      <c r="M60" s="205"/>
      <c r="N60" s="205"/>
      <c r="O60" s="205"/>
    </row>
    <row r="61" spans="1:17" s="197" customFormat="1" ht="26.4" outlineLevel="1" x14ac:dyDescent="0.25">
      <c r="A61" s="93" t="s">
        <v>1</v>
      </c>
      <c r="B61" s="92" t="s">
        <v>2</v>
      </c>
      <c r="C61" s="93" t="s">
        <v>3</v>
      </c>
      <c r="D61" s="92" t="s">
        <v>4</v>
      </c>
      <c r="E61" s="92" t="s">
        <v>336</v>
      </c>
      <c r="F61" s="92" t="s">
        <v>5</v>
      </c>
      <c r="G61" s="3" t="s">
        <v>6</v>
      </c>
      <c r="H61" s="265" t="s">
        <v>7</v>
      </c>
      <c r="I61" s="3" t="s">
        <v>415</v>
      </c>
      <c r="J61" s="91" t="s">
        <v>416</v>
      </c>
      <c r="K61" s="90" t="s">
        <v>9</v>
      </c>
      <c r="L61" s="90" t="s">
        <v>417</v>
      </c>
      <c r="M61" s="90" t="s">
        <v>270</v>
      </c>
      <c r="N61" s="90" t="s">
        <v>271</v>
      </c>
      <c r="O61" s="90" t="s">
        <v>338</v>
      </c>
    </row>
    <row r="62" spans="1:17" s="197" customFormat="1" outlineLevel="1" x14ac:dyDescent="0.25">
      <c r="A62" s="50" t="s">
        <v>317</v>
      </c>
      <c r="B62" s="49"/>
      <c r="C62" s="50"/>
      <c r="D62" s="49"/>
      <c r="E62" s="49"/>
      <c r="F62" s="49"/>
      <c r="G62" s="83" t="s">
        <v>395</v>
      </c>
      <c r="H62" s="47" t="s">
        <v>396</v>
      </c>
      <c r="I62" s="47"/>
      <c r="J62" s="235"/>
      <c r="K62" s="153"/>
      <c r="L62" s="153"/>
      <c r="M62" s="153"/>
      <c r="N62" s="153"/>
      <c r="O62" s="153"/>
    </row>
    <row r="63" spans="1:17" s="197" customFormat="1" outlineLevel="1" x14ac:dyDescent="0.25">
      <c r="A63" s="44" t="s">
        <v>318</v>
      </c>
      <c r="B63" s="51"/>
      <c r="C63" s="54"/>
      <c r="D63" s="117" t="s">
        <v>320</v>
      </c>
      <c r="E63" s="148"/>
      <c r="F63" s="117">
        <v>2018</v>
      </c>
      <c r="G63" s="66">
        <v>1001000</v>
      </c>
      <c r="H63" s="58"/>
      <c r="I63" s="58"/>
      <c r="J63" s="236"/>
      <c r="K63" s="237"/>
      <c r="L63" s="237"/>
      <c r="M63" s="237"/>
      <c r="N63" s="237"/>
      <c r="O63" s="33"/>
    </row>
    <row r="64" spans="1:17" s="197" customFormat="1" outlineLevel="1" x14ac:dyDescent="0.25">
      <c r="A64" s="44" t="s">
        <v>319</v>
      </c>
      <c r="B64" s="51"/>
      <c r="C64" s="54"/>
      <c r="D64" s="117" t="s">
        <v>320</v>
      </c>
      <c r="E64" s="148"/>
      <c r="F64" s="117">
        <v>2018</v>
      </c>
      <c r="G64" s="66"/>
      <c r="H64" s="58">
        <v>15935000</v>
      </c>
      <c r="I64" s="58"/>
      <c r="J64" s="236"/>
      <c r="K64" s="237"/>
      <c r="L64" s="237"/>
      <c r="M64" s="237"/>
      <c r="N64" s="237"/>
      <c r="O64" s="33"/>
    </row>
    <row r="65" spans="1:17" s="207" customFormat="1" outlineLevel="1" x14ac:dyDescent="0.25">
      <c r="A65" s="166" t="s">
        <v>16</v>
      </c>
      <c r="B65" s="167" t="s">
        <v>332</v>
      </c>
      <c r="C65" s="168" t="s">
        <v>366</v>
      </c>
      <c r="D65" s="169" t="s">
        <v>320</v>
      </c>
      <c r="E65" s="170">
        <v>9750000</v>
      </c>
      <c r="F65" s="169">
        <v>2018</v>
      </c>
      <c r="G65" s="143">
        <v>-318082</v>
      </c>
      <c r="H65" s="144"/>
      <c r="I65" s="144"/>
      <c r="J65" s="247">
        <v>44095</v>
      </c>
      <c r="K65" s="240"/>
      <c r="L65" s="240"/>
      <c r="M65" s="240"/>
      <c r="N65" s="240"/>
      <c r="O65" s="240"/>
      <c r="P65" s="210"/>
    </row>
    <row r="66" spans="1:17" s="197" customFormat="1" ht="26.4" outlineLevel="1" x14ac:dyDescent="0.25">
      <c r="A66" s="166" t="s">
        <v>16</v>
      </c>
      <c r="B66" s="167" t="s">
        <v>332</v>
      </c>
      <c r="C66" s="168" t="s">
        <v>366</v>
      </c>
      <c r="D66" s="169" t="s">
        <v>320</v>
      </c>
      <c r="E66" s="170">
        <v>9750000</v>
      </c>
      <c r="F66" s="169">
        <v>2018</v>
      </c>
      <c r="G66" s="143">
        <v>-200000</v>
      </c>
      <c r="H66" s="144"/>
      <c r="I66" s="144"/>
      <c r="J66" s="247"/>
      <c r="K66" s="240"/>
      <c r="L66" s="240"/>
      <c r="M66" s="240"/>
      <c r="N66" s="240"/>
      <c r="O66" s="240" t="s">
        <v>358</v>
      </c>
      <c r="P66" s="210"/>
    </row>
    <row r="67" spans="1:17" s="197" customFormat="1" outlineLevel="1" x14ac:dyDescent="0.25">
      <c r="A67" s="180" t="s">
        <v>16</v>
      </c>
      <c r="B67" s="181" t="s">
        <v>332</v>
      </c>
      <c r="C67" s="177" t="s">
        <v>366</v>
      </c>
      <c r="D67" s="178" t="s">
        <v>320</v>
      </c>
      <c r="E67" s="179">
        <v>9750000</v>
      </c>
      <c r="F67" s="178">
        <v>2018</v>
      </c>
      <c r="G67" s="94">
        <v>-35000</v>
      </c>
      <c r="H67" s="142"/>
      <c r="I67" s="142"/>
      <c r="J67" s="248">
        <v>44228</v>
      </c>
      <c r="K67" s="240"/>
      <c r="L67" s="240"/>
      <c r="M67" s="240"/>
      <c r="N67" s="240"/>
      <c r="O67" s="240"/>
      <c r="P67" s="210"/>
    </row>
    <row r="68" spans="1:17" s="197" customFormat="1" ht="26.4" outlineLevel="1" x14ac:dyDescent="0.25">
      <c r="A68" s="166" t="s">
        <v>333</v>
      </c>
      <c r="B68" s="167" t="s">
        <v>334</v>
      </c>
      <c r="C68" s="168" t="s">
        <v>335</v>
      </c>
      <c r="D68" s="169" t="s">
        <v>320</v>
      </c>
      <c r="E68" s="170"/>
      <c r="F68" s="169">
        <v>2018</v>
      </c>
      <c r="G68" s="143">
        <v>-20000</v>
      </c>
      <c r="H68" s="144"/>
      <c r="I68" s="144"/>
      <c r="J68" s="249">
        <v>44197</v>
      </c>
      <c r="K68" s="250"/>
      <c r="L68" s="250"/>
      <c r="M68" s="250"/>
      <c r="N68" s="250"/>
      <c r="O68" s="180" t="s">
        <v>370</v>
      </c>
      <c r="P68" s="211"/>
      <c r="Q68" s="208"/>
    </row>
    <row r="69" spans="1:17" s="197" customFormat="1" ht="26.4" outlineLevel="1" x14ac:dyDescent="0.25">
      <c r="A69" s="166" t="s">
        <v>333</v>
      </c>
      <c r="B69" s="167" t="s">
        <v>334</v>
      </c>
      <c r="C69" s="168" t="s">
        <v>335</v>
      </c>
      <c r="D69" s="169" t="s">
        <v>320</v>
      </c>
      <c r="E69" s="170">
        <f>H63-E64</f>
        <v>0</v>
      </c>
      <c r="F69" s="169">
        <v>2018</v>
      </c>
      <c r="G69" s="143">
        <v>-111250</v>
      </c>
      <c r="H69" s="144"/>
      <c r="I69" s="144"/>
      <c r="J69" s="247"/>
      <c r="K69" s="250"/>
      <c r="L69" s="250"/>
      <c r="M69" s="250"/>
      <c r="N69" s="250"/>
      <c r="O69" s="166" t="s">
        <v>340</v>
      </c>
      <c r="P69" s="211"/>
      <c r="Q69" s="208"/>
    </row>
    <row r="70" spans="1:17" s="197" customFormat="1" ht="26.4" outlineLevel="1" x14ac:dyDescent="0.25">
      <c r="A70" s="136" t="s">
        <v>333</v>
      </c>
      <c r="B70" s="137" t="s">
        <v>334</v>
      </c>
      <c r="C70" s="150" t="s">
        <v>335</v>
      </c>
      <c r="D70" s="139" t="s">
        <v>320</v>
      </c>
      <c r="E70" s="160">
        <f>H63-E65</f>
        <v>-9750000</v>
      </c>
      <c r="F70" s="139">
        <v>2018</v>
      </c>
      <c r="G70" s="143">
        <v>-140000</v>
      </c>
      <c r="H70" s="144"/>
      <c r="I70" s="144"/>
      <c r="J70" s="247"/>
      <c r="K70" s="250"/>
      <c r="L70" s="250"/>
      <c r="M70" s="250"/>
      <c r="N70" s="250"/>
      <c r="O70" s="166"/>
      <c r="P70" s="211"/>
      <c r="Q70" s="208"/>
    </row>
    <row r="71" spans="1:17" s="197" customFormat="1" outlineLevel="1" x14ac:dyDescent="0.25">
      <c r="A71" s="136" t="s">
        <v>376</v>
      </c>
      <c r="B71" s="137" t="s">
        <v>374</v>
      </c>
      <c r="C71" s="150" t="s">
        <v>375</v>
      </c>
      <c r="D71" s="139" t="s">
        <v>373</v>
      </c>
      <c r="E71" s="160"/>
      <c r="F71" s="139">
        <v>2021</v>
      </c>
      <c r="G71" s="143">
        <v>-176668</v>
      </c>
      <c r="H71" s="161"/>
      <c r="I71" s="161"/>
      <c r="J71" s="239"/>
      <c r="K71" s="240"/>
      <c r="L71" s="240"/>
      <c r="M71" s="240"/>
      <c r="N71" s="240"/>
      <c r="O71" s="136" t="s">
        <v>340</v>
      </c>
      <c r="P71" s="211"/>
      <c r="Q71" s="208"/>
    </row>
    <row r="72" spans="1:17" s="197" customFormat="1" outlineLevel="1" x14ac:dyDescent="0.25">
      <c r="A72" s="25" t="s">
        <v>325</v>
      </c>
      <c r="B72" s="51" t="s">
        <v>326</v>
      </c>
      <c r="C72" s="54" t="s">
        <v>328</v>
      </c>
      <c r="D72" s="117" t="s">
        <v>324</v>
      </c>
      <c r="E72" s="191"/>
      <c r="F72" s="117">
        <v>2019</v>
      </c>
      <c r="G72" s="94">
        <v>0</v>
      </c>
      <c r="H72" s="142">
        <v>-1611703.24</v>
      </c>
      <c r="I72" s="142"/>
      <c r="J72" s="236" t="s">
        <v>419</v>
      </c>
      <c r="K72" s="237"/>
      <c r="L72" s="237"/>
      <c r="M72" s="237"/>
      <c r="N72" s="237"/>
      <c r="O72" s="25" t="s">
        <v>377</v>
      </c>
      <c r="P72" s="211"/>
      <c r="Q72" s="208"/>
    </row>
    <row r="73" spans="1:17" s="207" customFormat="1" outlineLevel="1" x14ac:dyDescent="0.25">
      <c r="A73" s="136" t="s">
        <v>49</v>
      </c>
      <c r="B73" s="174" t="s">
        <v>351</v>
      </c>
      <c r="C73" s="150" t="s">
        <v>352</v>
      </c>
      <c r="D73" s="139" t="s">
        <v>349</v>
      </c>
      <c r="E73" s="160"/>
      <c r="F73" s="139">
        <v>2020</v>
      </c>
      <c r="G73" s="143">
        <v>0</v>
      </c>
      <c r="H73" s="144">
        <v>-69645.23</v>
      </c>
      <c r="I73" s="144"/>
      <c r="J73" s="239" t="s">
        <v>419</v>
      </c>
      <c r="K73" s="240"/>
      <c r="L73" s="240"/>
      <c r="M73" s="240"/>
      <c r="N73" s="240"/>
      <c r="O73" s="136" t="s">
        <v>378</v>
      </c>
      <c r="P73" s="162"/>
    </row>
    <row r="74" spans="1:17" s="197" customFormat="1" outlineLevel="1" x14ac:dyDescent="0.25">
      <c r="A74" s="180" t="s">
        <v>16</v>
      </c>
      <c r="B74" s="181" t="s">
        <v>332</v>
      </c>
      <c r="C74" s="177" t="s">
        <v>366</v>
      </c>
      <c r="D74" s="178" t="s">
        <v>320</v>
      </c>
      <c r="E74" s="191"/>
      <c r="F74" s="117">
        <v>2018</v>
      </c>
      <c r="G74" s="94"/>
      <c r="H74" s="142">
        <v>-13664039</v>
      </c>
      <c r="I74" s="236">
        <v>44774</v>
      </c>
      <c r="J74" s="236" t="s">
        <v>419</v>
      </c>
      <c r="K74" s="251"/>
      <c r="L74" s="251"/>
      <c r="M74" s="237"/>
      <c r="N74" s="251"/>
      <c r="O74" s="252"/>
      <c r="P74" s="211"/>
      <c r="Q74" s="208"/>
    </row>
    <row r="75" spans="1:17" s="207" customFormat="1" outlineLevel="1" x14ac:dyDescent="0.25">
      <c r="A75" s="25" t="s">
        <v>49</v>
      </c>
      <c r="B75" s="192" t="s">
        <v>351</v>
      </c>
      <c r="C75" s="54" t="s">
        <v>352</v>
      </c>
      <c r="D75" s="117" t="s">
        <v>349</v>
      </c>
      <c r="E75" s="191"/>
      <c r="F75" s="117">
        <v>2020</v>
      </c>
      <c r="G75" s="94">
        <v>0</v>
      </c>
      <c r="H75" s="142">
        <v>-589613</v>
      </c>
      <c r="I75" s="236">
        <v>44774</v>
      </c>
      <c r="J75" s="236" t="s">
        <v>419</v>
      </c>
      <c r="K75" s="237"/>
      <c r="L75" s="237"/>
      <c r="M75" s="237"/>
      <c r="N75" s="237"/>
      <c r="O75" s="25" t="s">
        <v>378</v>
      </c>
      <c r="P75" s="162"/>
    </row>
    <row r="76" spans="1:17" s="197" customFormat="1" outlineLevel="1" x14ac:dyDescent="0.25">
      <c r="A76" s="78"/>
      <c r="B76" s="84"/>
      <c r="C76" s="125"/>
      <c r="D76" s="209"/>
      <c r="E76" s="209"/>
      <c r="F76" s="77" t="s">
        <v>223</v>
      </c>
      <c r="G76" s="76">
        <f>SUM(G63:G75)</f>
        <v>0</v>
      </c>
      <c r="H76" s="244">
        <f>SUM(H63:H75)</f>
        <v>-0.47000000067055225</v>
      </c>
      <c r="I76" s="280"/>
      <c r="J76" s="245"/>
      <c r="K76" s="246"/>
      <c r="L76" s="246"/>
      <c r="M76" s="246"/>
      <c r="N76" s="246"/>
      <c r="O76" s="205"/>
    </row>
    <row r="77" spans="1:17" s="212" customFormat="1" outlineLevel="1" x14ac:dyDescent="0.25">
      <c r="A77" s="202"/>
      <c r="B77" s="203"/>
      <c r="C77" s="202"/>
      <c r="D77" s="203"/>
      <c r="E77" s="203"/>
      <c r="F77" s="197"/>
      <c r="G77" s="204"/>
      <c r="H77" s="1"/>
      <c r="I77" s="1"/>
      <c r="J77" s="269"/>
      <c r="K77" s="205"/>
      <c r="L77" s="205"/>
      <c r="M77" s="205"/>
      <c r="N77" s="205"/>
      <c r="O77" s="205"/>
    </row>
    <row r="78" spans="1:17" s="212" customFormat="1" ht="26.4" outlineLevel="1" x14ac:dyDescent="0.25">
      <c r="A78" s="93" t="s">
        <v>1</v>
      </c>
      <c r="B78" s="92" t="s">
        <v>2</v>
      </c>
      <c r="C78" s="93" t="s">
        <v>3</v>
      </c>
      <c r="D78" s="92" t="s">
        <v>4</v>
      </c>
      <c r="E78" s="92" t="s">
        <v>336</v>
      </c>
      <c r="F78" s="92" t="s">
        <v>5</v>
      </c>
      <c r="G78" s="3" t="s">
        <v>6</v>
      </c>
      <c r="H78" s="265" t="s">
        <v>7</v>
      </c>
      <c r="I78" s="3" t="s">
        <v>415</v>
      </c>
      <c r="J78" s="91" t="s">
        <v>416</v>
      </c>
      <c r="K78" s="90" t="s">
        <v>9</v>
      </c>
      <c r="L78" s="90" t="s">
        <v>417</v>
      </c>
      <c r="M78" s="90" t="s">
        <v>270</v>
      </c>
      <c r="N78" s="90" t="s">
        <v>271</v>
      </c>
      <c r="O78" s="90" t="s">
        <v>338</v>
      </c>
    </row>
    <row r="79" spans="1:17" s="213" customFormat="1" outlineLevel="1" x14ac:dyDescent="0.25">
      <c r="A79" s="50" t="s">
        <v>312</v>
      </c>
      <c r="B79" s="49"/>
      <c r="C79" s="50"/>
      <c r="D79" s="49"/>
      <c r="E79" s="49"/>
      <c r="F79" s="49"/>
      <c r="G79" s="83" t="s">
        <v>11</v>
      </c>
      <c r="H79" s="47" t="s">
        <v>12</v>
      </c>
      <c r="I79" s="47"/>
      <c r="J79" s="235"/>
      <c r="K79" s="153"/>
      <c r="L79" s="153"/>
      <c r="M79" s="153"/>
      <c r="N79" s="153"/>
      <c r="O79" s="153"/>
    </row>
    <row r="80" spans="1:17" s="214" customFormat="1" outlineLevel="1" x14ac:dyDescent="0.25">
      <c r="A80" s="44" t="s">
        <v>310</v>
      </c>
      <c r="B80" s="51"/>
      <c r="C80" s="54"/>
      <c r="D80" s="117" t="s">
        <v>314</v>
      </c>
      <c r="E80" s="148"/>
      <c r="F80" s="117">
        <v>2017</v>
      </c>
      <c r="G80" s="66">
        <v>139000</v>
      </c>
      <c r="H80" s="58"/>
      <c r="I80" s="58"/>
      <c r="J80" s="236"/>
      <c r="K80" s="237"/>
      <c r="L80" s="237"/>
      <c r="M80" s="237"/>
      <c r="N80" s="237"/>
      <c r="O80" s="270"/>
    </row>
    <row r="81" spans="1:17" s="214" customFormat="1" outlineLevel="1" x14ac:dyDescent="0.25">
      <c r="A81" s="44" t="s">
        <v>311</v>
      </c>
      <c r="B81" s="51"/>
      <c r="C81" s="54"/>
      <c r="D81" s="117" t="s">
        <v>314</v>
      </c>
      <c r="E81" s="149"/>
      <c r="F81" s="117">
        <v>2017</v>
      </c>
      <c r="G81" s="66"/>
      <c r="H81" s="58">
        <v>1395000</v>
      </c>
      <c r="I81" s="58"/>
      <c r="J81" s="236"/>
      <c r="K81" s="237"/>
      <c r="L81" s="237"/>
      <c r="M81" s="237"/>
      <c r="N81" s="237"/>
      <c r="O81" s="129"/>
    </row>
    <row r="82" spans="1:17" s="214" customFormat="1" outlineLevel="1" x14ac:dyDescent="0.25">
      <c r="A82" s="158" t="s">
        <v>20</v>
      </c>
      <c r="B82" s="155" t="s">
        <v>353</v>
      </c>
      <c r="C82" s="159" t="s">
        <v>359</v>
      </c>
      <c r="D82" s="139" t="s">
        <v>349</v>
      </c>
      <c r="E82" s="160"/>
      <c r="F82" s="139"/>
      <c r="G82" s="143">
        <v>-15000</v>
      </c>
      <c r="H82" s="161"/>
      <c r="I82" s="161"/>
      <c r="J82" s="239"/>
      <c r="K82" s="240"/>
      <c r="L82" s="240"/>
      <c r="M82" s="240"/>
      <c r="N82" s="240"/>
      <c r="O82" s="215"/>
      <c r="P82" s="157"/>
    </row>
    <row r="83" spans="1:17" s="214" customFormat="1" outlineLevel="1" x14ac:dyDescent="0.25">
      <c r="A83" s="166" t="s">
        <v>325</v>
      </c>
      <c r="B83" s="167" t="s">
        <v>326</v>
      </c>
      <c r="C83" s="168" t="s">
        <v>328</v>
      </c>
      <c r="D83" s="169" t="s">
        <v>324</v>
      </c>
      <c r="E83" s="171"/>
      <c r="F83" s="169">
        <v>2019</v>
      </c>
      <c r="G83" s="143">
        <v>-124000</v>
      </c>
      <c r="H83" s="144"/>
      <c r="I83" s="144"/>
      <c r="J83" s="239"/>
      <c r="K83" s="240"/>
      <c r="L83" s="240"/>
      <c r="M83" s="240"/>
      <c r="N83" s="240"/>
      <c r="O83" s="240"/>
      <c r="P83" s="449"/>
      <c r="Q83" s="450"/>
    </row>
    <row r="84" spans="1:17" s="214" customFormat="1" outlineLevel="1" x14ac:dyDescent="0.25">
      <c r="A84" s="150" t="s">
        <v>303</v>
      </c>
      <c r="B84" s="137" t="s">
        <v>313</v>
      </c>
      <c r="C84" s="150" t="s">
        <v>344</v>
      </c>
      <c r="D84" s="139" t="s">
        <v>314</v>
      </c>
      <c r="E84" s="156">
        <v>1395000</v>
      </c>
      <c r="F84" s="139">
        <v>2017</v>
      </c>
      <c r="G84" s="143"/>
      <c r="H84" s="144"/>
      <c r="I84" s="144"/>
      <c r="J84" s="239"/>
      <c r="K84" s="240"/>
      <c r="L84" s="240"/>
      <c r="M84" s="240"/>
      <c r="N84" s="240"/>
      <c r="O84" s="240" t="s">
        <v>343</v>
      </c>
      <c r="P84" s="216"/>
      <c r="Q84" s="217"/>
    </row>
    <row r="85" spans="1:17" s="218" customFormat="1" outlineLevel="1" x14ac:dyDescent="0.25">
      <c r="A85" s="150" t="s">
        <v>303</v>
      </c>
      <c r="B85" s="137" t="s">
        <v>313</v>
      </c>
      <c r="C85" s="150" t="s">
        <v>344</v>
      </c>
      <c r="D85" s="139" t="s">
        <v>314</v>
      </c>
      <c r="E85" s="156">
        <v>1395000</v>
      </c>
      <c r="F85" s="139">
        <v>2017</v>
      </c>
      <c r="G85" s="143"/>
      <c r="H85" s="144">
        <v>-1395000</v>
      </c>
      <c r="I85" s="144"/>
      <c r="J85" s="239"/>
      <c r="K85" s="240"/>
      <c r="L85" s="240"/>
      <c r="M85" s="240"/>
      <c r="N85" s="240"/>
      <c r="O85" s="240" t="s">
        <v>368</v>
      </c>
    </row>
    <row r="86" spans="1:17" s="197" customFormat="1" outlineLevel="1" x14ac:dyDescent="0.25">
      <c r="A86" s="78"/>
      <c r="B86" s="84"/>
      <c r="C86" s="125"/>
      <c r="D86" s="209"/>
      <c r="E86" s="209"/>
      <c r="F86" s="77" t="s">
        <v>223</v>
      </c>
      <c r="G86" s="76">
        <f>SUM(G80:G85)</f>
        <v>0</v>
      </c>
      <c r="H86" s="244">
        <f>SUM(H80:H85)</f>
        <v>0</v>
      </c>
      <c r="I86" s="280"/>
      <c r="J86" s="245"/>
      <c r="K86" s="246"/>
      <c r="L86" s="246"/>
      <c r="M86" s="246"/>
      <c r="N86" s="246"/>
      <c r="O86" s="218"/>
    </row>
    <row r="87" spans="1:17" s="212" customFormat="1" outlineLevel="1" x14ac:dyDescent="0.25">
      <c r="A87" s="202"/>
      <c r="B87" s="203"/>
      <c r="C87" s="202"/>
      <c r="D87" s="203"/>
      <c r="E87" s="203"/>
      <c r="F87" s="197"/>
      <c r="G87" s="204"/>
      <c r="H87" s="1"/>
      <c r="I87" s="1"/>
      <c r="J87" s="269"/>
      <c r="K87" s="205"/>
      <c r="L87" s="205"/>
      <c r="M87" s="205"/>
      <c r="N87" s="205"/>
      <c r="O87" s="205"/>
    </row>
    <row r="88" spans="1:17" s="212" customFormat="1" ht="26.4" outlineLevel="1" x14ac:dyDescent="0.25">
      <c r="A88" s="93" t="s">
        <v>1</v>
      </c>
      <c r="B88" s="92" t="s">
        <v>2</v>
      </c>
      <c r="C88" s="93" t="s">
        <v>3</v>
      </c>
      <c r="D88" s="92" t="s">
        <v>4</v>
      </c>
      <c r="E88" s="92" t="s">
        <v>336</v>
      </c>
      <c r="F88" s="92" t="s">
        <v>5</v>
      </c>
      <c r="G88" s="3" t="s">
        <v>6</v>
      </c>
      <c r="H88" s="265" t="s">
        <v>7</v>
      </c>
      <c r="I88" s="3" t="s">
        <v>415</v>
      </c>
      <c r="J88" s="91" t="s">
        <v>416</v>
      </c>
      <c r="K88" s="90" t="s">
        <v>9</v>
      </c>
      <c r="L88" s="90" t="s">
        <v>417</v>
      </c>
      <c r="M88" s="90" t="s">
        <v>270</v>
      </c>
      <c r="N88" s="90" t="s">
        <v>271</v>
      </c>
      <c r="O88" s="90" t="s">
        <v>338</v>
      </c>
    </row>
    <row r="89" spans="1:17" s="213" customFormat="1" outlineLevel="1" x14ac:dyDescent="0.25">
      <c r="A89" s="50" t="s">
        <v>289</v>
      </c>
      <c r="B89" s="49"/>
      <c r="C89" s="50"/>
      <c r="D89" s="49"/>
      <c r="E89" s="49"/>
      <c r="F89" s="49"/>
      <c r="G89" s="83" t="s">
        <v>11</v>
      </c>
      <c r="H89" s="47" t="s">
        <v>12</v>
      </c>
      <c r="I89" s="47"/>
      <c r="J89" s="235"/>
      <c r="K89" s="153"/>
      <c r="L89" s="153"/>
      <c r="M89" s="153"/>
      <c r="N89" s="153"/>
      <c r="O89" s="153"/>
    </row>
    <row r="90" spans="1:17" s="214" customFormat="1" outlineLevel="1" x14ac:dyDescent="0.25">
      <c r="A90" s="44" t="s">
        <v>291</v>
      </c>
      <c r="B90" s="51"/>
      <c r="C90" s="54"/>
      <c r="D90" s="117" t="s">
        <v>290</v>
      </c>
      <c r="E90" s="148"/>
      <c r="F90" s="117">
        <v>2016</v>
      </c>
      <c r="G90" s="66">
        <v>675000</v>
      </c>
      <c r="H90" s="58"/>
      <c r="I90" s="58"/>
      <c r="J90" s="236"/>
      <c r="K90" s="237" t="s">
        <v>279</v>
      </c>
      <c r="L90" s="237"/>
      <c r="M90" s="237"/>
      <c r="N90" s="237"/>
      <c r="O90" s="270"/>
    </row>
    <row r="91" spans="1:17" s="214" customFormat="1" outlineLevel="1" x14ac:dyDescent="0.25">
      <c r="A91" s="44" t="s">
        <v>292</v>
      </c>
      <c r="B91" s="51"/>
      <c r="C91" s="54"/>
      <c r="D91" s="117" t="s">
        <v>290</v>
      </c>
      <c r="E91" s="148"/>
      <c r="F91" s="117">
        <v>2016</v>
      </c>
      <c r="G91" s="66"/>
      <c r="H91" s="58">
        <v>7435000</v>
      </c>
      <c r="I91" s="58"/>
      <c r="J91" s="236"/>
      <c r="K91" s="237" t="s">
        <v>279</v>
      </c>
      <c r="L91" s="237"/>
      <c r="M91" s="237"/>
      <c r="N91" s="237"/>
      <c r="O91" s="129"/>
    </row>
    <row r="92" spans="1:17" s="218" customFormat="1" outlineLevel="1" x14ac:dyDescent="0.25">
      <c r="A92" s="54" t="s">
        <v>303</v>
      </c>
      <c r="B92" s="51" t="s">
        <v>313</v>
      </c>
      <c r="C92" s="54" t="s">
        <v>315</v>
      </c>
      <c r="D92" s="117" t="s">
        <v>314</v>
      </c>
      <c r="E92" s="117"/>
      <c r="F92" s="117">
        <v>2017</v>
      </c>
      <c r="G92" s="143">
        <v>-250000</v>
      </c>
      <c r="H92" s="142"/>
      <c r="I92" s="142"/>
      <c r="J92" s="239"/>
      <c r="K92" s="240"/>
      <c r="L92" s="240"/>
      <c r="M92" s="237"/>
      <c r="N92" s="237"/>
      <c r="O92" s="129"/>
    </row>
    <row r="93" spans="1:17" s="218" customFormat="1" ht="26.4" outlineLevel="1" x14ac:dyDescent="0.25">
      <c r="A93" s="54" t="s">
        <v>303</v>
      </c>
      <c r="B93" s="51" t="s">
        <v>304</v>
      </c>
      <c r="C93" s="54" t="s">
        <v>305</v>
      </c>
      <c r="D93" s="117" t="s">
        <v>290</v>
      </c>
      <c r="E93" s="147">
        <f>H91-E102</f>
        <v>7435000</v>
      </c>
      <c r="F93" s="117">
        <v>2016</v>
      </c>
      <c r="G93" s="143">
        <v>-50000</v>
      </c>
      <c r="H93" s="142"/>
      <c r="I93" s="142"/>
      <c r="J93" s="239"/>
      <c r="K93" s="240" t="s">
        <v>302</v>
      </c>
      <c r="L93" s="240"/>
      <c r="M93" s="237"/>
      <c r="N93" s="237"/>
      <c r="O93" s="240" t="s">
        <v>345</v>
      </c>
    </row>
    <row r="94" spans="1:17" s="218" customFormat="1" ht="26.4" outlineLevel="1" x14ac:dyDescent="0.25">
      <c r="A94" s="54" t="s">
        <v>303</v>
      </c>
      <c r="B94" s="51" t="s">
        <v>304</v>
      </c>
      <c r="C94" s="54" t="s">
        <v>305</v>
      </c>
      <c r="D94" s="117" t="s">
        <v>290</v>
      </c>
      <c r="E94" s="147">
        <f>H92-E103</f>
        <v>0</v>
      </c>
      <c r="F94" s="117">
        <v>2016</v>
      </c>
      <c r="G94" s="143">
        <v>-300000</v>
      </c>
      <c r="H94" s="142"/>
      <c r="I94" s="142"/>
      <c r="J94" s="239">
        <v>43503</v>
      </c>
      <c r="K94" s="240" t="s">
        <v>302</v>
      </c>
      <c r="L94" s="240"/>
      <c r="M94" s="237"/>
      <c r="N94" s="237"/>
      <c r="O94" s="240"/>
    </row>
    <row r="95" spans="1:17" s="218" customFormat="1" ht="26.4" outlineLevel="1" x14ac:dyDescent="0.25">
      <c r="A95" s="136" t="s">
        <v>16</v>
      </c>
      <c r="B95" s="137" t="s">
        <v>332</v>
      </c>
      <c r="C95" s="150" t="s">
        <v>357</v>
      </c>
      <c r="D95" s="139" t="s">
        <v>320</v>
      </c>
      <c r="E95" s="151"/>
      <c r="F95" s="139"/>
      <c r="G95" s="143">
        <v>-20000</v>
      </c>
      <c r="H95" s="144"/>
      <c r="I95" s="144"/>
      <c r="J95" s="239">
        <v>43518</v>
      </c>
      <c r="K95" s="240" t="s">
        <v>302</v>
      </c>
      <c r="L95" s="240"/>
      <c r="M95" s="237"/>
      <c r="N95" s="237"/>
      <c r="O95" s="240"/>
    </row>
    <row r="96" spans="1:17" s="218" customFormat="1" outlineLevel="1" x14ac:dyDescent="0.25">
      <c r="A96" s="25" t="s">
        <v>191</v>
      </c>
      <c r="B96" s="51" t="s">
        <v>330</v>
      </c>
      <c r="C96" s="54" t="s">
        <v>331</v>
      </c>
      <c r="D96" s="117" t="s">
        <v>324</v>
      </c>
      <c r="E96" s="151"/>
      <c r="F96" s="139"/>
      <c r="G96" s="143">
        <v>-20000</v>
      </c>
      <c r="H96" s="144"/>
      <c r="I96" s="144"/>
      <c r="J96" s="239" t="s">
        <v>342</v>
      </c>
      <c r="K96" s="240" t="s">
        <v>302</v>
      </c>
      <c r="L96" s="240"/>
      <c r="M96" s="237"/>
      <c r="N96" s="237"/>
      <c r="O96" s="240"/>
    </row>
    <row r="97" spans="1:16" s="218" customFormat="1" outlineLevel="1" x14ac:dyDescent="0.25">
      <c r="A97" s="136" t="s">
        <v>49</v>
      </c>
      <c r="B97" s="155" t="s">
        <v>351</v>
      </c>
      <c r="C97" s="150" t="s">
        <v>352</v>
      </c>
      <c r="D97" s="139" t="s">
        <v>349</v>
      </c>
      <c r="E97" s="151"/>
      <c r="F97" s="139"/>
      <c r="G97" s="143">
        <v>-15000</v>
      </c>
      <c r="H97" s="144"/>
      <c r="I97" s="144"/>
      <c r="J97" s="239"/>
      <c r="K97" s="240"/>
      <c r="L97" s="240"/>
      <c r="M97" s="240"/>
      <c r="N97" s="240"/>
      <c r="O97" s="240"/>
      <c r="P97" s="157"/>
    </row>
    <row r="98" spans="1:16" s="218" customFormat="1" outlineLevel="1" x14ac:dyDescent="0.25">
      <c r="A98" s="136" t="s">
        <v>49</v>
      </c>
      <c r="B98" s="137" t="s">
        <v>308</v>
      </c>
      <c r="C98" s="150" t="s">
        <v>309</v>
      </c>
      <c r="D98" s="139" t="s">
        <v>356</v>
      </c>
      <c r="E98" s="151"/>
      <c r="F98" s="139"/>
      <c r="G98" s="143"/>
      <c r="H98" s="144">
        <v>-110000</v>
      </c>
      <c r="I98" s="144"/>
      <c r="J98" s="239"/>
      <c r="K98" s="240"/>
      <c r="L98" s="240"/>
      <c r="M98" s="240"/>
      <c r="N98" s="240"/>
      <c r="O98" s="240"/>
    </row>
    <row r="99" spans="1:16" s="218" customFormat="1" outlineLevel="1" x14ac:dyDescent="0.25">
      <c r="A99" s="136" t="s">
        <v>325</v>
      </c>
      <c r="B99" s="137" t="s">
        <v>326</v>
      </c>
      <c r="C99" s="150" t="s">
        <v>328</v>
      </c>
      <c r="D99" s="139" t="s">
        <v>324</v>
      </c>
      <c r="E99" s="151"/>
      <c r="F99" s="139"/>
      <c r="G99" s="143">
        <v>-20000</v>
      </c>
      <c r="H99" s="144"/>
      <c r="I99" s="144"/>
      <c r="J99" s="239"/>
      <c r="K99" s="240"/>
      <c r="L99" s="240"/>
      <c r="M99" s="240"/>
      <c r="N99" s="240"/>
      <c r="O99" s="240"/>
    </row>
    <row r="100" spans="1:16" s="218" customFormat="1" outlineLevel="1" x14ac:dyDescent="0.25">
      <c r="A100" s="54" t="s">
        <v>35</v>
      </c>
      <c r="B100" s="51" t="s">
        <v>306</v>
      </c>
      <c r="C100" s="54" t="s">
        <v>307</v>
      </c>
      <c r="D100" s="117" t="s">
        <v>290</v>
      </c>
      <c r="E100" s="146">
        <v>1695000</v>
      </c>
      <c r="F100" s="117">
        <v>2016</v>
      </c>
      <c r="G100" s="66"/>
      <c r="H100" s="58"/>
      <c r="I100" s="58"/>
      <c r="J100" s="236"/>
      <c r="K100" s="237"/>
      <c r="L100" s="237"/>
      <c r="M100" s="237"/>
      <c r="N100" s="237"/>
      <c r="O100" s="240" t="s">
        <v>346</v>
      </c>
    </row>
    <row r="101" spans="1:16" s="218" customFormat="1" outlineLevel="1" x14ac:dyDescent="0.25">
      <c r="A101" s="54" t="s">
        <v>38</v>
      </c>
      <c r="B101" s="51" t="s">
        <v>282</v>
      </c>
      <c r="C101" s="54" t="s">
        <v>283</v>
      </c>
      <c r="D101" s="117" t="s">
        <v>281</v>
      </c>
      <c r="E101" s="146"/>
      <c r="F101" s="117"/>
      <c r="G101" s="66"/>
      <c r="H101" s="142">
        <v>-181984</v>
      </c>
      <c r="I101" s="142"/>
      <c r="J101" s="236"/>
      <c r="K101" s="237"/>
      <c r="L101" s="237"/>
      <c r="M101" s="237"/>
      <c r="N101" s="237"/>
      <c r="O101" s="253"/>
    </row>
    <row r="102" spans="1:16" s="218" customFormat="1" outlineLevel="1" x14ac:dyDescent="0.25">
      <c r="A102" s="54"/>
      <c r="B102" s="51"/>
      <c r="C102" s="54"/>
      <c r="D102" s="117"/>
      <c r="E102" s="146"/>
      <c r="F102" s="117"/>
      <c r="G102" s="66"/>
      <c r="H102" s="144">
        <v>-7143016</v>
      </c>
      <c r="I102" s="144"/>
      <c r="J102" s="236"/>
      <c r="K102" s="237"/>
      <c r="L102" s="237"/>
      <c r="M102" s="237"/>
      <c r="N102" s="237"/>
      <c r="O102" s="240" t="s">
        <v>368</v>
      </c>
    </row>
    <row r="103" spans="1:16" s="218" customFormat="1" outlineLevel="1" x14ac:dyDescent="0.25">
      <c r="A103" s="78"/>
      <c r="B103" s="84"/>
      <c r="C103" s="125"/>
      <c r="D103" s="209"/>
      <c r="E103" s="209"/>
      <c r="F103" s="77" t="s">
        <v>223</v>
      </c>
      <c r="G103" s="76">
        <f>SUM(G90:G102)</f>
        <v>0</v>
      </c>
      <c r="H103" s="244">
        <f>SUM(H90:H102)</f>
        <v>0</v>
      </c>
      <c r="I103" s="280"/>
      <c r="J103" s="245"/>
      <c r="K103" s="246"/>
      <c r="L103" s="246"/>
      <c r="M103" s="246"/>
      <c r="N103" s="246"/>
    </row>
    <row r="104" spans="1:16" s="213" customFormat="1" outlineLevel="1" x14ac:dyDescent="0.25">
      <c r="A104" s="219"/>
      <c r="B104" s="220"/>
      <c r="C104" s="219"/>
      <c r="D104" s="220"/>
      <c r="E104" s="220"/>
      <c r="F104" s="203"/>
      <c r="G104" s="8"/>
      <c r="H104" s="1"/>
      <c r="I104" s="1"/>
      <c r="J104" s="269"/>
      <c r="K104" s="214"/>
      <c r="L104" s="214"/>
      <c r="M104" s="214"/>
      <c r="N104" s="214"/>
      <c r="O104" s="218"/>
    </row>
    <row r="105" spans="1:16" s="214" customFormat="1" ht="26.4" outlineLevel="1" x14ac:dyDescent="0.25">
      <c r="A105" s="93" t="s">
        <v>1</v>
      </c>
      <c r="B105" s="92" t="s">
        <v>2</v>
      </c>
      <c r="C105" s="93" t="s">
        <v>3</v>
      </c>
      <c r="D105" s="92" t="s">
        <v>4</v>
      </c>
      <c r="E105" s="92" t="s">
        <v>336</v>
      </c>
      <c r="F105" s="92" t="s">
        <v>5</v>
      </c>
      <c r="G105" s="3" t="s">
        <v>6</v>
      </c>
      <c r="H105" s="265" t="s">
        <v>7</v>
      </c>
      <c r="I105" s="3" t="s">
        <v>415</v>
      </c>
      <c r="J105" s="91" t="s">
        <v>416</v>
      </c>
      <c r="K105" s="90" t="s">
        <v>9</v>
      </c>
      <c r="L105" s="90" t="s">
        <v>417</v>
      </c>
      <c r="M105" s="90" t="s">
        <v>270</v>
      </c>
      <c r="N105" s="90" t="s">
        <v>271</v>
      </c>
      <c r="O105" s="90" t="s">
        <v>338</v>
      </c>
    </row>
    <row r="106" spans="1:16" s="218" customFormat="1" outlineLevel="1" x14ac:dyDescent="0.25">
      <c r="A106" s="50" t="s">
        <v>278</v>
      </c>
      <c r="B106" s="49"/>
      <c r="C106" s="50"/>
      <c r="D106" s="49"/>
      <c r="E106" s="49"/>
      <c r="F106" s="49"/>
      <c r="G106" s="83" t="s">
        <v>11</v>
      </c>
      <c r="H106" s="47" t="s">
        <v>12</v>
      </c>
      <c r="I106" s="47"/>
      <c r="J106" s="235"/>
      <c r="K106" s="153"/>
      <c r="L106" s="153"/>
      <c r="M106" s="153"/>
      <c r="N106" s="153"/>
      <c r="O106" s="153"/>
    </row>
    <row r="107" spans="1:16" s="218" customFormat="1" outlineLevel="1" x14ac:dyDescent="0.25">
      <c r="A107" s="44" t="s">
        <v>285</v>
      </c>
      <c r="B107" s="51"/>
      <c r="C107" s="54"/>
      <c r="D107" s="117" t="s">
        <v>281</v>
      </c>
      <c r="E107" s="148"/>
      <c r="F107" s="117">
        <v>2015</v>
      </c>
      <c r="G107" s="66">
        <v>846000</v>
      </c>
      <c r="H107" s="58"/>
      <c r="I107" s="58"/>
      <c r="J107" s="236"/>
      <c r="K107" s="237" t="s">
        <v>286</v>
      </c>
      <c r="L107" s="237"/>
      <c r="M107" s="237"/>
      <c r="N107" s="237"/>
      <c r="O107" s="129"/>
    </row>
    <row r="108" spans="1:16" s="218" customFormat="1" outlineLevel="1" x14ac:dyDescent="0.25">
      <c r="A108" s="44" t="s">
        <v>287</v>
      </c>
      <c r="B108" s="51"/>
      <c r="C108" s="54"/>
      <c r="D108" s="117" t="s">
        <v>281</v>
      </c>
      <c r="E108" s="148"/>
      <c r="F108" s="117">
        <v>2015</v>
      </c>
      <c r="G108" s="66"/>
      <c r="H108" s="58">
        <v>8460000</v>
      </c>
      <c r="I108" s="58"/>
      <c r="J108" s="236"/>
      <c r="K108" s="237" t="s">
        <v>288</v>
      </c>
      <c r="L108" s="237"/>
      <c r="M108" s="237"/>
      <c r="N108" s="237"/>
      <c r="O108" s="221"/>
    </row>
    <row r="109" spans="1:16" s="218" customFormat="1" outlineLevel="1" x14ac:dyDescent="0.25">
      <c r="A109" s="54" t="s">
        <v>38</v>
      </c>
      <c r="B109" s="51" t="s">
        <v>280</v>
      </c>
      <c r="C109" s="118" t="s">
        <v>337</v>
      </c>
      <c r="D109" s="117" t="s">
        <v>281</v>
      </c>
      <c r="E109" s="146">
        <v>4290000</v>
      </c>
      <c r="F109" s="117">
        <v>2015</v>
      </c>
      <c r="G109" s="94">
        <v>-429000</v>
      </c>
      <c r="H109" s="142"/>
      <c r="I109" s="142"/>
      <c r="J109" s="236"/>
      <c r="K109" s="237" t="s">
        <v>284</v>
      </c>
      <c r="L109" s="237"/>
      <c r="M109" s="237" t="s">
        <v>272</v>
      </c>
      <c r="N109" s="237" t="s">
        <v>272</v>
      </c>
      <c r="O109" s="240" t="s">
        <v>341</v>
      </c>
    </row>
    <row r="110" spans="1:16" s="218" customFormat="1" outlineLevel="1" x14ac:dyDescent="0.25">
      <c r="A110" s="54" t="s">
        <v>38</v>
      </c>
      <c r="B110" s="51" t="s">
        <v>282</v>
      </c>
      <c r="C110" s="118" t="s">
        <v>283</v>
      </c>
      <c r="D110" s="117" t="s">
        <v>281</v>
      </c>
      <c r="E110" s="146">
        <v>4170000</v>
      </c>
      <c r="F110" s="117">
        <v>2015</v>
      </c>
      <c r="G110" s="94">
        <v>-417000</v>
      </c>
      <c r="H110" s="144">
        <v>-4286378</v>
      </c>
      <c r="I110" s="144"/>
      <c r="J110" s="236"/>
      <c r="K110" s="237" t="s">
        <v>284</v>
      </c>
      <c r="L110" s="237"/>
      <c r="M110" s="237"/>
      <c r="N110" s="237"/>
      <c r="O110" s="240" t="s">
        <v>355</v>
      </c>
    </row>
    <row r="111" spans="1:16" s="218" customFormat="1" outlineLevel="1" x14ac:dyDescent="0.25">
      <c r="A111" s="136" t="s">
        <v>49</v>
      </c>
      <c r="B111" s="137" t="s">
        <v>254</v>
      </c>
      <c r="C111" s="138" t="s">
        <v>296</v>
      </c>
      <c r="D111" s="117" t="s">
        <v>316</v>
      </c>
      <c r="E111" s="123"/>
      <c r="F111" s="123"/>
      <c r="G111" s="89"/>
      <c r="H111" s="254">
        <v>-2761208</v>
      </c>
      <c r="I111" s="254"/>
      <c r="J111" s="239">
        <v>42495</v>
      </c>
      <c r="K111" s="240" t="s">
        <v>297</v>
      </c>
      <c r="L111" s="240"/>
      <c r="M111" s="237"/>
      <c r="N111" s="237"/>
      <c r="O111" s="221"/>
    </row>
    <row r="112" spans="1:16" s="218" customFormat="1" outlineLevel="1" x14ac:dyDescent="0.25">
      <c r="A112" s="136" t="s">
        <v>49</v>
      </c>
      <c r="B112" s="137" t="s">
        <v>254</v>
      </c>
      <c r="C112" s="138" t="s">
        <v>296</v>
      </c>
      <c r="D112" s="117" t="s">
        <v>316</v>
      </c>
      <c r="E112" s="123"/>
      <c r="F112" s="123"/>
      <c r="G112" s="89"/>
      <c r="H112" s="254">
        <v>-984140</v>
      </c>
      <c r="I112" s="254"/>
      <c r="J112" s="239">
        <v>42607</v>
      </c>
      <c r="K112" s="240" t="s">
        <v>297</v>
      </c>
      <c r="L112" s="240"/>
      <c r="M112" s="237"/>
      <c r="N112" s="237"/>
      <c r="O112" s="221"/>
    </row>
    <row r="113" spans="1:15" s="218" customFormat="1" outlineLevel="1" x14ac:dyDescent="0.25">
      <c r="A113" s="136" t="s">
        <v>49</v>
      </c>
      <c r="B113" s="137" t="s">
        <v>254</v>
      </c>
      <c r="C113" s="138" t="s">
        <v>296</v>
      </c>
      <c r="D113" s="117" t="s">
        <v>316</v>
      </c>
      <c r="E113" s="123"/>
      <c r="F113" s="123"/>
      <c r="G113" s="89"/>
      <c r="H113" s="254">
        <v>-200000</v>
      </c>
      <c r="I113" s="254"/>
      <c r="J113" s="239">
        <v>43503</v>
      </c>
      <c r="K113" s="240"/>
      <c r="L113" s="240"/>
      <c r="M113" s="237"/>
      <c r="N113" s="237"/>
      <c r="O113" s="221"/>
    </row>
    <row r="114" spans="1:15" s="218" customFormat="1" outlineLevel="1" x14ac:dyDescent="0.25">
      <c r="A114" s="136" t="s">
        <v>49</v>
      </c>
      <c r="B114" s="137" t="s">
        <v>254</v>
      </c>
      <c r="C114" s="138" t="s">
        <v>296</v>
      </c>
      <c r="D114" s="139" t="s">
        <v>316</v>
      </c>
      <c r="E114" s="140"/>
      <c r="F114" s="140"/>
      <c r="G114" s="141"/>
      <c r="H114" s="254">
        <v>-100000</v>
      </c>
      <c r="I114" s="254"/>
      <c r="J114" s="239"/>
      <c r="K114" s="240"/>
      <c r="L114" s="240"/>
      <c r="M114" s="237"/>
      <c r="N114" s="237"/>
      <c r="O114" s="221"/>
    </row>
    <row r="115" spans="1:15" s="218" customFormat="1" outlineLevel="1" x14ac:dyDescent="0.25">
      <c r="A115" s="54" t="s">
        <v>38</v>
      </c>
      <c r="B115" s="51" t="s">
        <v>282</v>
      </c>
      <c r="C115" s="118" t="s">
        <v>283</v>
      </c>
      <c r="D115" s="117" t="s">
        <v>281</v>
      </c>
      <c r="E115" s="123"/>
      <c r="F115" s="123"/>
      <c r="G115" s="102"/>
      <c r="H115" s="255">
        <v>-128274</v>
      </c>
      <c r="I115" s="255"/>
      <c r="J115" s="236"/>
      <c r="K115" s="237"/>
      <c r="L115" s="237"/>
      <c r="M115" s="237"/>
      <c r="N115" s="237"/>
      <c r="O115" s="221"/>
    </row>
    <row r="116" spans="1:15" s="218" customFormat="1" outlineLevel="1" x14ac:dyDescent="0.25">
      <c r="A116" s="78"/>
      <c r="B116" s="84"/>
      <c r="C116" s="125"/>
      <c r="D116" s="209"/>
      <c r="E116" s="209"/>
      <c r="F116" s="77" t="s">
        <v>223</v>
      </c>
      <c r="G116" s="76">
        <f>SUM(G107:G110)</f>
        <v>0</v>
      </c>
      <c r="H116" s="244">
        <f>SUM(H107:H115)</f>
        <v>0</v>
      </c>
      <c r="I116" s="280"/>
      <c r="J116" s="245"/>
      <c r="K116" s="246"/>
      <c r="L116" s="246"/>
      <c r="M116" s="246"/>
      <c r="N116" s="246"/>
    </row>
    <row r="117" spans="1:15" s="212" customFormat="1" outlineLevel="1" x14ac:dyDescent="0.25">
      <c r="A117" s="78"/>
      <c r="B117" s="84"/>
      <c r="C117" s="125"/>
      <c r="D117" s="209"/>
      <c r="E117" s="209"/>
      <c r="F117" s="209"/>
      <c r="G117" s="126"/>
      <c r="H117" s="127"/>
      <c r="I117" s="127"/>
      <c r="J117" s="245"/>
      <c r="K117" s="246"/>
      <c r="L117" s="246"/>
      <c r="M117" s="246"/>
      <c r="N117" s="246"/>
      <c r="O117" s="218"/>
    </row>
    <row r="118" spans="1:15" s="213" customFormat="1" ht="26.4" outlineLevel="1" x14ac:dyDescent="0.25">
      <c r="A118" s="93" t="s">
        <v>1</v>
      </c>
      <c r="B118" s="92" t="s">
        <v>2</v>
      </c>
      <c r="C118" s="93" t="s">
        <v>3</v>
      </c>
      <c r="D118" s="92" t="s">
        <v>4</v>
      </c>
      <c r="E118" s="92" t="s">
        <v>336</v>
      </c>
      <c r="F118" s="92" t="s">
        <v>5</v>
      </c>
      <c r="G118" s="3" t="s">
        <v>6</v>
      </c>
      <c r="H118" s="265" t="s">
        <v>7</v>
      </c>
      <c r="I118" s="265"/>
      <c r="J118" s="266" t="s">
        <v>8</v>
      </c>
      <c r="K118" s="234" t="s">
        <v>9</v>
      </c>
      <c r="L118" s="234"/>
      <c r="M118" s="234" t="s">
        <v>270</v>
      </c>
      <c r="N118" s="234" t="s">
        <v>271</v>
      </c>
      <c r="O118" s="234" t="s">
        <v>338</v>
      </c>
    </row>
    <row r="119" spans="1:15" s="214" customFormat="1" outlineLevel="1" x14ac:dyDescent="0.25">
      <c r="A119" s="50" t="s">
        <v>277</v>
      </c>
      <c r="B119" s="49"/>
      <c r="C119" s="50"/>
      <c r="D119" s="49"/>
      <c r="E119" s="49"/>
      <c r="F119" s="49"/>
      <c r="G119" s="83" t="s">
        <v>11</v>
      </c>
      <c r="H119" s="47" t="s">
        <v>12</v>
      </c>
      <c r="I119" s="47"/>
      <c r="J119" s="235"/>
      <c r="K119" s="153"/>
      <c r="L119" s="153"/>
      <c r="M119" s="153"/>
      <c r="N119" s="153"/>
      <c r="O119" s="153"/>
    </row>
    <row r="120" spans="1:15" s="218" customFormat="1" outlineLevel="1" x14ac:dyDescent="0.25">
      <c r="A120" s="44" t="s">
        <v>274</v>
      </c>
      <c r="B120" s="51"/>
      <c r="C120" s="54"/>
      <c r="D120" s="117"/>
      <c r="E120" s="117"/>
      <c r="F120" s="117"/>
      <c r="G120" s="66"/>
      <c r="H120" s="58"/>
      <c r="I120" s="58"/>
      <c r="J120" s="236"/>
      <c r="K120" s="237" t="s">
        <v>279</v>
      </c>
      <c r="L120" s="237"/>
      <c r="M120" s="237"/>
      <c r="N120" s="237"/>
      <c r="O120" s="270"/>
    </row>
    <row r="121" spans="1:15" s="218" customFormat="1" outlineLevel="1" x14ac:dyDescent="0.25">
      <c r="A121" s="44" t="s">
        <v>275</v>
      </c>
      <c r="B121" s="51"/>
      <c r="C121" s="54"/>
      <c r="D121" s="117"/>
      <c r="E121" s="123"/>
      <c r="F121" s="123"/>
      <c r="G121" s="66"/>
      <c r="H121" s="104">
        <v>17968000</v>
      </c>
      <c r="I121" s="104"/>
      <c r="J121" s="236"/>
      <c r="K121" s="237" t="s">
        <v>279</v>
      </c>
      <c r="L121" s="237"/>
      <c r="M121" s="237"/>
      <c r="N121" s="237"/>
      <c r="O121" s="129"/>
    </row>
    <row r="122" spans="1:15" s="218" customFormat="1" outlineLevel="1" x14ac:dyDescent="0.25">
      <c r="A122" s="44" t="s">
        <v>275</v>
      </c>
      <c r="B122" s="51"/>
      <c r="C122" s="54"/>
      <c r="D122" s="117"/>
      <c r="E122" s="123"/>
      <c r="F122" s="123"/>
      <c r="G122" s="66"/>
      <c r="H122" s="104">
        <v>250000</v>
      </c>
      <c r="I122" s="104"/>
      <c r="J122" s="236"/>
      <c r="K122" s="237" t="s">
        <v>279</v>
      </c>
      <c r="L122" s="237"/>
      <c r="M122" s="237"/>
      <c r="N122" s="237"/>
      <c r="O122" s="221"/>
    </row>
    <row r="123" spans="1:15" s="218" customFormat="1" outlineLevel="1" x14ac:dyDescent="0.25">
      <c r="A123" s="33" t="s">
        <v>191</v>
      </c>
      <c r="B123" s="51" t="s">
        <v>214</v>
      </c>
      <c r="C123" s="118" t="s">
        <v>263</v>
      </c>
      <c r="D123" s="117" t="s">
        <v>193</v>
      </c>
      <c r="E123" s="117"/>
      <c r="F123" s="117" t="s">
        <v>193</v>
      </c>
      <c r="G123" s="94"/>
      <c r="H123" s="104">
        <v>-250000</v>
      </c>
      <c r="I123" s="104"/>
      <c r="J123" s="236">
        <v>41934</v>
      </c>
      <c r="K123" s="240" t="s">
        <v>276</v>
      </c>
      <c r="L123" s="240"/>
      <c r="M123" s="237"/>
      <c r="N123" s="237"/>
      <c r="O123" s="221"/>
    </row>
    <row r="124" spans="1:15" s="218" customFormat="1" outlineLevel="1" x14ac:dyDescent="0.25">
      <c r="A124" s="136" t="s">
        <v>49</v>
      </c>
      <c r="B124" s="137" t="s">
        <v>254</v>
      </c>
      <c r="C124" s="138" t="s">
        <v>296</v>
      </c>
      <c r="D124" s="139"/>
      <c r="E124" s="140"/>
      <c r="F124" s="140"/>
      <c r="G124" s="141"/>
      <c r="H124" s="254">
        <v>-17968000</v>
      </c>
      <c r="I124" s="254"/>
      <c r="J124" s="239">
        <v>42495</v>
      </c>
      <c r="K124" s="240" t="s">
        <v>297</v>
      </c>
      <c r="L124" s="240"/>
      <c r="M124" s="237"/>
      <c r="N124" s="237"/>
      <c r="O124" s="221"/>
    </row>
    <row r="125" spans="1:15" s="222" customFormat="1" outlineLevel="1" x14ac:dyDescent="0.25">
      <c r="A125" s="136" t="s">
        <v>49</v>
      </c>
      <c r="B125" s="137" t="s">
        <v>308</v>
      </c>
      <c r="C125" s="138" t="s">
        <v>309</v>
      </c>
      <c r="D125" s="139"/>
      <c r="E125" s="140"/>
      <c r="F125" s="140"/>
      <c r="G125" s="141"/>
      <c r="H125" s="256">
        <v>1398000</v>
      </c>
      <c r="I125" s="256"/>
      <c r="J125" s="239"/>
      <c r="K125" s="240" t="s">
        <v>297</v>
      </c>
      <c r="L125" s="240"/>
      <c r="M125" s="237"/>
      <c r="N125" s="237"/>
      <c r="O125" s="221"/>
    </row>
    <row r="126" spans="1:15" s="218" customFormat="1" outlineLevel="1" x14ac:dyDescent="0.25">
      <c r="A126" s="136" t="s">
        <v>49</v>
      </c>
      <c r="B126" s="137" t="s">
        <v>308</v>
      </c>
      <c r="C126" s="138" t="s">
        <v>309</v>
      </c>
      <c r="D126" s="139"/>
      <c r="E126" s="140"/>
      <c r="F126" s="140"/>
      <c r="G126" s="141"/>
      <c r="H126" s="254">
        <v>-1398000</v>
      </c>
      <c r="I126" s="254"/>
      <c r="J126" s="239"/>
      <c r="K126" s="240" t="s">
        <v>297</v>
      </c>
      <c r="L126" s="240"/>
      <c r="M126" s="237"/>
      <c r="N126" s="237"/>
      <c r="O126" s="221"/>
    </row>
    <row r="127" spans="1:15" s="218" customFormat="1" ht="26.4" outlineLevel="1" x14ac:dyDescent="0.25">
      <c r="A127" s="130"/>
      <c r="B127" s="131"/>
      <c r="C127" s="132"/>
      <c r="D127" s="223"/>
      <c r="E127" s="223"/>
      <c r="F127" s="133" t="s">
        <v>223</v>
      </c>
      <c r="G127" s="134">
        <f>SUM(G120:G123)</f>
        <v>0</v>
      </c>
      <c r="H127" s="257">
        <f>SUM(H121:H126)</f>
        <v>0</v>
      </c>
      <c r="I127" s="281"/>
      <c r="J127" s="258"/>
      <c r="K127" s="259"/>
      <c r="L127" s="259"/>
      <c r="M127" s="259"/>
      <c r="N127" s="259"/>
      <c r="O127" s="222"/>
    </row>
    <row r="128" spans="1:15" s="218" customFormat="1" outlineLevel="1" x14ac:dyDescent="0.25">
      <c r="A128" s="78"/>
      <c r="B128" s="84"/>
      <c r="C128" s="125"/>
      <c r="D128" s="209"/>
      <c r="E128" s="209"/>
      <c r="F128" s="209"/>
      <c r="G128" s="126"/>
      <c r="H128" s="127"/>
      <c r="I128" s="127"/>
      <c r="J128" s="245"/>
      <c r="K128" s="246"/>
      <c r="L128" s="246"/>
      <c r="M128" s="246"/>
      <c r="N128" s="246"/>
    </row>
    <row r="129" spans="1:15" s="218" customFormat="1" outlineLevel="1" x14ac:dyDescent="0.25">
      <c r="A129" s="219"/>
      <c r="B129" s="220"/>
      <c r="C129" s="219"/>
      <c r="D129" s="220"/>
      <c r="E129" s="220"/>
      <c r="F129" s="220"/>
      <c r="G129" s="8"/>
      <c r="H129" s="1"/>
      <c r="I129" s="1"/>
      <c r="J129" s="269"/>
      <c r="K129" s="214"/>
      <c r="L129" s="214"/>
      <c r="M129" s="214"/>
      <c r="N129" s="214"/>
    </row>
    <row r="130" spans="1:15" s="218" customFormat="1" ht="26.4" outlineLevel="1" x14ac:dyDescent="0.25">
      <c r="A130" s="93" t="s">
        <v>1</v>
      </c>
      <c r="B130" s="92" t="s">
        <v>2</v>
      </c>
      <c r="C130" s="93" t="s">
        <v>3</v>
      </c>
      <c r="D130" s="92" t="s">
        <v>4</v>
      </c>
      <c r="E130" s="92"/>
      <c r="F130" s="92" t="s">
        <v>5</v>
      </c>
      <c r="G130" s="3" t="s">
        <v>6</v>
      </c>
      <c r="H130" s="265" t="s">
        <v>7</v>
      </c>
      <c r="I130" s="265"/>
      <c r="J130" s="266" t="s">
        <v>8</v>
      </c>
      <c r="K130" s="234" t="s">
        <v>9</v>
      </c>
      <c r="L130" s="234"/>
      <c r="M130" s="234" t="s">
        <v>270</v>
      </c>
      <c r="N130" s="234" t="s">
        <v>271</v>
      </c>
      <c r="O130" s="234" t="s">
        <v>338</v>
      </c>
    </row>
    <row r="131" spans="1:15" s="218" customFormat="1" outlineLevel="1" x14ac:dyDescent="0.25">
      <c r="A131" s="50" t="s">
        <v>261</v>
      </c>
      <c r="B131" s="49"/>
      <c r="C131" s="50"/>
      <c r="D131" s="49"/>
      <c r="E131" s="49"/>
      <c r="F131" s="49"/>
      <c r="G131" s="83" t="s">
        <v>11</v>
      </c>
      <c r="H131" s="47" t="s">
        <v>12</v>
      </c>
      <c r="I131" s="47"/>
      <c r="J131" s="235"/>
      <c r="K131" s="153"/>
      <c r="L131" s="153"/>
      <c r="M131" s="153"/>
      <c r="N131" s="153"/>
      <c r="O131" s="153"/>
    </row>
    <row r="132" spans="1:15" s="218" customFormat="1" outlineLevel="1" x14ac:dyDescent="0.25">
      <c r="A132" s="44" t="s">
        <v>237</v>
      </c>
      <c r="B132" s="51"/>
      <c r="C132" s="54"/>
      <c r="D132" s="117"/>
      <c r="E132" s="117"/>
      <c r="F132" s="117"/>
      <c r="G132" s="66">
        <v>1258000</v>
      </c>
      <c r="H132" s="58"/>
      <c r="I132" s="58"/>
      <c r="J132" s="236"/>
      <c r="K132" s="237" t="s">
        <v>15</v>
      </c>
      <c r="L132" s="237"/>
      <c r="M132" s="237"/>
      <c r="N132" s="237"/>
      <c r="O132" s="221"/>
    </row>
    <row r="133" spans="1:15" s="218" customFormat="1" outlineLevel="1" x14ac:dyDescent="0.25">
      <c r="A133" s="44" t="s">
        <v>258</v>
      </c>
      <c r="B133" s="51"/>
      <c r="C133" s="54"/>
      <c r="D133" s="117"/>
      <c r="E133" s="123"/>
      <c r="F133" s="123"/>
      <c r="G133" s="66"/>
      <c r="H133" s="104">
        <v>13644000</v>
      </c>
      <c r="I133" s="104"/>
      <c r="J133" s="236"/>
      <c r="K133" s="237" t="s">
        <v>15</v>
      </c>
      <c r="L133" s="237"/>
      <c r="M133" s="237"/>
      <c r="N133" s="237"/>
      <c r="O133" s="221"/>
    </row>
    <row r="134" spans="1:15" s="218" customFormat="1" ht="26.4" outlineLevel="1" x14ac:dyDescent="0.25">
      <c r="A134" s="33" t="s">
        <v>49</v>
      </c>
      <c r="B134" s="51" t="s">
        <v>254</v>
      </c>
      <c r="C134" s="118" t="s">
        <v>255</v>
      </c>
      <c r="D134" s="117"/>
      <c r="E134" s="123"/>
      <c r="F134" s="123"/>
      <c r="G134" s="94">
        <v>-1000000</v>
      </c>
      <c r="H134" s="104"/>
      <c r="I134" s="104"/>
      <c r="J134" s="236">
        <v>41509</v>
      </c>
      <c r="K134" s="237"/>
      <c r="L134" s="237"/>
      <c r="M134" s="237"/>
      <c r="N134" s="237"/>
      <c r="O134" s="221"/>
    </row>
    <row r="135" spans="1:15" s="212" customFormat="1" ht="26.4" outlineLevel="1" x14ac:dyDescent="0.25">
      <c r="A135" s="33" t="s">
        <v>49</v>
      </c>
      <c r="B135" s="51" t="s">
        <v>254</v>
      </c>
      <c r="C135" s="118" t="s">
        <v>255</v>
      </c>
      <c r="D135" s="117"/>
      <c r="E135" s="123"/>
      <c r="F135" s="123"/>
      <c r="G135" s="102"/>
      <c r="H135" s="104"/>
      <c r="I135" s="104"/>
      <c r="J135" s="236" t="s">
        <v>257</v>
      </c>
      <c r="K135" s="237" t="s">
        <v>256</v>
      </c>
      <c r="L135" s="237"/>
      <c r="M135" s="237" t="s">
        <v>272</v>
      </c>
      <c r="N135" s="237" t="s">
        <v>272</v>
      </c>
      <c r="O135" s="224"/>
    </row>
    <row r="136" spans="1:15" s="213" customFormat="1" outlineLevel="1" x14ac:dyDescent="0.25">
      <c r="A136" s="33" t="s">
        <v>191</v>
      </c>
      <c r="B136" s="51" t="s">
        <v>214</v>
      </c>
      <c r="C136" s="118" t="s">
        <v>263</v>
      </c>
      <c r="D136" s="117" t="s">
        <v>193</v>
      </c>
      <c r="E136" s="117"/>
      <c r="F136" s="117" t="s">
        <v>193</v>
      </c>
      <c r="G136" s="102"/>
      <c r="H136" s="142">
        <v>-14834</v>
      </c>
      <c r="I136" s="142"/>
      <c r="J136" s="236">
        <v>41675</v>
      </c>
      <c r="K136" s="237"/>
      <c r="L136" s="237"/>
      <c r="M136" s="237"/>
      <c r="N136" s="237"/>
      <c r="O136" s="221"/>
    </row>
    <row r="137" spans="1:15" s="214" customFormat="1" outlineLevel="1" x14ac:dyDescent="0.25">
      <c r="A137" s="33" t="s">
        <v>191</v>
      </c>
      <c r="B137" s="51" t="s">
        <v>230</v>
      </c>
      <c r="C137" s="118" t="s">
        <v>360</v>
      </c>
      <c r="D137" s="117"/>
      <c r="E137" s="123"/>
      <c r="F137" s="123"/>
      <c r="G137" s="102">
        <f>-50000</f>
        <v>-50000</v>
      </c>
      <c r="H137" s="255"/>
      <c r="I137" s="255"/>
      <c r="J137" s="236">
        <v>41689</v>
      </c>
      <c r="K137" s="237"/>
      <c r="L137" s="237"/>
      <c r="M137" s="237"/>
      <c r="N137" s="237"/>
      <c r="O137" s="129"/>
    </row>
    <row r="138" spans="1:15" s="218" customFormat="1" outlineLevel="1" x14ac:dyDescent="0.25">
      <c r="A138" s="33" t="s">
        <v>16</v>
      </c>
      <c r="B138" s="51" t="s">
        <v>265</v>
      </c>
      <c r="C138" s="118" t="s">
        <v>266</v>
      </c>
      <c r="D138" s="117"/>
      <c r="E138" s="123"/>
      <c r="F138" s="123"/>
      <c r="G138" s="102"/>
      <c r="H138" s="255">
        <v>-5622179</v>
      </c>
      <c r="I138" s="255"/>
      <c r="J138" s="236">
        <v>41801</v>
      </c>
      <c r="K138" s="237" t="s">
        <v>269</v>
      </c>
      <c r="L138" s="237"/>
      <c r="M138" s="237" t="s">
        <v>272</v>
      </c>
      <c r="N138" s="237" t="s">
        <v>272</v>
      </c>
      <c r="O138" s="270"/>
    </row>
    <row r="139" spans="1:15" s="218" customFormat="1" outlineLevel="1" x14ac:dyDescent="0.25">
      <c r="A139" s="33" t="s">
        <v>16</v>
      </c>
      <c r="B139" s="51" t="s">
        <v>267</v>
      </c>
      <c r="C139" s="118" t="s">
        <v>268</v>
      </c>
      <c r="D139" s="117"/>
      <c r="E139" s="123"/>
      <c r="F139" s="123"/>
      <c r="G139" s="102"/>
      <c r="H139" s="255">
        <v>-19744</v>
      </c>
      <c r="I139" s="255"/>
      <c r="J139" s="236">
        <v>41801</v>
      </c>
      <c r="K139" s="237" t="s">
        <v>269</v>
      </c>
      <c r="L139" s="237"/>
      <c r="M139" s="237" t="s">
        <v>272</v>
      </c>
      <c r="N139" s="237" t="s">
        <v>272</v>
      </c>
      <c r="O139" s="129"/>
    </row>
    <row r="140" spans="1:15" s="218" customFormat="1" outlineLevel="1" x14ac:dyDescent="0.25">
      <c r="A140" s="33" t="s">
        <v>95</v>
      </c>
      <c r="B140" s="51" t="s">
        <v>235</v>
      </c>
      <c r="C140" s="118" t="s">
        <v>361</v>
      </c>
      <c r="D140" s="117"/>
      <c r="E140" s="123"/>
      <c r="F140" s="123"/>
      <c r="G140" s="102">
        <v>-95000</v>
      </c>
      <c r="H140" s="255"/>
      <c r="I140" s="255"/>
      <c r="J140" s="236">
        <v>41723</v>
      </c>
      <c r="K140" s="237" t="s">
        <v>264</v>
      </c>
      <c r="L140" s="237"/>
      <c r="M140" s="237" t="s">
        <v>272</v>
      </c>
      <c r="N140" s="237" t="s">
        <v>272</v>
      </c>
      <c r="O140" s="221"/>
    </row>
    <row r="141" spans="1:15" s="218" customFormat="1" outlineLevel="1" x14ac:dyDescent="0.25">
      <c r="A141" s="33" t="s">
        <v>95</v>
      </c>
      <c r="B141" s="51" t="s">
        <v>235</v>
      </c>
      <c r="C141" s="118" t="s">
        <v>361</v>
      </c>
      <c r="D141" s="117"/>
      <c r="E141" s="123"/>
      <c r="F141" s="123"/>
      <c r="G141" s="102"/>
      <c r="H141" s="255">
        <v>-7942894</v>
      </c>
      <c r="I141" s="255"/>
      <c r="J141" s="236"/>
      <c r="K141" s="237" t="s">
        <v>273</v>
      </c>
      <c r="L141" s="237"/>
      <c r="M141" s="237"/>
      <c r="N141" s="237"/>
      <c r="O141" s="221"/>
    </row>
    <row r="142" spans="1:15" s="218" customFormat="1" outlineLevel="1" x14ac:dyDescent="0.25">
      <c r="A142" s="136" t="s">
        <v>293</v>
      </c>
      <c r="B142" s="137" t="s">
        <v>230</v>
      </c>
      <c r="C142" s="138" t="s">
        <v>294</v>
      </c>
      <c r="D142" s="139"/>
      <c r="E142" s="140"/>
      <c r="F142" s="140"/>
      <c r="G142" s="141">
        <v>-16000</v>
      </c>
      <c r="H142" s="254"/>
      <c r="I142" s="254"/>
      <c r="J142" s="239">
        <v>42331</v>
      </c>
      <c r="K142" s="240" t="s">
        <v>295</v>
      </c>
      <c r="L142" s="240"/>
      <c r="M142" s="237"/>
      <c r="N142" s="237"/>
      <c r="O142" s="221"/>
    </row>
    <row r="143" spans="1:15" s="218" customFormat="1" outlineLevel="1" x14ac:dyDescent="0.25">
      <c r="A143" s="136" t="s">
        <v>49</v>
      </c>
      <c r="B143" s="137" t="s">
        <v>254</v>
      </c>
      <c r="C143" s="138" t="s">
        <v>296</v>
      </c>
      <c r="D143" s="139"/>
      <c r="E143" s="140"/>
      <c r="F143" s="140"/>
      <c r="G143" s="141"/>
      <c r="H143" s="254">
        <v>-44349</v>
      </c>
      <c r="I143" s="254"/>
      <c r="J143" s="239">
        <v>42495</v>
      </c>
      <c r="K143" s="240" t="s">
        <v>297</v>
      </c>
      <c r="L143" s="240"/>
      <c r="M143" s="237"/>
      <c r="N143" s="237"/>
      <c r="O143" s="221"/>
    </row>
    <row r="144" spans="1:15" s="218" customFormat="1" ht="26.4" outlineLevel="1" x14ac:dyDescent="0.25">
      <c r="A144" s="136" t="s">
        <v>299</v>
      </c>
      <c r="B144" s="137" t="s">
        <v>300</v>
      </c>
      <c r="C144" s="138" t="s">
        <v>301</v>
      </c>
      <c r="D144" s="139"/>
      <c r="E144" s="140"/>
      <c r="F144" s="140"/>
      <c r="G144" s="141">
        <v>97000</v>
      </c>
      <c r="H144" s="254"/>
      <c r="I144" s="254"/>
      <c r="J144" s="239">
        <v>42529</v>
      </c>
      <c r="K144" s="240" t="s">
        <v>302</v>
      </c>
      <c r="L144" s="240"/>
      <c r="M144" s="237"/>
      <c r="N144" s="237"/>
      <c r="O144" s="221"/>
    </row>
    <row r="145" spans="1:15" s="218" customFormat="1" outlineLevel="1" x14ac:dyDescent="0.25">
      <c r="A145" s="33"/>
      <c r="B145" s="117"/>
      <c r="C145" s="118"/>
      <c r="D145" s="117"/>
      <c r="E145" s="123"/>
      <c r="F145" s="77" t="s">
        <v>223</v>
      </c>
      <c r="G145" s="76">
        <v>0</v>
      </c>
      <c r="H145" s="244">
        <f>SUM(H132:H143)</f>
        <v>0</v>
      </c>
      <c r="I145" s="244"/>
      <c r="J145" s="236"/>
      <c r="K145" s="221"/>
      <c r="L145" s="221"/>
      <c r="M145" s="237"/>
      <c r="N145" s="237"/>
      <c r="O145" s="221"/>
    </row>
    <row r="146" spans="1:15" s="218" customFormat="1" outlineLevel="1" x14ac:dyDescent="0.25">
      <c r="A146" s="78"/>
      <c r="B146" s="209"/>
      <c r="C146" s="125"/>
      <c r="D146" s="209"/>
      <c r="E146" s="209"/>
      <c r="F146" s="209"/>
      <c r="G146" s="209"/>
      <c r="H146" s="260"/>
      <c r="I146" s="260"/>
      <c r="J146" s="245"/>
      <c r="K146" s="260"/>
      <c r="L146" s="260"/>
    </row>
    <row r="147" spans="1:15" s="218" customFormat="1" outlineLevel="1" x14ac:dyDescent="0.25">
      <c r="A147" s="219"/>
      <c r="B147" s="220"/>
      <c r="C147" s="219"/>
      <c r="D147" s="220"/>
      <c r="E147" s="220"/>
      <c r="F147" s="220"/>
      <c r="G147" s="8"/>
      <c r="H147" s="1"/>
      <c r="I147" s="1"/>
      <c r="J147" s="269"/>
      <c r="K147" s="214"/>
      <c r="L147" s="214"/>
      <c r="M147" s="214"/>
      <c r="N147" s="214"/>
    </row>
    <row r="148" spans="1:15" s="218" customFormat="1" ht="26.4" outlineLevel="1" x14ac:dyDescent="0.25">
      <c r="A148" s="93" t="s">
        <v>1</v>
      </c>
      <c r="B148" s="92" t="s">
        <v>2</v>
      </c>
      <c r="C148" s="93" t="s">
        <v>3</v>
      </c>
      <c r="D148" s="92" t="s">
        <v>4</v>
      </c>
      <c r="E148" s="92"/>
      <c r="F148" s="92" t="s">
        <v>5</v>
      </c>
      <c r="G148" s="3" t="s">
        <v>6</v>
      </c>
      <c r="H148" s="265" t="s">
        <v>7</v>
      </c>
      <c r="I148" s="265"/>
      <c r="J148" s="266" t="s">
        <v>8</v>
      </c>
      <c r="K148" s="234" t="s">
        <v>9</v>
      </c>
      <c r="L148" s="283"/>
      <c r="M148" s="271"/>
      <c r="N148" s="271"/>
    </row>
    <row r="149" spans="1:15" s="218" customFormat="1" outlineLevel="1" x14ac:dyDescent="0.25">
      <c r="A149" s="50" t="s">
        <v>236</v>
      </c>
      <c r="B149" s="49"/>
      <c r="C149" s="50"/>
      <c r="D149" s="49"/>
      <c r="E149" s="49"/>
      <c r="F149" s="49"/>
      <c r="G149" s="83" t="s">
        <v>11</v>
      </c>
      <c r="H149" s="47" t="s">
        <v>12</v>
      </c>
      <c r="I149" s="47"/>
      <c r="J149" s="235"/>
      <c r="K149" s="153"/>
      <c r="L149" s="284"/>
      <c r="M149" s="214"/>
      <c r="N149" s="214"/>
    </row>
    <row r="150" spans="1:15" s="218" customFormat="1" outlineLevel="1" x14ac:dyDescent="0.25">
      <c r="A150" s="44" t="s">
        <v>238</v>
      </c>
      <c r="B150" s="51"/>
      <c r="C150" s="54"/>
      <c r="D150" s="117"/>
      <c r="E150" s="117"/>
      <c r="F150" s="117"/>
      <c r="G150" s="66">
        <v>657000</v>
      </c>
      <c r="H150" s="58"/>
      <c r="I150" s="58"/>
      <c r="J150" s="236"/>
      <c r="K150" s="237" t="s">
        <v>15</v>
      </c>
      <c r="L150" s="246"/>
    </row>
    <row r="151" spans="1:15" s="218" customFormat="1" outlineLevel="1" x14ac:dyDescent="0.25">
      <c r="A151" s="44" t="s">
        <v>239</v>
      </c>
      <c r="B151" s="51"/>
      <c r="C151" s="54"/>
      <c r="D151" s="117"/>
      <c r="E151" s="117"/>
      <c r="F151" s="117"/>
      <c r="G151" s="53"/>
      <c r="H151" s="58">
        <v>10429000</v>
      </c>
      <c r="I151" s="58"/>
      <c r="J151" s="236"/>
      <c r="K151" s="237" t="s">
        <v>15</v>
      </c>
      <c r="L151" s="246"/>
    </row>
    <row r="152" spans="1:15" s="218" customFormat="1" outlineLevel="1" x14ac:dyDescent="0.25">
      <c r="A152" s="446" t="s">
        <v>253</v>
      </c>
      <c r="B152" s="447"/>
      <c r="C152" s="448"/>
      <c r="D152" s="117"/>
      <c r="E152" s="117"/>
      <c r="F152" s="117"/>
      <c r="G152" s="94">
        <v>-20000</v>
      </c>
      <c r="H152" s="142">
        <v>-369000</v>
      </c>
      <c r="I152" s="142"/>
      <c r="J152" s="236">
        <v>41428</v>
      </c>
      <c r="K152" s="237" t="s">
        <v>15</v>
      </c>
      <c r="L152" s="246"/>
    </row>
    <row r="153" spans="1:15" s="218" customFormat="1" outlineLevel="1" x14ac:dyDescent="0.25">
      <c r="A153" s="44" t="s">
        <v>262</v>
      </c>
      <c r="B153" s="193"/>
      <c r="C153" s="194"/>
      <c r="D153" s="117"/>
      <c r="E153" s="117"/>
      <c r="F153" s="117"/>
      <c r="G153" s="94"/>
      <c r="H153" s="58">
        <v>400000</v>
      </c>
      <c r="I153" s="58"/>
      <c r="J153" s="236">
        <v>41674</v>
      </c>
      <c r="K153" s="237" t="s">
        <v>15</v>
      </c>
      <c r="L153" s="246"/>
    </row>
    <row r="154" spans="1:15" s="218" customFormat="1" outlineLevel="1" x14ac:dyDescent="0.25">
      <c r="A154" s="33" t="s">
        <v>16</v>
      </c>
      <c r="B154" s="51" t="s">
        <v>233</v>
      </c>
      <c r="C154" s="118" t="s">
        <v>234</v>
      </c>
      <c r="D154" s="117"/>
      <c r="E154" s="117"/>
      <c r="F154" s="117"/>
      <c r="G154" s="94">
        <v>-201000</v>
      </c>
      <c r="H154" s="104"/>
      <c r="I154" s="104"/>
      <c r="J154" s="236"/>
      <c r="K154" s="221" t="s">
        <v>148</v>
      </c>
      <c r="L154" s="260"/>
    </row>
    <row r="155" spans="1:15" s="212" customFormat="1" outlineLevel="1" x14ac:dyDescent="0.25">
      <c r="A155" s="33" t="s">
        <v>16</v>
      </c>
      <c r="B155" s="51" t="s">
        <v>228</v>
      </c>
      <c r="C155" s="118" t="s">
        <v>229</v>
      </c>
      <c r="D155" s="117"/>
      <c r="E155" s="123"/>
      <c r="F155" s="123"/>
      <c r="G155" s="102"/>
      <c r="H155" s="142">
        <v>-6359724</v>
      </c>
      <c r="I155" s="142"/>
      <c r="J155" s="236">
        <v>41248</v>
      </c>
      <c r="K155" s="221" t="s">
        <v>149</v>
      </c>
      <c r="L155" s="260"/>
      <c r="M155" s="218"/>
      <c r="N155" s="218"/>
      <c r="O155" s="218"/>
    </row>
    <row r="156" spans="1:15" s="213" customFormat="1" outlineLevel="1" x14ac:dyDescent="0.25">
      <c r="A156" s="33" t="s">
        <v>16</v>
      </c>
      <c r="B156" s="51" t="s">
        <v>228</v>
      </c>
      <c r="C156" s="118" t="s">
        <v>229</v>
      </c>
      <c r="D156" s="117"/>
      <c r="E156" s="123"/>
      <c r="F156" s="123"/>
      <c r="G156" s="102"/>
      <c r="H156" s="142">
        <v>-95000</v>
      </c>
      <c r="I156" s="142"/>
      <c r="J156" s="236">
        <v>41304</v>
      </c>
      <c r="K156" s="221" t="s">
        <v>150</v>
      </c>
      <c r="L156" s="260"/>
      <c r="M156" s="218"/>
      <c r="N156" s="218"/>
      <c r="O156" s="218"/>
    </row>
    <row r="157" spans="1:15" s="214" customFormat="1" outlineLevel="1" x14ac:dyDescent="0.25">
      <c r="A157" s="33" t="s">
        <v>191</v>
      </c>
      <c r="B157" s="51" t="s">
        <v>230</v>
      </c>
      <c r="C157" s="118" t="s">
        <v>360</v>
      </c>
      <c r="D157" s="117"/>
      <c r="E157" s="123"/>
      <c r="F157" s="123"/>
      <c r="G157" s="102"/>
      <c r="H157" s="255">
        <v>-3616591</v>
      </c>
      <c r="I157" s="255"/>
      <c r="J157" s="236">
        <v>41397</v>
      </c>
      <c r="K157" s="221" t="s">
        <v>153</v>
      </c>
      <c r="L157" s="260"/>
      <c r="M157" s="218"/>
      <c r="N157" s="218"/>
    </row>
    <row r="158" spans="1:15" s="218" customFormat="1" outlineLevel="1" x14ac:dyDescent="0.25">
      <c r="A158" s="33" t="s">
        <v>191</v>
      </c>
      <c r="B158" s="51" t="s">
        <v>230</v>
      </c>
      <c r="C158" s="118" t="s">
        <v>360</v>
      </c>
      <c r="D158" s="117"/>
      <c r="E158" s="123"/>
      <c r="F158" s="123"/>
      <c r="G158" s="102"/>
      <c r="H158" s="255">
        <v>12000</v>
      </c>
      <c r="I158" s="255"/>
      <c r="J158" s="236">
        <v>41453</v>
      </c>
      <c r="K158" s="221" t="s">
        <v>173</v>
      </c>
      <c r="L158" s="260"/>
      <c r="O158" s="271"/>
    </row>
    <row r="159" spans="1:15" s="218" customFormat="1" outlineLevel="1" x14ac:dyDescent="0.25">
      <c r="A159" s="33" t="s">
        <v>191</v>
      </c>
      <c r="B159" s="51" t="s">
        <v>214</v>
      </c>
      <c r="C159" s="118" t="s">
        <v>263</v>
      </c>
      <c r="D159" s="117" t="s">
        <v>193</v>
      </c>
      <c r="E159" s="123"/>
      <c r="F159" s="123"/>
      <c r="G159" s="102"/>
      <c r="H159" s="255">
        <v>-400685</v>
      </c>
      <c r="I159" s="255"/>
      <c r="J159" s="236">
        <v>41675</v>
      </c>
      <c r="K159" s="221" t="s">
        <v>176</v>
      </c>
      <c r="L159" s="260"/>
      <c r="O159" s="214"/>
    </row>
    <row r="160" spans="1:15" s="218" customFormat="1" outlineLevel="1" x14ac:dyDescent="0.25">
      <c r="A160" s="33" t="s">
        <v>95</v>
      </c>
      <c r="B160" s="51" t="s">
        <v>235</v>
      </c>
      <c r="C160" s="118" t="s">
        <v>362</v>
      </c>
      <c r="D160" s="117"/>
      <c r="E160" s="123"/>
      <c r="F160" s="123"/>
      <c r="G160" s="102">
        <v>-456000</v>
      </c>
      <c r="H160" s="104"/>
      <c r="I160" s="104"/>
      <c r="J160" s="236">
        <v>41278</v>
      </c>
      <c r="K160" s="221" t="s">
        <v>243</v>
      </c>
      <c r="L160" s="260"/>
    </row>
    <row r="161" spans="1:15" s="218" customFormat="1" outlineLevel="1" x14ac:dyDescent="0.25">
      <c r="A161" s="33" t="s">
        <v>95</v>
      </c>
      <c r="B161" s="51" t="s">
        <v>235</v>
      </c>
      <c r="C161" s="118" t="s">
        <v>362</v>
      </c>
      <c r="D161" s="117"/>
      <c r="E161" s="123"/>
      <c r="F161" s="123"/>
      <c r="G161" s="102">
        <v>20000</v>
      </c>
      <c r="H161" s="104"/>
      <c r="I161" s="104"/>
      <c r="J161" s="236">
        <v>41453</v>
      </c>
      <c r="K161" s="221" t="s">
        <v>251</v>
      </c>
      <c r="L161" s="260"/>
    </row>
    <row r="162" spans="1:15" s="218" customFormat="1" outlineLevel="1" x14ac:dyDescent="0.25">
      <c r="A162" s="33"/>
      <c r="B162" s="117"/>
      <c r="C162" s="118"/>
      <c r="D162" s="117"/>
      <c r="E162" s="123"/>
      <c r="F162" s="77" t="s">
        <v>223</v>
      </c>
      <c r="G162" s="76">
        <f>SUM(G150:G161)</f>
        <v>0</v>
      </c>
      <c r="H162" s="244">
        <f>SUM(H150:H161)</f>
        <v>0</v>
      </c>
      <c r="I162" s="244"/>
      <c r="J162" s="236"/>
      <c r="K162" s="221"/>
      <c r="L162" s="260"/>
    </row>
    <row r="163" spans="1:15" s="218" customFormat="1" outlineLevel="1" x14ac:dyDescent="0.25">
      <c r="A163" s="78"/>
      <c r="B163" s="209"/>
      <c r="C163" s="125"/>
      <c r="D163" s="209"/>
      <c r="E163" s="209"/>
      <c r="F163" s="105"/>
      <c r="G163" s="106"/>
      <c r="H163" s="261"/>
      <c r="I163" s="261"/>
      <c r="J163" s="245"/>
      <c r="K163" s="260"/>
      <c r="L163" s="260"/>
    </row>
    <row r="164" spans="1:15" s="218" customFormat="1" outlineLevel="1" x14ac:dyDescent="0.25">
      <c r="A164" s="219"/>
      <c r="B164" s="220"/>
      <c r="C164" s="219"/>
      <c r="D164" s="220"/>
      <c r="E164" s="220"/>
      <c r="F164" s="220"/>
      <c r="G164" s="8"/>
      <c r="H164" s="1"/>
      <c r="I164" s="1"/>
      <c r="J164" s="269"/>
      <c r="K164" s="214"/>
      <c r="L164" s="214"/>
      <c r="M164" s="214"/>
      <c r="N164" s="214"/>
    </row>
    <row r="165" spans="1:15" s="218" customFormat="1" ht="26.4" outlineLevel="1" x14ac:dyDescent="0.25">
      <c r="A165" s="93" t="s">
        <v>1</v>
      </c>
      <c r="B165" s="92" t="s">
        <v>2</v>
      </c>
      <c r="C165" s="93" t="s">
        <v>3</v>
      </c>
      <c r="D165" s="92" t="s">
        <v>4</v>
      </c>
      <c r="E165" s="92"/>
      <c r="F165" s="92" t="s">
        <v>5</v>
      </c>
      <c r="G165" s="3" t="s">
        <v>6</v>
      </c>
      <c r="H165" s="265" t="s">
        <v>7</v>
      </c>
      <c r="I165" s="265"/>
      <c r="J165" s="266" t="s">
        <v>8</v>
      </c>
      <c r="K165" s="234" t="s">
        <v>9</v>
      </c>
      <c r="L165" s="283"/>
      <c r="M165" s="271"/>
      <c r="N165" s="271"/>
    </row>
    <row r="166" spans="1:15" s="218" customFormat="1" outlineLevel="1" x14ac:dyDescent="0.25">
      <c r="A166" s="50" t="s">
        <v>232</v>
      </c>
      <c r="B166" s="49"/>
      <c r="C166" s="50"/>
      <c r="D166" s="49"/>
      <c r="E166" s="49"/>
      <c r="F166" s="49"/>
      <c r="G166" s="83" t="s">
        <v>11</v>
      </c>
      <c r="H166" s="47" t="s">
        <v>12</v>
      </c>
      <c r="I166" s="47"/>
      <c r="J166" s="235"/>
      <c r="K166" s="153"/>
      <c r="L166" s="284"/>
      <c r="M166" s="214"/>
      <c r="N166" s="214"/>
    </row>
    <row r="167" spans="1:15" s="212" customFormat="1" outlineLevel="1" x14ac:dyDescent="0.25">
      <c r="A167" s="44" t="s">
        <v>238</v>
      </c>
      <c r="B167" s="51"/>
      <c r="C167" s="54"/>
      <c r="D167" s="117"/>
      <c r="E167" s="117"/>
      <c r="F167" s="117"/>
      <c r="G167" s="66">
        <v>1043000</v>
      </c>
      <c r="H167" s="58"/>
      <c r="I167" s="58"/>
      <c r="J167" s="236"/>
      <c r="K167" s="237" t="s">
        <v>15</v>
      </c>
      <c r="L167" s="246"/>
      <c r="M167" s="218"/>
      <c r="N167" s="218"/>
      <c r="O167" s="218"/>
    </row>
    <row r="168" spans="1:15" s="212" customFormat="1" outlineLevel="1" x14ac:dyDescent="0.25">
      <c r="A168" s="44" t="s">
        <v>231</v>
      </c>
      <c r="B168" s="51"/>
      <c r="C168" s="54"/>
      <c r="D168" s="117"/>
      <c r="E168" s="117"/>
      <c r="F168" s="117"/>
      <c r="G168" s="53"/>
      <c r="H168" s="58">
        <v>5477000</v>
      </c>
      <c r="I168" s="58"/>
      <c r="J168" s="236">
        <v>40294</v>
      </c>
      <c r="K168" s="237" t="s">
        <v>15</v>
      </c>
      <c r="L168" s="246"/>
      <c r="M168" s="218"/>
      <c r="N168" s="218"/>
      <c r="O168" s="218"/>
    </row>
    <row r="169" spans="1:15" s="212" customFormat="1" outlineLevel="1" x14ac:dyDescent="0.25">
      <c r="A169" s="446" t="s">
        <v>253</v>
      </c>
      <c r="B169" s="447"/>
      <c r="C169" s="448"/>
      <c r="D169" s="117"/>
      <c r="E169" s="123"/>
      <c r="F169" s="123"/>
      <c r="G169" s="53"/>
      <c r="H169" s="104">
        <f>-5477000+4898000</f>
        <v>-579000</v>
      </c>
      <c r="I169" s="104"/>
      <c r="J169" s="236">
        <v>41428</v>
      </c>
      <c r="K169" s="237" t="s">
        <v>15</v>
      </c>
      <c r="L169" s="246"/>
      <c r="M169" s="218"/>
      <c r="N169" s="218"/>
      <c r="O169" s="214"/>
    </row>
    <row r="170" spans="1:15" s="212" customFormat="1" outlineLevel="1" x14ac:dyDescent="0.25">
      <c r="A170" s="33" t="s">
        <v>240</v>
      </c>
      <c r="B170" s="51"/>
      <c r="C170" s="54"/>
      <c r="D170" s="117"/>
      <c r="E170" s="123"/>
      <c r="F170" s="123"/>
      <c r="G170" s="94">
        <v>-555157</v>
      </c>
      <c r="H170" s="104"/>
      <c r="I170" s="104"/>
      <c r="J170" s="236">
        <v>41241</v>
      </c>
      <c r="K170" s="221" t="s">
        <v>148</v>
      </c>
      <c r="L170" s="260"/>
      <c r="M170" s="218"/>
      <c r="N170" s="218"/>
      <c r="O170" s="214"/>
    </row>
    <row r="171" spans="1:15" s="213" customFormat="1" outlineLevel="1" x14ac:dyDescent="0.25">
      <c r="A171" s="33" t="s">
        <v>240</v>
      </c>
      <c r="B171" s="51"/>
      <c r="C171" s="54"/>
      <c r="D171" s="117"/>
      <c r="E171" s="123"/>
      <c r="F171" s="123"/>
      <c r="G171" s="94">
        <v>-350000</v>
      </c>
      <c r="H171" s="104"/>
      <c r="I171" s="104"/>
      <c r="J171" s="236">
        <v>41241</v>
      </c>
      <c r="K171" s="221" t="s">
        <v>148</v>
      </c>
      <c r="L171" s="260"/>
      <c r="M171" s="218"/>
      <c r="N171" s="218"/>
      <c r="O171" s="214"/>
    </row>
    <row r="172" spans="1:15" s="214" customFormat="1" outlineLevel="1" x14ac:dyDescent="0.25">
      <c r="A172" s="33" t="s">
        <v>16</v>
      </c>
      <c r="B172" s="51" t="s">
        <v>233</v>
      </c>
      <c r="C172" s="118" t="s">
        <v>234</v>
      </c>
      <c r="D172" s="117"/>
      <c r="E172" s="123"/>
      <c r="F172" s="123"/>
      <c r="G172" s="102">
        <v>-137843</v>
      </c>
      <c r="H172" s="104"/>
      <c r="I172" s="104"/>
      <c r="J172" s="236">
        <v>41241</v>
      </c>
      <c r="K172" s="221" t="s">
        <v>148</v>
      </c>
      <c r="L172" s="260"/>
      <c r="M172" s="218"/>
      <c r="N172" s="218"/>
    </row>
    <row r="173" spans="1:15" s="218" customFormat="1" outlineLevel="1" x14ac:dyDescent="0.25">
      <c r="A173" s="33" t="s">
        <v>191</v>
      </c>
      <c r="B173" s="51" t="s">
        <v>230</v>
      </c>
      <c r="C173" s="118" t="s">
        <v>360</v>
      </c>
      <c r="D173" s="117"/>
      <c r="E173" s="123"/>
      <c r="F173" s="123"/>
      <c r="G173" s="102"/>
      <c r="H173" s="255">
        <v>-236070</v>
      </c>
      <c r="I173" s="255"/>
      <c r="J173" s="236">
        <v>41397</v>
      </c>
      <c r="K173" s="221" t="s">
        <v>149</v>
      </c>
      <c r="L173" s="260"/>
      <c r="O173" s="271"/>
    </row>
    <row r="174" spans="1:15" s="218" customFormat="1" outlineLevel="1" x14ac:dyDescent="0.25">
      <c r="A174" s="33" t="s">
        <v>191</v>
      </c>
      <c r="B174" s="51" t="s">
        <v>214</v>
      </c>
      <c r="C174" s="118" t="s">
        <v>263</v>
      </c>
      <c r="D174" s="117" t="s">
        <v>193</v>
      </c>
      <c r="E174" s="117"/>
      <c r="F174" s="117" t="s">
        <v>193</v>
      </c>
      <c r="G174" s="102"/>
      <c r="H174" s="255">
        <v>-4661930</v>
      </c>
      <c r="I174" s="255"/>
      <c r="J174" s="236">
        <v>41675</v>
      </c>
      <c r="K174" s="221" t="s">
        <v>150</v>
      </c>
      <c r="L174" s="260"/>
      <c r="O174" s="214"/>
    </row>
    <row r="175" spans="1:15" s="218" customFormat="1" outlineLevel="1" x14ac:dyDescent="0.25">
      <c r="A175" s="33"/>
      <c r="B175" s="117"/>
      <c r="C175" s="118"/>
      <c r="D175" s="117"/>
      <c r="E175" s="123"/>
      <c r="F175" s="77" t="s">
        <v>223</v>
      </c>
      <c r="G175" s="76">
        <f>SUM(G167:G172)</f>
        <v>0</v>
      </c>
      <c r="H175" s="244">
        <f>SUM(H167:H174)</f>
        <v>0</v>
      </c>
      <c r="I175" s="244"/>
      <c r="J175" s="236"/>
      <c r="K175" s="221"/>
      <c r="L175" s="260"/>
    </row>
    <row r="176" spans="1:15" s="218" customFormat="1" outlineLevel="1" x14ac:dyDescent="0.25">
      <c r="A176" s="219"/>
      <c r="B176" s="220"/>
      <c r="C176" s="219"/>
      <c r="D176" s="220"/>
      <c r="E176" s="220"/>
      <c r="F176" s="220"/>
      <c r="G176" s="8"/>
      <c r="H176" s="1"/>
      <c r="I176" s="1"/>
      <c r="J176" s="269"/>
      <c r="K176" s="214"/>
      <c r="L176" s="214"/>
      <c r="M176" s="214"/>
      <c r="N176" s="214"/>
    </row>
    <row r="177" spans="1:15" s="218" customFormat="1" outlineLevel="1" x14ac:dyDescent="0.25">
      <c r="A177" s="219"/>
      <c r="B177" s="220"/>
      <c r="C177" s="219"/>
      <c r="D177" s="220"/>
      <c r="E177" s="220"/>
      <c r="F177" s="220"/>
      <c r="G177" s="8"/>
      <c r="H177" s="1"/>
      <c r="I177" s="1"/>
      <c r="J177" s="269"/>
      <c r="K177" s="214"/>
      <c r="L177" s="214"/>
      <c r="M177" s="214"/>
      <c r="N177" s="214"/>
    </row>
    <row r="178" spans="1:15" s="218" customFormat="1" outlineLevel="1" x14ac:dyDescent="0.25">
      <c r="A178" s="219"/>
      <c r="B178" s="220"/>
      <c r="C178" s="219"/>
      <c r="D178" s="220"/>
      <c r="E178" s="220"/>
      <c r="F178" s="220"/>
      <c r="G178" s="8"/>
      <c r="H178" s="1"/>
      <c r="I178" s="1"/>
      <c r="J178" s="269"/>
      <c r="K178" s="214"/>
      <c r="L178" s="214"/>
      <c r="M178" s="214"/>
      <c r="N178" s="214"/>
    </row>
    <row r="179" spans="1:15" s="212" customFormat="1" outlineLevel="1" x14ac:dyDescent="0.25">
      <c r="A179" s="219"/>
      <c r="B179" s="220"/>
      <c r="C179" s="219"/>
      <c r="D179" s="220"/>
      <c r="E179" s="220"/>
      <c r="F179" s="220"/>
      <c r="G179" s="8"/>
      <c r="H179" s="1"/>
      <c r="I179" s="1"/>
      <c r="J179" s="269"/>
      <c r="K179" s="214"/>
      <c r="L179" s="214"/>
      <c r="M179" s="214"/>
      <c r="N179" s="214"/>
      <c r="O179" s="218"/>
    </row>
    <row r="180" spans="1:15" s="212" customFormat="1" ht="26.4" outlineLevel="1" x14ac:dyDescent="0.25">
      <c r="A180" s="93" t="s">
        <v>1</v>
      </c>
      <c r="B180" s="92" t="s">
        <v>2</v>
      </c>
      <c r="C180" s="93" t="s">
        <v>3</v>
      </c>
      <c r="D180" s="92" t="s">
        <v>4</v>
      </c>
      <c r="E180" s="92"/>
      <c r="F180" s="92" t="s">
        <v>5</v>
      </c>
      <c r="G180" s="3" t="s">
        <v>6</v>
      </c>
      <c r="H180" s="265" t="s">
        <v>7</v>
      </c>
      <c r="I180" s="265"/>
      <c r="J180" s="266" t="s">
        <v>8</v>
      </c>
      <c r="K180" s="234" t="s">
        <v>9</v>
      </c>
      <c r="L180" s="283"/>
      <c r="M180" s="271"/>
      <c r="N180" s="271"/>
      <c r="O180" s="218"/>
    </row>
    <row r="181" spans="1:15" s="212" customFormat="1" outlineLevel="1" x14ac:dyDescent="0.25">
      <c r="A181" s="50" t="s">
        <v>203</v>
      </c>
      <c r="B181" s="49"/>
      <c r="C181" s="50"/>
      <c r="D181" s="49"/>
      <c r="E181" s="49"/>
      <c r="F181" s="49"/>
      <c r="G181" s="83" t="s">
        <v>11</v>
      </c>
      <c r="H181" s="47" t="s">
        <v>12</v>
      </c>
      <c r="I181" s="47"/>
      <c r="J181" s="235"/>
      <c r="K181" s="153"/>
      <c r="L181" s="284"/>
      <c r="M181" s="214"/>
      <c r="N181" s="214"/>
      <c r="O181" s="214"/>
    </row>
    <row r="182" spans="1:15" s="212" customFormat="1" outlineLevel="1" x14ac:dyDescent="0.25">
      <c r="A182" s="44" t="s">
        <v>210</v>
      </c>
      <c r="B182" s="51"/>
      <c r="C182" s="54"/>
      <c r="D182" s="117"/>
      <c r="E182" s="117"/>
      <c r="F182" s="117"/>
      <c r="G182" s="66">
        <v>548000</v>
      </c>
      <c r="H182" s="58"/>
      <c r="I182" s="58"/>
      <c r="J182" s="236">
        <v>40294</v>
      </c>
      <c r="K182" s="237" t="s">
        <v>15</v>
      </c>
      <c r="L182" s="246"/>
      <c r="M182" s="218"/>
      <c r="N182" s="218"/>
      <c r="O182" s="214"/>
    </row>
    <row r="183" spans="1:15" s="218" customFormat="1" outlineLevel="1" x14ac:dyDescent="0.25">
      <c r="A183" s="44" t="s">
        <v>211</v>
      </c>
      <c r="B183" s="51"/>
      <c r="C183" s="54"/>
      <c r="D183" s="117"/>
      <c r="E183" s="117"/>
      <c r="F183" s="117"/>
      <c r="G183" s="53"/>
      <c r="H183" s="58">
        <v>9452000</v>
      </c>
      <c r="I183" s="58"/>
      <c r="J183" s="236">
        <v>40294</v>
      </c>
      <c r="K183" s="237" t="s">
        <v>15</v>
      </c>
      <c r="L183" s="246"/>
      <c r="O183" s="214"/>
    </row>
    <row r="184" spans="1:15" s="218" customFormat="1" outlineLevel="1" x14ac:dyDescent="0.25">
      <c r="A184" s="446" t="s">
        <v>253</v>
      </c>
      <c r="B184" s="447"/>
      <c r="C184" s="448"/>
      <c r="D184" s="117"/>
      <c r="E184" s="117"/>
      <c r="F184" s="117"/>
      <c r="G184" s="53"/>
      <c r="H184" s="58">
        <f>-9452000+9366000</f>
        <v>-86000</v>
      </c>
      <c r="I184" s="58"/>
      <c r="J184" s="236">
        <v>41428</v>
      </c>
      <c r="K184" s="237" t="s">
        <v>15</v>
      </c>
      <c r="L184" s="246"/>
      <c r="O184" s="214"/>
    </row>
    <row r="185" spans="1:15" s="218" customFormat="1" outlineLevel="1" x14ac:dyDescent="0.25">
      <c r="A185" s="33" t="s">
        <v>77</v>
      </c>
      <c r="B185" s="117" t="s">
        <v>204</v>
      </c>
      <c r="C185" s="118" t="s">
        <v>37</v>
      </c>
      <c r="D185" s="117" t="s">
        <v>205</v>
      </c>
      <c r="E185" s="117"/>
      <c r="F185" s="117" t="s">
        <v>205</v>
      </c>
      <c r="G185" s="94">
        <v>-87688</v>
      </c>
      <c r="H185" s="34"/>
      <c r="I185" s="34"/>
      <c r="J185" s="236">
        <v>40367</v>
      </c>
      <c r="K185" s="221" t="s">
        <v>155</v>
      </c>
      <c r="L185" s="260"/>
    </row>
    <row r="186" spans="1:15" s="218" customFormat="1" outlineLevel="1" x14ac:dyDescent="0.25">
      <c r="A186" s="33" t="s">
        <v>49</v>
      </c>
      <c r="B186" s="117" t="s">
        <v>206</v>
      </c>
      <c r="C186" s="118" t="s">
        <v>37</v>
      </c>
      <c r="D186" s="117" t="s">
        <v>205</v>
      </c>
      <c r="E186" s="117"/>
      <c r="F186" s="117" t="s">
        <v>205</v>
      </c>
      <c r="G186" s="94"/>
      <c r="H186" s="34"/>
      <c r="I186" s="34"/>
      <c r="J186" s="236">
        <v>40367</v>
      </c>
      <c r="K186" s="221" t="s">
        <v>155</v>
      </c>
      <c r="L186" s="260"/>
    </row>
    <row r="187" spans="1:15" s="218" customFormat="1" ht="26.4" outlineLevel="1" x14ac:dyDescent="0.25">
      <c r="A187" s="33" t="s">
        <v>35</v>
      </c>
      <c r="B187" s="117" t="s">
        <v>207</v>
      </c>
      <c r="C187" s="118" t="s">
        <v>208</v>
      </c>
      <c r="D187" s="117" t="s">
        <v>193</v>
      </c>
      <c r="E187" s="117"/>
      <c r="F187" s="117" t="s">
        <v>205</v>
      </c>
      <c r="G187" s="94">
        <v>-128469</v>
      </c>
      <c r="H187" s="34"/>
      <c r="I187" s="34"/>
      <c r="J187" s="236">
        <v>40370</v>
      </c>
      <c r="K187" s="221" t="s">
        <v>158</v>
      </c>
      <c r="L187" s="260"/>
    </row>
    <row r="188" spans="1:15" s="212" customFormat="1" outlineLevel="1" x14ac:dyDescent="0.25">
      <c r="A188" s="33" t="s">
        <v>49</v>
      </c>
      <c r="B188" s="117" t="s">
        <v>216</v>
      </c>
      <c r="C188" s="118" t="s">
        <v>37</v>
      </c>
      <c r="D188" s="117" t="s">
        <v>205</v>
      </c>
      <c r="E188" s="117"/>
      <c r="F188" s="117" t="s">
        <v>205</v>
      </c>
      <c r="G188" s="94"/>
      <c r="H188" s="34">
        <v>-2560517</v>
      </c>
      <c r="I188" s="34"/>
      <c r="J188" s="236">
        <v>40422</v>
      </c>
      <c r="K188" s="221" t="s">
        <v>159</v>
      </c>
      <c r="L188" s="260"/>
      <c r="M188" s="214"/>
      <c r="N188" s="214"/>
      <c r="O188" s="218"/>
    </row>
    <row r="189" spans="1:15" s="212" customFormat="1" outlineLevel="1" x14ac:dyDescent="0.25">
      <c r="A189" s="33" t="s">
        <v>49</v>
      </c>
      <c r="B189" s="117" t="s">
        <v>206</v>
      </c>
      <c r="C189" s="118" t="s">
        <v>37</v>
      </c>
      <c r="D189" s="117" t="s">
        <v>205</v>
      </c>
      <c r="E189" s="117"/>
      <c r="F189" s="117" t="s">
        <v>205</v>
      </c>
      <c r="G189" s="94"/>
      <c r="H189" s="34">
        <v>-1737968</v>
      </c>
      <c r="I189" s="34"/>
      <c r="J189" s="236">
        <v>40435</v>
      </c>
      <c r="K189" s="221" t="s">
        <v>162</v>
      </c>
      <c r="L189" s="260"/>
      <c r="M189" s="214"/>
      <c r="N189" s="214"/>
      <c r="O189" s="218"/>
    </row>
    <row r="190" spans="1:15" s="212" customFormat="1" outlineLevel="1" x14ac:dyDescent="0.25">
      <c r="A190" s="33" t="s">
        <v>77</v>
      </c>
      <c r="B190" s="117" t="s">
        <v>204</v>
      </c>
      <c r="C190" s="118" t="s">
        <v>37</v>
      </c>
      <c r="D190" s="117" t="s">
        <v>205</v>
      </c>
      <c r="E190" s="117"/>
      <c r="F190" s="117" t="s">
        <v>205</v>
      </c>
      <c r="G190" s="94"/>
      <c r="H190" s="34">
        <v>-1598228</v>
      </c>
      <c r="I190" s="34"/>
      <c r="J190" s="236">
        <v>40444</v>
      </c>
      <c r="K190" s="221" t="s">
        <v>165</v>
      </c>
      <c r="L190" s="260"/>
      <c r="M190" s="214"/>
      <c r="N190" s="214"/>
      <c r="O190" s="214"/>
    </row>
    <row r="191" spans="1:15" s="212" customFormat="1" outlineLevel="1" x14ac:dyDescent="0.25">
      <c r="A191" s="33" t="s">
        <v>77</v>
      </c>
      <c r="B191" s="117" t="s">
        <v>204</v>
      </c>
      <c r="C191" s="118" t="s">
        <v>37</v>
      </c>
      <c r="D191" s="117" t="s">
        <v>205</v>
      </c>
      <c r="E191" s="117"/>
      <c r="F191" s="117" t="s">
        <v>205</v>
      </c>
      <c r="G191" s="94"/>
      <c r="H191" s="115">
        <v>25000</v>
      </c>
      <c r="I191" s="115"/>
      <c r="J191" s="236">
        <v>41446</v>
      </c>
      <c r="K191" s="221" t="s">
        <v>168</v>
      </c>
      <c r="L191" s="260"/>
      <c r="M191" s="214"/>
      <c r="N191" s="214"/>
      <c r="O191" s="214"/>
    </row>
    <row r="192" spans="1:15" s="212" customFormat="1" outlineLevel="1" x14ac:dyDescent="0.25">
      <c r="A192" s="33" t="s">
        <v>77</v>
      </c>
      <c r="B192" s="117" t="s">
        <v>195</v>
      </c>
      <c r="C192" s="118" t="s">
        <v>220</v>
      </c>
      <c r="D192" s="117" t="s">
        <v>144</v>
      </c>
      <c r="E192" s="117"/>
      <c r="F192" s="117" t="s">
        <v>144</v>
      </c>
      <c r="G192" s="113"/>
      <c r="H192" s="115">
        <v>112865</v>
      </c>
      <c r="I192" s="115"/>
      <c r="J192" s="236">
        <v>41631</v>
      </c>
      <c r="K192" s="221" t="s">
        <v>170</v>
      </c>
      <c r="L192" s="260"/>
      <c r="M192" s="218"/>
      <c r="N192" s="218"/>
      <c r="O192" s="214"/>
    </row>
    <row r="193" spans="1:15" s="212" customFormat="1" outlineLevel="1" x14ac:dyDescent="0.25">
      <c r="A193" s="33" t="s">
        <v>163</v>
      </c>
      <c r="B193" s="117" t="s">
        <v>164</v>
      </c>
      <c r="C193" s="118" t="s">
        <v>166</v>
      </c>
      <c r="D193" s="117" t="s">
        <v>144</v>
      </c>
      <c r="E193" s="117"/>
      <c r="F193" s="117" t="s">
        <v>144</v>
      </c>
      <c r="G193" s="113"/>
      <c r="H193" s="115">
        <v>26221</v>
      </c>
      <c r="I193" s="115"/>
      <c r="J193" s="236">
        <v>41631</v>
      </c>
      <c r="K193" s="221" t="s">
        <v>170</v>
      </c>
      <c r="L193" s="260"/>
      <c r="M193" s="218"/>
      <c r="N193" s="218"/>
      <c r="O193" s="214"/>
    </row>
    <row r="194" spans="1:15" s="212" customFormat="1" outlineLevel="1" x14ac:dyDescent="0.25">
      <c r="A194" s="33" t="s">
        <v>35</v>
      </c>
      <c r="B194" s="117" t="s">
        <v>246</v>
      </c>
      <c r="C194" s="118"/>
      <c r="D194" s="117" t="s">
        <v>144</v>
      </c>
      <c r="E194" s="117"/>
      <c r="F194" s="117" t="s">
        <v>144</v>
      </c>
      <c r="G194" s="115">
        <v>56</v>
      </c>
      <c r="H194" s="115"/>
      <c r="I194" s="115"/>
      <c r="J194" s="236">
        <v>41631</v>
      </c>
      <c r="K194" s="221" t="s">
        <v>170</v>
      </c>
      <c r="L194" s="260"/>
      <c r="M194" s="218"/>
      <c r="N194" s="218"/>
      <c r="O194" s="214"/>
    </row>
    <row r="195" spans="1:15" s="212" customFormat="1" outlineLevel="1" x14ac:dyDescent="0.25">
      <c r="A195" s="33" t="s">
        <v>77</v>
      </c>
      <c r="B195" s="117" t="s">
        <v>246</v>
      </c>
      <c r="C195" s="118"/>
      <c r="D195" s="117" t="s">
        <v>144</v>
      </c>
      <c r="E195" s="117"/>
      <c r="F195" s="117" t="s">
        <v>144</v>
      </c>
      <c r="G195" s="115">
        <v>20</v>
      </c>
      <c r="H195" s="115"/>
      <c r="I195" s="115"/>
      <c r="J195" s="236">
        <v>41631</v>
      </c>
      <c r="K195" s="221" t="s">
        <v>170</v>
      </c>
      <c r="L195" s="260"/>
      <c r="M195" s="218"/>
      <c r="N195" s="218"/>
      <c r="O195" s="214"/>
    </row>
    <row r="196" spans="1:15" s="212" customFormat="1" outlineLevel="1" x14ac:dyDescent="0.25">
      <c r="A196" s="33" t="s">
        <v>49</v>
      </c>
      <c r="B196" s="117" t="s">
        <v>246</v>
      </c>
      <c r="C196" s="118"/>
      <c r="D196" s="117" t="s">
        <v>144</v>
      </c>
      <c r="E196" s="117"/>
      <c r="F196" s="117" t="s">
        <v>144</v>
      </c>
      <c r="G196" s="115">
        <v>120</v>
      </c>
      <c r="H196" s="115"/>
      <c r="I196" s="115"/>
      <c r="J196" s="236">
        <v>41631</v>
      </c>
      <c r="K196" s="221" t="s">
        <v>170</v>
      </c>
      <c r="L196" s="260"/>
      <c r="M196" s="218"/>
      <c r="N196" s="218"/>
      <c r="O196" s="214"/>
    </row>
    <row r="197" spans="1:15" s="212" customFormat="1" outlineLevel="1" x14ac:dyDescent="0.25">
      <c r="A197" s="33" t="s">
        <v>61</v>
      </c>
      <c r="B197" s="117" t="s">
        <v>209</v>
      </c>
      <c r="C197" s="118" t="s">
        <v>33</v>
      </c>
      <c r="D197" s="117" t="s">
        <v>193</v>
      </c>
      <c r="E197" s="117"/>
      <c r="F197" s="117" t="s">
        <v>205</v>
      </c>
      <c r="G197" s="94"/>
      <c r="H197" s="34">
        <v>-1597606</v>
      </c>
      <c r="I197" s="34"/>
      <c r="J197" s="236">
        <v>40402</v>
      </c>
      <c r="K197" s="221" t="s">
        <v>148</v>
      </c>
      <c r="L197" s="260"/>
      <c r="M197" s="214"/>
      <c r="N197" s="214"/>
      <c r="O197" s="214"/>
    </row>
    <row r="198" spans="1:15" s="212" customFormat="1" outlineLevel="1" x14ac:dyDescent="0.25">
      <c r="A198" s="33" t="s">
        <v>240</v>
      </c>
      <c r="B198" s="117"/>
      <c r="C198" s="118"/>
      <c r="D198" s="117" t="s">
        <v>205</v>
      </c>
      <c r="E198" s="117"/>
      <c r="F198" s="117" t="s">
        <v>205</v>
      </c>
      <c r="G198" s="102">
        <v>-300000</v>
      </c>
      <c r="H198" s="81"/>
      <c r="I198" s="81"/>
      <c r="J198" s="236">
        <v>40802</v>
      </c>
      <c r="K198" s="221" t="s">
        <v>149</v>
      </c>
      <c r="L198" s="260"/>
      <c r="M198" s="214"/>
      <c r="N198" s="214"/>
      <c r="O198" s="214"/>
    </row>
    <row r="199" spans="1:15" s="212" customFormat="1" outlineLevel="1" x14ac:dyDescent="0.25">
      <c r="A199" s="33" t="s">
        <v>240</v>
      </c>
      <c r="B199" s="117"/>
      <c r="C199" s="118"/>
      <c r="D199" s="117" t="s">
        <v>205</v>
      </c>
      <c r="E199" s="117"/>
      <c r="F199" s="117" t="s">
        <v>205</v>
      </c>
      <c r="G199" s="102">
        <v>-31843</v>
      </c>
      <c r="H199" s="81"/>
      <c r="I199" s="81"/>
      <c r="J199" s="236">
        <v>40982</v>
      </c>
      <c r="K199" s="221" t="s">
        <v>149</v>
      </c>
      <c r="L199" s="260"/>
      <c r="M199" s="214"/>
      <c r="N199" s="214"/>
      <c r="O199" s="214"/>
    </row>
    <row r="200" spans="1:15" s="212" customFormat="1" outlineLevel="1" x14ac:dyDescent="0.25">
      <c r="A200" s="33" t="s">
        <v>191</v>
      </c>
      <c r="B200" s="117" t="s">
        <v>230</v>
      </c>
      <c r="C200" s="118" t="s">
        <v>360</v>
      </c>
      <c r="D200" s="117" t="s">
        <v>205</v>
      </c>
      <c r="E200" s="117"/>
      <c r="F200" s="117" t="s">
        <v>205</v>
      </c>
      <c r="G200" s="102"/>
      <c r="H200" s="81">
        <v>-618268</v>
      </c>
      <c r="I200" s="81"/>
      <c r="J200" s="236">
        <v>41397</v>
      </c>
      <c r="K200" s="221" t="s">
        <v>150</v>
      </c>
      <c r="L200" s="260"/>
      <c r="M200" s="214"/>
      <c r="N200" s="214"/>
      <c r="O200" s="214"/>
    </row>
    <row r="201" spans="1:15" s="212" customFormat="1" outlineLevel="1" x14ac:dyDescent="0.25">
      <c r="A201" s="33" t="s">
        <v>61</v>
      </c>
      <c r="B201" s="117" t="s">
        <v>209</v>
      </c>
      <c r="C201" s="118" t="s">
        <v>33</v>
      </c>
      <c r="D201" s="117" t="s">
        <v>193</v>
      </c>
      <c r="E201" s="117"/>
      <c r="F201" s="117" t="s">
        <v>205</v>
      </c>
      <c r="G201" s="102"/>
      <c r="H201" s="58">
        <v>13299</v>
      </c>
      <c r="I201" s="58"/>
      <c r="J201" s="236">
        <v>41626</v>
      </c>
      <c r="K201" s="221" t="s">
        <v>153</v>
      </c>
      <c r="L201" s="260"/>
      <c r="M201" s="214"/>
      <c r="N201" s="214"/>
      <c r="O201" s="214"/>
    </row>
    <row r="202" spans="1:15" s="212" customFormat="1" outlineLevel="1" x14ac:dyDescent="0.25">
      <c r="A202" s="33" t="s">
        <v>191</v>
      </c>
      <c r="B202" s="117" t="s">
        <v>230</v>
      </c>
      <c r="C202" s="118" t="s">
        <v>360</v>
      </c>
      <c r="D202" s="117" t="s">
        <v>193</v>
      </c>
      <c r="E202" s="117"/>
      <c r="F202" s="117" t="s">
        <v>193</v>
      </c>
      <c r="G202" s="102"/>
      <c r="H202" s="81">
        <f>-7819-3-12</f>
        <v>-7834</v>
      </c>
      <c r="I202" s="81"/>
      <c r="J202" s="236">
        <v>41675</v>
      </c>
      <c r="K202" s="221" t="s">
        <v>173</v>
      </c>
      <c r="L202" s="260"/>
      <c r="M202" s="214"/>
      <c r="N202" s="214"/>
      <c r="O202" s="214"/>
    </row>
    <row r="203" spans="1:15" s="213" customFormat="1" outlineLevel="1" x14ac:dyDescent="0.25">
      <c r="A203" s="33" t="s">
        <v>191</v>
      </c>
      <c r="B203" s="117" t="s">
        <v>230</v>
      </c>
      <c r="C203" s="118" t="s">
        <v>360</v>
      </c>
      <c r="D203" s="117" t="s">
        <v>193</v>
      </c>
      <c r="E203" s="117"/>
      <c r="F203" s="117" t="s">
        <v>193</v>
      </c>
      <c r="G203" s="102"/>
      <c r="H203" s="81">
        <v>-144698</v>
      </c>
      <c r="I203" s="81"/>
      <c r="J203" s="236">
        <v>41675</v>
      </c>
      <c r="K203" s="221" t="s">
        <v>173</v>
      </c>
      <c r="L203" s="260"/>
      <c r="M203" s="214"/>
      <c r="N203" s="214"/>
      <c r="O203" s="214"/>
    </row>
    <row r="204" spans="1:15" s="214" customFormat="1" outlineLevel="1" x14ac:dyDescent="0.25">
      <c r="A204" s="33" t="s">
        <v>241</v>
      </c>
      <c r="B204" s="117"/>
      <c r="C204" s="118"/>
      <c r="D204" s="117" t="s">
        <v>205</v>
      </c>
      <c r="E204" s="117"/>
      <c r="F204" s="117" t="s">
        <v>205</v>
      </c>
      <c r="G204" s="102"/>
      <c r="H204" s="81">
        <v>-1278266</v>
      </c>
      <c r="I204" s="81"/>
      <c r="J204" s="236">
        <v>41144</v>
      </c>
      <c r="K204" s="221" t="s">
        <v>242</v>
      </c>
      <c r="L204" s="260"/>
    </row>
    <row r="205" spans="1:15" s="218" customFormat="1" outlineLevel="1" x14ac:dyDescent="0.25">
      <c r="A205" s="219"/>
      <c r="B205" s="220"/>
      <c r="C205" s="219"/>
      <c r="D205" s="220"/>
      <c r="E205" s="220"/>
      <c r="F205" s="77" t="s">
        <v>223</v>
      </c>
      <c r="G205" s="76">
        <f>SUM(G182:G204)</f>
        <v>196</v>
      </c>
      <c r="H205" s="244">
        <f>SUM(H182:H204)</f>
        <v>0</v>
      </c>
      <c r="I205" s="280"/>
      <c r="J205" s="269"/>
      <c r="K205" s="214"/>
      <c r="L205" s="214"/>
      <c r="M205" s="214"/>
      <c r="N205" s="214"/>
      <c r="O205" s="271"/>
    </row>
    <row r="206" spans="1:15" s="218" customFormat="1" outlineLevel="1" x14ac:dyDescent="0.25">
      <c r="A206" s="219"/>
      <c r="B206" s="220"/>
      <c r="C206" s="219"/>
      <c r="D206" s="220"/>
      <c r="E206" s="220"/>
      <c r="F206" s="220"/>
      <c r="G206" s="8"/>
      <c r="H206" s="1"/>
      <c r="I206" s="1"/>
      <c r="J206" s="269"/>
      <c r="K206" s="214"/>
      <c r="L206" s="214"/>
      <c r="M206" s="214"/>
      <c r="N206" s="214"/>
      <c r="O206" s="214"/>
    </row>
    <row r="207" spans="1:15" s="218" customFormat="1" outlineLevel="1" x14ac:dyDescent="0.25">
      <c r="A207" s="219"/>
      <c r="B207" s="220"/>
      <c r="C207" s="219"/>
      <c r="D207" s="220"/>
      <c r="E207" s="220"/>
      <c r="F207" s="220"/>
      <c r="G207" s="8"/>
      <c r="H207" s="1"/>
      <c r="I207" s="1"/>
      <c r="J207" s="269"/>
      <c r="K207" s="214"/>
      <c r="L207" s="214"/>
      <c r="M207" s="214"/>
      <c r="N207" s="214"/>
    </row>
    <row r="208" spans="1:15" s="218" customFormat="1" outlineLevel="1" x14ac:dyDescent="0.25">
      <c r="A208" s="219"/>
      <c r="B208" s="220"/>
      <c r="C208" s="219"/>
      <c r="D208" s="220"/>
      <c r="E208" s="220"/>
      <c r="F208" s="220"/>
      <c r="G208" s="8"/>
      <c r="H208" s="1"/>
      <c r="I208" s="1"/>
      <c r="J208" s="269"/>
      <c r="K208" s="214"/>
      <c r="L208" s="214"/>
      <c r="M208" s="214"/>
      <c r="N208" s="214"/>
    </row>
    <row r="209" spans="1:14" s="218" customFormat="1" outlineLevel="1" x14ac:dyDescent="0.25">
      <c r="A209" s="219"/>
      <c r="B209" s="220"/>
      <c r="C209" s="219"/>
      <c r="D209" s="220"/>
      <c r="E209" s="220"/>
      <c r="F209" s="220"/>
      <c r="G209" s="8"/>
      <c r="H209" s="1"/>
      <c r="I209" s="1"/>
      <c r="J209" s="269"/>
      <c r="K209" s="214"/>
      <c r="L209" s="214"/>
      <c r="M209" s="214"/>
      <c r="N209" s="214"/>
    </row>
    <row r="210" spans="1:14" s="218" customFormat="1" outlineLevel="1" x14ac:dyDescent="0.25">
      <c r="A210" s="219"/>
      <c r="B210" s="220"/>
      <c r="C210" s="219"/>
      <c r="D210" s="220"/>
      <c r="E210" s="220"/>
      <c r="F210" s="220"/>
      <c r="G210" s="8"/>
      <c r="H210" s="1"/>
      <c r="I210" s="1"/>
      <c r="J210" s="269"/>
      <c r="K210" s="214"/>
      <c r="L210" s="214"/>
      <c r="M210" s="214"/>
      <c r="N210" s="214"/>
    </row>
    <row r="211" spans="1:14" s="218" customFormat="1" outlineLevel="1" x14ac:dyDescent="0.25">
      <c r="A211" s="219"/>
      <c r="B211" s="220"/>
      <c r="C211" s="219"/>
      <c r="D211" s="220"/>
      <c r="E211" s="220"/>
      <c r="F211" s="220"/>
      <c r="G211" s="8"/>
      <c r="H211" s="1"/>
      <c r="I211" s="1"/>
      <c r="J211" s="269"/>
      <c r="K211" s="214"/>
      <c r="L211" s="214"/>
      <c r="M211" s="214"/>
      <c r="N211" s="214"/>
    </row>
    <row r="212" spans="1:14" s="218" customFormat="1" ht="26.4" outlineLevel="1" x14ac:dyDescent="0.25">
      <c r="A212" s="93" t="s">
        <v>1</v>
      </c>
      <c r="B212" s="92" t="s">
        <v>2</v>
      </c>
      <c r="C212" s="93" t="s">
        <v>3</v>
      </c>
      <c r="D212" s="92" t="s">
        <v>4</v>
      </c>
      <c r="E212" s="92"/>
      <c r="F212" s="92" t="s">
        <v>5</v>
      </c>
      <c r="G212" s="3" t="s">
        <v>6</v>
      </c>
      <c r="H212" s="265" t="s">
        <v>7</v>
      </c>
      <c r="I212" s="265"/>
      <c r="J212" s="266" t="s">
        <v>8</v>
      </c>
      <c r="K212" s="234" t="s">
        <v>9</v>
      </c>
      <c r="L212" s="283"/>
      <c r="M212" s="271"/>
      <c r="N212" s="271"/>
    </row>
    <row r="213" spans="1:14" s="218" customFormat="1" outlineLevel="1" x14ac:dyDescent="0.25">
      <c r="A213" s="50" t="s">
        <v>143</v>
      </c>
      <c r="B213" s="49"/>
      <c r="C213" s="50"/>
      <c r="D213" s="49"/>
      <c r="E213" s="49"/>
      <c r="F213" s="49"/>
      <c r="G213" s="83" t="s">
        <v>11</v>
      </c>
      <c r="H213" s="47" t="s">
        <v>12</v>
      </c>
      <c r="I213" s="47"/>
      <c r="J213" s="235"/>
      <c r="K213" s="153"/>
      <c r="L213" s="284"/>
      <c r="M213" s="214"/>
      <c r="N213" s="214"/>
    </row>
    <row r="214" spans="1:14" s="218" customFormat="1" outlineLevel="1" x14ac:dyDescent="0.25">
      <c r="A214" s="44" t="s">
        <v>145</v>
      </c>
      <c r="B214" s="51"/>
      <c r="C214" s="54"/>
      <c r="D214" s="117" t="s">
        <v>144</v>
      </c>
      <c r="E214" s="117"/>
      <c r="F214" s="117" t="s">
        <v>144</v>
      </c>
      <c r="G214" s="107">
        <v>1475000</v>
      </c>
      <c r="H214" s="108"/>
      <c r="I214" s="108"/>
      <c r="J214" s="236">
        <v>39903</v>
      </c>
      <c r="K214" s="237" t="s">
        <v>15</v>
      </c>
      <c r="L214" s="246"/>
    </row>
    <row r="215" spans="1:14" s="218" customFormat="1" outlineLevel="1" x14ac:dyDescent="0.25">
      <c r="A215" s="44" t="s">
        <v>146</v>
      </c>
      <c r="B215" s="51"/>
      <c r="C215" s="54"/>
      <c r="D215" s="117" t="s">
        <v>144</v>
      </c>
      <c r="E215" s="117"/>
      <c r="F215" s="117" t="s">
        <v>144</v>
      </c>
      <c r="G215" s="109"/>
      <c r="H215" s="108">
        <v>36203000</v>
      </c>
      <c r="I215" s="108"/>
      <c r="J215" s="236">
        <v>39903</v>
      </c>
      <c r="K215" s="237" t="s">
        <v>15</v>
      </c>
      <c r="L215" s="246"/>
    </row>
    <row r="216" spans="1:14" s="218" customFormat="1" outlineLevel="1" x14ac:dyDescent="0.25">
      <c r="A216" s="33" t="s">
        <v>61</v>
      </c>
      <c r="B216" s="117" t="s">
        <v>151</v>
      </c>
      <c r="C216" s="118" t="s">
        <v>33</v>
      </c>
      <c r="D216" s="117" t="s">
        <v>144</v>
      </c>
      <c r="E216" s="117"/>
      <c r="F216" s="117" t="s">
        <v>144</v>
      </c>
      <c r="G216" s="110">
        <v>-17514</v>
      </c>
      <c r="H216" s="225"/>
      <c r="I216" s="225"/>
      <c r="J216" s="236">
        <v>39932</v>
      </c>
      <c r="K216" s="221" t="s">
        <v>148</v>
      </c>
      <c r="L216" s="260"/>
    </row>
    <row r="217" spans="1:14" s="218" customFormat="1" outlineLevel="1" x14ac:dyDescent="0.25">
      <c r="A217" s="33" t="s">
        <v>61</v>
      </c>
      <c r="B217" s="117" t="s">
        <v>147</v>
      </c>
      <c r="C217" s="118" t="s">
        <v>33</v>
      </c>
      <c r="D217" s="117" t="s">
        <v>144</v>
      </c>
      <c r="E217" s="117"/>
      <c r="F217" s="117" t="s">
        <v>144</v>
      </c>
      <c r="G217" s="107">
        <v>17514</v>
      </c>
      <c r="H217" s="110"/>
      <c r="I217" s="110"/>
      <c r="J217" s="236">
        <v>39941</v>
      </c>
      <c r="K217" s="221" t="s">
        <v>149</v>
      </c>
      <c r="L217" s="260"/>
    </row>
    <row r="218" spans="1:14" s="218" customFormat="1" outlineLevel="1" x14ac:dyDescent="0.25">
      <c r="A218" s="33" t="s">
        <v>61</v>
      </c>
      <c r="B218" s="117" t="s">
        <v>147</v>
      </c>
      <c r="C218" s="118" t="s">
        <v>33</v>
      </c>
      <c r="D218" s="117" t="s">
        <v>144</v>
      </c>
      <c r="E218" s="117"/>
      <c r="F218" s="117" t="s">
        <v>144</v>
      </c>
      <c r="G218" s="110">
        <v>-17514</v>
      </c>
      <c r="H218" s="110"/>
      <c r="I218" s="110"/>
      <c r="J218" s="236">
        <v>39941</v>
      </c>
      <c r="K218" s="221" t="s">
        <v>150</v>
      </c>
      <c r="L218" s="260"/>
    </row>
    <row r="219" spans="1:14" s="218" customFormat="1" outlineLevel="1" x14ac:dyDescent="0.25">
      <c r="A219" s="33" t="s">
        <v>61</v>
      </c>
      <c r="B219" s="117" t="s">
        <v>151</v>
      </c>
      <c r="C219" s="118" t="s">
        <v>152</v>
      </c>
      <c r="D219" s="117" t="s">
        <v>144</v>
      </c>
      <c r="E219" s="117"/>
      <c r="F219" s="117" t="s">
        <v>144</v>
      </c>
      <c r="G219" s="109"/>
      <c r="H219" s="110">
        <v>-374864</v>
      </c>
      <c r="I219" s="110"/>
      <c r="J219" s="236">
        <v>39986</v>
      </c>
      <c r="K219" s="221" t="s">
        <v>153</v>
      </c>
      <c r="L219" s="260"/>
    </row>
    <row r="220" spans="1:14" s="218" customFormat="1" outlineLevel="1" x14ac:dyDescent="0.25">
      <c r="A220" s="33" t="s">
        <v>61</v>
      </c>
      <c r="B220" s="117" t="s">
        <v>147</v>
      </c>
      <c r="C220" s="118" t="s">
        <v>33</v>
      </c>
      <c r="D220" s="117" t="s">
        <v>144</v>
      </c>
      <c r="E220" s="117"/>
      <c r="F220" s="117" t="s">
        <v>144</v>
      </c>
      <c r="G220" s="111">
        <v>-102232</v>
      </c>
      <c r="H220" s="110"/>
      <c r="I220" s="110"/>
      <c r="J220" s="236">
        <v>40053</v>
      </c>
      <c r="K220" s="221" t="s">
        <v>173</v>
      </c>
      <c r="L220" s="260"/>
    </row>
    <row r="221" spans="1:14" s="218" customFormat="1" outlineLevel="1" x14ac:dyDescent="0.25">
      <c r="A221" s="33" t="s">
        <v>61</v>
      </c>
      <c r="B221" s="117" t="s">
        <v>151</v>
      </c>
      <c r="C221" s="118" t="s">
        <v>152</v>
      </c>
      <c r="D221" s="117" t="s">
        <v>144</v>
      </c>
      <c r="E221" s="117"/>
      <c r="F221" s="117" t="s">
        <v>144</v>
      </c>
      <c r="G221" s="109"/>
      <c r="H221" s="110">
        <v>-12662</v>
      </c>
      <c r="I221" s="110"/>
      <c r="J221" s="236">
        <v>40121</v>
      </c>
      <c r="K221" s="221" t="s">
        <v>176</v>
      </c>
      <c r="L221" s="260"/>
    </row>
    <row r="222" spans="1:14" s="218" customFormat="1" outlineLevel="1" x14ac:dyDescent="0.25">
      <c r="A222" s="33" t="s">
        <v>61</v>
      </c>
      <c r="B222" s="117" t="s">
        <v>151</v>
      </c>
      <c r="C222" s="118" t="s">
        <v>152</v>
      </c>
      <c r="D222" s="117" t="s">
        <v>144</v>
      </c>
      <c r="E222" s="117"/>
      <c r="F222" s="117" t="s">
        <v>144</v>
      </c>
      <c r="G222" s="109"/>
      <c r="H222" s="110">
        <v>-875</v>
      </c>
      <c r="I222" s="110"/>
      <c r="J222" s="236">
        <v>40255</v>
      </c>
      <c r="K222" s="221" t="s">
        <v>192</v>
      </c>
      <c r="L222" s="260"/>
    </row>
    <row r="223" spans="1:14" s="218" customFormat="1" outlineLevel="1" x14ac:dyDescent="0.25">
      <c r="A223" s="33" t="s">
        <v>61</v>
      </c>
      <c r="B223" s="117" t="s">
        <v>151</v>
      </c>
      <c r="C223" s="118" t="s">
        <v>152</v>
      </c>
      <c r="D223" s="117" t="s">
        <v>144</v>
      </c>
      <c r="E223" s="117"/>
      <c r="F223" s="117" t="s">
        <v>144</v>
      </c>
      <c r="G223" s="109"/>
      <c r="H223" s="110">
        <v>-200</v>
      </c>
      <c r="I223" s="110"/>
      <c r="J223" s="236">
        <v>40346</v>
      </c>
      <c r="K223" s="221" t="s">
        <v>196</v>
      </c>
      <c r="L223" s="260"/>
    </row>
    <row r="224" spans="1:14" s="218" customFormat="1" outlineLevel="1" x14ac:dyDescent="0.25">
      <c r="A224" s="33" t="s">
        <v>61</v>
      </c>
      <c r="B224" s="117" t="s">
        <v>197</v>
      </c>
      <c r="C224" s="118" t="s">
        <v>152</v>
      </c>
      <c r="D224" s="117" t="s">
        <v>144</v>
      </c>
      <c r="E224" s="117"/>
      <c r="F224" s="117" t="s">
        <v>144</v>
      </c>
      <c r="G224" s="109"/>
      <c r="H224" s="110">
        <v>-369946</v>
      </c>
      <c r="I224" s="110"/>
      <c r="J224" s="236">
        <v>40379</v>
      </c>
      <c r="K224" s="221" t="s">
        <v>198</v>
      </c>
      <c r="L224" s="260"/>
    </row>
    <row r="225" spans="1:12" s="218" customFormat="1" outlineLevel="1" x14ac:dyDescent="0.25">
      <c r="A225" s="33" t="s">
        <v>61</v>
      </c>
      <c r="B225" s="117" t="s">
        <v>197</v>
      </c>
      <c r="C225" s="118" t="s">
        <v>152</v>
      </c>
      <c r="D225" s="117" t="s">
        <v>144</v>
      </c>
      <c r="E225" s="117"/>
      <c r="F225" s="117" t="s">
        <v>144</v>
      </c>
      <c r="G225" s="109"/>
      <c r="H225" s="110">
        <v>-14798</v>
      </c>
      <c r="I225" s="110"/>
      <c r="J225" s="236">
        <v>40380</v>
      </c>
      <c r="K225" s="221" t="s">
        <v>199</v>
      </c>
      <c r="L225" s="260"/>
    </row>
    <row r="226" spans="1:12" s="218" customFormat="1" outlineLevel="1" x14ac:dyDescent="0.25">
      <c r="A226" s="33" t="s">
        <v>61</v>
      </c>
      <c r="B226" s="117" t="s">
        <v>151</v>
      </c>
      <c r="C226" s="118" t="s">
        <v>152</v>
      </c>
      <c r="D226" s="117" t="s">
        <v>144</v>
      </c>
      <c r="E226" s="117"/>
      <c r="F226" s="117" t="s">
        <v>144</v>
      </c>
      <c r="G226" s="109"/>
      <c r="H226" s="108">
        <v>7764</v>
      </c>
      <c r="I226" s="108"/>
      <c r="J226" s="236">
        <v>41299</v>
      </c>
      <c r="K226" s="221" t="s">
        <v>247</v>
      </c>
      <c r="L226" s="260"/>
    </row>
    <row r="227" spans="1:12" s="218" customFormat="1" outlineLevel="1" x14ac:dyDescent="0.25">
      <c r="A227" s="33" t="s">
        <v>61</v>
      </c>
      <c r="B227" s="117" t="s">
        <v>197</v>
      </c>
      <c r="C227" s="118" t="s">
        <v>152</v>
      </c>
      <c r="D227" s="117" t="s">
        <v>144</v>
      </c>
      <c r="E227" s="117"/>
      <c r="F227" s="117" t="s">
        <v>144</v>
      </c>
      <c r="G227" s="109"/>
      <c r="H227" s="108">
        <v>11464</v>
      </c>
      <c r="I227" s="108"/>
      <c r="J227" s="236">
        <v>41299</v>
      </c>
      <c r="K227" s="221" t="s">
        <v>252</v>
      </c>
      <c r="L227" s="260"/>
    </row>
    <row r="228" spans="1:12" s="218" customFormat="1" outlineLevel="1" x14ac:dyDescent="0.25">
      <c r="A228" s="33" t="s">
        <v>154</v>
      </c>
      <c r="B228" s="117"/>
      <c r="C228" s="118"/>
      <c r="D228" s="117" t="s">
        <v>144</v>
      </c>
      <c r="E228" s="117"/>
      <c r="F228" s="117" t="s">
        <v>144</v>
      </c>
      <c r="G228" s="111">
        <v>-458247</v>
      </c>
      <c r="H228" s="110"/>
      <c r="I228" s="110"/>
      <c r="J228" s="236">
        <v>39940</v>
      </c>
      <c r="K228" s="221" t="s">
        <v>155</v>
      </c>
      <c r="L228" s="260"/>
    </row>
    <row r="229" spans="1:12" s="218" customFormat="1" outlineLevel="1" x14ac:dyDescent="0.25">
      <c r="A229" s="33" t="s">
        <v>156</v>
      </c>
      <c r="B229" s="117" t="s">
        <v>157</v>
      </c>
      <c r="C229" s="118" t="s">
        <v>33</v>
      </c>
      <c r="D229" s="117" t="s">
        <v>144</v>
      </c>
      <c r="E229" s="117"/>
      <c r="F229" s="117" t="s">
        <v>144</v>
      </c>
      <c r="G229" s="108">
        <v>297347</v>
      </c>
      <c r="H229" s="110"/>
      <c r="I229" s="110"/>
      <c r="J229" s="236">
        <v>39974</v>
      </c>
      <c r="K229" s="221" t="s">
        <v>158</v>
      </c>
      <c r="L229" s="260"/>
    </row>
    <row r="230" spans="1:12" s="218" customFormat="1" outlineLevel="1" x14ac:dyDescent="0.25">
      <c r="A230" s="33" t="s">
        <v>156</v>
      </c>
      <c r="B230" s="117" t="s">
        <v>157</v>
      </c>
      <c r="C230" s="118" t="s">
        <v>33</v>
      </c>
      <c r="D230" s="117" t="s">
        <v>144</v>
      </c>
      <c r="E230" s="117"/>
      <c r="F230" s="117" t="s">
        <v>144</v>
      </c>
      <c r="G230" s="111">
        <v>-297347</v>
      </c>
      <c r="H230" s="110"/>
      <c r="I230" s="110"/>
      <c r="J230" s="236">
        <v>40002</v>
      </c>
      <c r="K230" s="221" t="s">
        <v>159</v>
      </c>
      <c r="L230" s="260"/>
    </row>
    <row r="231" spans="1:12" s="218" customFormat="1" outlineLevel="1" x14ac:dyDescent="0.25">
      <c r="A231" s="33" t="s">
        <v>49</v>
      </c>
      <c r="B231" s="117" t="s">
        <v>160</v>
      </c>
      <c r="C231" s="118" t="s">
        <v>161</v>
      </c>
      <c r="D231" s="117" t="s">
        <v>144</v>
      </c>
      <c r="E231" s="117"/>
      <c r="F231" s="117" t="s">
        <v>144</v>
      </c>
      <c r="G231" s="109"/>
      <c r="H231" s="110">
        <v>-2121743</v>
      </c>
      <c r="I231" s="110"/>
      <c r="J231" s="236">
        <v>40015</v>
      </c>
      <c r="K231" s="221" t="s">
        <v>162</v>
      </c>
      <c r="L231" s="260"/>
    </row>
    <row r="232" spans="1:12" s="218" customFormat="1" outlineLevel="1" x14ac:dyDescent="0.25">
      <c r="A232" s="33" t="s">
        <v>163</v>
      </c>
      <c r="B232" s="117" t="s">
        <v>164</v>
      </c>
      <c r="C232" s="118" t="s">
        <v>166</v>
      </c>
      <c r="D232" s="117" t="s">
        <v>144</v>
      </c>
      <c r="E232" s="117"/>
      <c r="F232" s="117" t="s">
        <v>144</v>
      </c>
      <c r="G232" s="109"/>
      <c r="H232" s="110">
        <v>-771805</v>
      </c>
      <c r="I232" s="110"/>
      <c r="J232" s="236">
        <v>40021</v>
      </c>
      <c r="K232" s="221" t="s">
        <v>165</v>
      </c>
      <c r="L232" s="260"/>
    </row>
    <row r="233" spans="1:12" s="218" customFormat="1" outlineLevel="1" x14ac:dyDescent="0.25">
      <c r="A233" s="33" t="s">
        <v>77</v>
      </c>
      <c r="B233" s="117" t="s">
        <v>167</v>
      </c>
      <c r="C233" s="118" t="s">
        <v>37</v>
      </c>
      <c r="D233" s="117" t="s">
        <v>144</v>
      </c>
      <c r="E233" s="117"/>
      <c r="F233" s="117" t="s">
        <v>144</v>
      </c>
      <c r="G233" s="109"/>
      <c r="H233" s="110">
        <v>-3728827</v>
      </c>
      <c r="I233" s="110"/>
      <c r="J233" s="236">
        <v>40072</v>
      </c>
      <c r="K233" s="221" t="s">
        <v>168</v>
      </c>
      <c r="L233" s="260"/>
    </row>
    <row r="234" spans="1:12" s="218" customFormat="1" outlineLevel="1" x14ac:dyDescent="0.25">
      <c r="A234" s="33" t="s">
        <v>35</v>
      </c>
      <c r="B234" s="117" t="s">
        <v>169</v>
      </c>
      <c r="C234" s="118" t="s">
        <v>37</v>
      </c>
      <c r="D234" s="117" t="s">
        <v>144</v>
      </c>
      <c r="E234" s="117"/>
      <c r="F234" s="117" t="s">
        <v>144</v>
      </c>
      <c r="G234" s="109"/>
      <c r="H234" s="110">
        <v>-3114100</v>
      </c>
      <c r="I234" s="110"/>
      <c r="J234" s="236">
        <v>40072</v>
      </c>
      <c r="K234" s="221" t="s">
        <v>170</v>
      </c>
      <c r="L234" s="260"/>
    </row>
    <row r="235" spans="1:12" s="218" customFormat="1" outlineLevel="1" x14ac:dyDescent="0.25">
      <c r="A235" s="33" t="s">
        <v>49</v>
      </c>
      <c r="B235" s="117" t="s">
        <v>185</v>
      </c>
      <c r="C235" s="118" t="s">
        <v>33</v>
      </c>
      <c r="D235" s="117" t="s">
        <v>144</v>
      </c>
      <c r="E235" s="117"/>
      <c r="F235" s="117" t="s">
        <v>144</v>
      </c>
      <c r="G235" s="109"/>
      <c r="H235" s="110">
        <v>-4423800</v>
      </c>
      <c r="I235" s="110"/>
      <c r="J235" s="236">
        <v>40210</v>
      </c>
      <c r="K235" s="221" t="s">
        <v>180</v>
      </c>
      <c r="L235" s="260"/>
    </row>
    <row r="236" spans="1:12" s="218" customFormat="1" outlineLevel="1" x14ac:dyDescent="0.25">
      <c r="A236" s="33" t="s">
        <v>156</v>
      </c>
      <c r="B236" s="117" t="s">
        <v>157</v>
      </c>
      <c r="C236" s="118" t="s">
        <v>33</v>
      </c>
      <c r="D236" s="117" t="s">
        <v>144</v>
      </c>
      <c r="E236" s="117"/>
      <c r="F236" s="117" t="s">
        <v>144</v>
      </c>
      <c r="G236" s="111"/>
      <c r="H236" s="110">
        <v>-10759000</v>
      </c>
      <c r="I236" s="110"/>
      <c r="J236" s="236">
        <v>40255</v>
      </c>
      <c r="K236" s="221" t="s">
        <v>181</v>
      </c>
      <c r="L236" s="260"/>
    </row>
    <row r="237" spans="1:12" s="218" customFormat="1" outlineLevel="1" x14ac:dyDescent="0.25">
      <c r="A237" s="33" t="s">
        <v>49</v>
      </c>
      <c r="B237" s="117" t="s">
        <v>185</v>
      </c>
      <c r="C237" s="118" t="s">
        <v>33</v>
      </c>
      <c r="D237" s="117" t="s">
        <v>144</v>
      </c>
      <c r="E237" s="117"/>
      <c r="F237" s="117" t="s">
        <v>144</v>
      </c>
      <c r="G237" s="111">
        <v>-50000</v>
      </c>
      <c r="H237" s="110"/>
      <c r="I237" s="110"/>
      <c r="J237" s="236">
        <v>40330</v>
      </c>
      <c r="K237" s="221" t="s">
        <v>194</v>
      </c>
      <c r="L237" s="260"/>
    </row>
    <row r="238" spans="1:12" s="218" customFormat="1" outlineLevel="1" x14ac:dyDescent="0.25">
      <c r="A238" s="33" t="s">
        <v>77</v>
      </c>
      <c r="B238" s="117" t="s">
        <v>195</v>
      </c>
      <c r="C238" s="118"/>
      <c r="D238" s="117" t="s">
        <v>144</v>
      </c>
      <c r="E238" s="117"/>
      <c r="F238" s="117" t="s">
        <v>144</v>
      </c>
      <c r="G238" s="112">
        <v>-65664</v>
      </c>
      <c r="H238" s="110"/>
      <c r="I238" s="110"/>
      <c r="J238" s="236">
        <v>40347</v>
      </c>
      <c r="K238" s="221" t="s">
        <v>183</v>
      </c>
      <c r="L238" s="260"/>
    </row>
    <row r="239" spans="1:12" s="218" customFormat="1" outlineLevel="1" x14ac:dyDescent="0.25">
      <c r="A239" s="33" t="s">
        <v>49</v>
      </c>
      <c r="B239" s="117" t="s">
        <v>185</v>
      </c>
      <c r="C239" s="118" t="s">
        <v>33</v>
      </c>
      <c r="D239" s="117" t="s">
        <v>144</v>
      </c>
      <c r="E239" s="117"/>
      <c r="F239" s="117" t="s">
        <v>144</v>
      </c>
      <c r="G239" s="109"/>
      <c r="H239" s="110">
        <v>-326255</v>
      </c>
      <c r="I239" s="110"/>
      <c r="J239" s="236">
        <v>40395</v>
      </c>
      <c r="K239" s="221" t="s">
        <v>184</v>
      </c>
      <c r="L239" s="260"/>
    </row>
    <row r="240" spans="1:12" s="218" customFormat="1" outlineLevel="1" x14ac:dyDescent="0.25">
      <c r="A240" s="33" t="s">
        <v>49</v>
      </c>
      <c r="B240" s="117" t="s">
        <v>201</v>
      </c>
      <c r="C240" s="118" t="s">
        <v>200</v>
      </c>
      <c r="D240" s="117" t="s">
        <v>144</v>
      </c>
      <c r="E240" s="117"/>
      <c r="F240" s="117" t="s">
        <v>144</v>
      </c>
      <c r="G240" s="109"/>
      <c r="H240" s="110">
        <v>-2519903</v>
      </c>
      <c r="I240" s="110"/>
      <c r="J240" s="236">
        <v>40406</v>
      </c>
      <c r="K240" s="221" t="s">
        <v>217</v>
      </c>
      <c r="L240" s="260"/>
    </row>
    <row r="241" spans="1:15" s="218" customFormat="1" outlineLevel="1" x14ac:dyDescent="0.25">
      <c r="A241" s="33" t="s">
        <v>49</v>
      </c>
      <c r="B241" s="117" t="s">
        <v>160</v>
      </c>
      <c r="C241" s="118" t="s">
        <v>161</v>
      </c>
      <c r="D241" s="117" t="s">
        <v>144</v>
      </c>
      <c r="E241" s="117"/>
      <c r="F241" s="117" t="s">
        <v>144</v>
      </c>
      <c r="G241" s="109"/>
      <c r="H241" s="115">
        <v>101036</v>
      </c>
      <c r="I241" s="115"/>
      <c r="J241" s="236">
        <v>40430</v>
      </c>
      <c r="K241" s="221" t="s">
        <v>218</v>
      </c>
      <c r="L241" s="260"/>
    </row>
    <row r="242" spans="1:15" s="218" customFormat="1" outlineLevel="1" x14ac:dyDescent="0.25">
      <c r="A242" s="33" t="s">
        <v>49</v>
      </c>
      <c r="B242" s="117" t="s">
        <v>185</v>
      </c>
      <c r="C242" s="118" t="s">
        <v>33</v>
      </c>
      <c r="D242" s="117" t="s">
        <v>144</v>
      </c>
      <c r="E242" s="117"/>
      <c r="F242" s="117" t="s">
        <v>144</v>
      </c>
      <c r="G242" s="109"/>
      <c r="H242" s="114">
        <v>-1213599</v>
      </c>
      <c r="I242" s="114"/>
      <c r="J242" s="236">
        <v>40437</v>
      </c>
      <c r="K242" s="221" t="s">
        <v>219</v>
      </c>
      <c r="L242" s="260"/>
    </row>
    <row r="243" spans="1:15" s="218" customFormat="1" outlineLevel="1" x14ac:dyDescent="0.25">
      <c r="A243" s="33" t="s">
        <v>49</v>
      </c>
      <c r="B243" s="117" t="s">
        <v>202</v>
      </c>
      <c r="C243" s="118" t="s">
        <v>220</v>
      </c>
      <c r="D243" s="117" t="s">
        <v>144</v>
      </c>
      <c r="E243" s="117"/>
      <c r="F243" s="117" t="s">
        <v>144</v>
      </c>
      <c r="G243" s="109"/>
      <c r="H243" s="114">
        <v>-2335140</v>
      </c>
      <c r="I243" s="114"/>
      <c r="J243" s="236">
        <v>40443</v>
      </c>
      <c r="K243" s="221" t="s">
        <v>221</v>
      </c>
      <c r="L243" s="260"/>
    </row>
    <row r="244" spans="1:15" s="218" customFormat="1" outlineLevel="1" x14ac:dyDescent="0.25">
      <c r="A244" s="33" t="s">
        <v>77</v>
      </c>
      <c r="B244" s="117" t="s">
        <v>195</v>
      </c>
      <c r="C244" s="118" t="s">
        <v>220</v>
      </c>
      <c r="D244" s="117" t="s">
        <v>144</v>
      </c>
      <c r="E244" s="117"/>
      <c r="F244" s="117" t="s">
        <v>144</v>
      </c>
      <c r="G244" s="113"/>
      <c r="H244" s="114">
        <v>-1629884</v>
      </c>
      <c r="I244" s="114"/>
      <c r="J244" s="236">
        <v>40445</v>
      </c>
      <c r="K244" s="221" t="s">
        <v>221</v>
      </c>
      <c r="L244" s="260"/>
    </row>
    <row r="245" spans="1:15" s="218" customFormat="1" outlineLevel="1" x14ac:dyDescent="0.25">
      <c r="A245" s="33" t="s">
        <v>163</v>
      </c>
      <c r="B245" s="117" t="s">
        <v>164</v>
      </c>
      <c r="C245" s="118" t="s">
        <v>166</v>
      </c>
      <c r="D245" s="117" t="s">
        <v>144</v>
      </c>
      <c r="E245" s="117"/>
      <c r="F245" s="117" t="s">
        <v>144</v>
      </c>
      <c r="G245" s="113"/>
      <c r="H245" s="115">
        <v>59180</v>
      </c>
      <c r="I245" s="115"/>
      <c r="J245" s="236">
        <v>41299</v>
      </c>
      <c r="K245" s="221" t="s">
        <v>245</v>
      </c>
      <c r="L245" s="260"/>
    </row>
    <row r="246" spans="1:15" s="218" customFormat="1" outlineLevel="1" x14ac:dyDescent="0.25">
      <c r="A246" s="33" t="s">
        <v>49</v>
      </c>
      <c r="B246" s="117" t="s">
        <v>185</v>
      </c>
      <c r="C246" s="118" t="s">
        <v>33</v>
      </c>
      <c r="D246" s="117" t="s">
        <v>144</v>
      </c>
      <c r="E246" s="117"/>
      <c r="F246" s="117" t="s">
        <v>144</v>
      </c>
      <c r="G246" s="113"/>
      <c r="H246" s="115">
        <v>200966</v>
      </c>
      <c r="I246" s="115"/>
      <c r="J246" s="236">
        <v>41299</v>
      </c>
      <c r="K246" s="221" t="s">
        <v>245</v>
      </c>
      <c r="L246" s="260"/>
    </row>
    <row r="247" spans="1:15" s="218" customFormat="1" outlineLevel="1" x14ac:dyDescent="0.25">
      <c r="A247" s="33" t="s">
        <v>49</v>
      </c>
      <c r="B247" s="117" t="s">
        <v>160</v>
      </c>
      <c r="C247" s="118" t="s">
        <v>161</v>
      </c>
      <c r="D247" s="117" t="s">
        <v>144</v>
      </c>
      <c r="E247" s="117"/>
      <c r="F247" s="117" t="s">
        <v>144</v>
      </c>
      <c r="G247" s="113"/>
      <c r="H247" s="115">
        <v>26843</v>
      </c>
      <c r="I247" s="115"/>
      <c r="J247" s="236">
        <v>41299</v>
      </c>
      <c r="K247" s="221" t="s">
        <v>245</v>
      </c>
      <c r="L247" s="260"/>
    </row>
    <row r="248" spans="1:15" s="218" customFormat="1" outlineLevel="1" x14ac:dyDescent="0.25">
      <c r="A248" s="33" t="s">
        <v>35</v>
      </c>
      <c r="B248" s="117" t="s">
        <v>169</v>
      </c>
      <c r="C248" s="118" t="s">
        <v>37</v>
      </c>
      <c r="D248" s="117" t="s">
        <v>144</v>
      </c>
      <c r="E248" s="117"/>
      <c r="F248" s="117" t="s">
        <v>144</v>
      </c>
      <c r="G248" s="113"/>
      <c r="H248" s="115">
        <v>120319</v>
      </c>
      <c r="I248" s="115"/>
      <c r="J248" s="236">
        <v>41299</v>
      </c>
      <c r="K248" s="221" t="s">
        <v>245</v>
      </c>
      <c r="L248" s="260"/>
    </row>
    <row r="249" spans="1:15" s="218" customFormat="1" outlineLevel="1" x14ac:dyDescent="0.25">
      <c r="A249" s="33" t="s">
        <v>156</v>
      </c>
      <c r="B249" s="117" t="s">
        <v>157</v>
      </c>
      <c r="C249" s="118" t="s">
        <v>33</v>
      </c>
      <c r="D249" s="117" t="s">
        <v>144</v>
      </c>
      <c r="E249" s="117"/>
      <c r="F249" s="117" t="s">
        <v>144</v>
      </c>
      <c r="G249" s="113"/>
      <c r="H249" s="115">
        <v>450</v>
      </c>
      <c r="I249" s="115"/>
      <c r="J249" s="236">
        <v>41299</v>
      </c>
      <c r="K249" s="221" t="s">
        <v>245</v>
      </c>
      <c r="L249" s="260"/>
    </row>
    <row r="250" spans="1:15" s="218" customFormat="1" outlineLevel="1" x14ac:dyDescent="0.25">
      <c r="A250" s="33" t="s">
        <v>154</v>
      </c>
      <c r="B250" s="117" t="s">
        <v>246</v>
      </c>
      <c r="C250" s="118"/>
      <c r="D250" s="117" t="s">
        <v>144</v>
      </c>
      <c r="E250" s="117"/>
      <c r="F250" s="117" t="s">
        <v>144</v>
      </c>
      <c r="G250" s="115">
        <v>17116</v>
      </c>
      <c r="H250" s="115"/>
      <c r="I250" s="115"/>
      <c r="J250" s="236">
        <v>41299</v>
      </c>
      <c r="K250" s="221" t="s">
        <v>245</v>
      </c>
      <c r="L250" s="260"/>
    </row>
    <row r="251" spans="1:15" s="212" customFormat="1" outlineLevel="1" x14ac:dyDescent="0.25">
      <c r="A251" s="33" t="s">
        <v>156</v>
      </c>
      <c r="B251" s="117" t="s">
        <v>246</v>
      </c>
      <c r="C251" s="118"/>
      <c r="D251" s="117" t="s">
        <v>144</v>
      </c>
      <c r="E251" s="117"/>
      <c r="F251" s="117" t="s">
        <v>144</v>
      </c>
      <c r="G251" s="115">
        <v>28789</v>
      </c>
      <c r="H251" s="115"/>
      <c r="I251" s="115"/>
      <c r="J251" s="236">
        <v>41299</v>
      </c>
      <c r="K251" s="221" t="s">
        <v>245</v>
      </c>
      <c r="L251" s="260"/>
      <c r="M251" s="218"/>
      <c r="N251" s="218"/>
      <c r="O251" s="218"/>
    </row>
    <row r="252" spans="1:15" s="212" customFormat="1" outlineLevel="1" x14ac:dyDescent="0.25">
      <c r="A252" s="33" t="s">
        <v>49</v>
      </c>
      <c r="B252" s="117" t="s">
        <v>202</v>
      </c>
      <c r="C252" s="118" t="s">
        <v>220</v>
      </c>
      <c r="D252" s="117" t="s">
        <v>144</v>
      </c>
      <c r="E252" s="117"/>
      <c r="F252" s="117" t="s">
        <v>144</v>
      </c>
      <c r="G252" s="113"/>
      <c r="H252" s="115">
        <v>145</v>
      </c>
      <c r="I252" s="115"/>
      <c r="J252" s="236">
        <v>41299</v>
      </c>
      <c r="K252" s="221" t="s">
        <v>245</v>
      </c>
      <c r="L252" s="260"/>
      <c r="M252" s="218"/>
      <c r="N252" s="218"/>
      <c r="O252" s="218"/>
    </row>
    <row r="253" spans="1:15" s="212" customFormat="1" outlineLevel="1" x14ac:dyDescent="0.25">
      <c r="A253" s="33" t="s">
        <v>49</v>
      </c>
      <c r="B253" s="117" t="s">
        <v>201</v>
      </c>
      <c r="C253" s="118" t="s">
        <v>200</v>
      </c>
      <c r="D253" s="117" t="s">
        <v>144</v>
      </c>
      <c r="E253" s="117"/>
      <c r="F253" s="117" t="s">
        <v>144</v>
      </c>
      <c r="G253" s="113"/>
      <c r="H253" s="115">
        <v>1404</v>
      </c>
      <c r="I253" s="115"/>
      <c r="J253" s="236">
        <v>41299</v>
      </c>
      <c r="K253" s="221" t="s">
        <v>245</v>
      </c>
      <c r="L253" s="260"/>
      <c r="M253" s="218"/>
      <c r="N253" s="218"/>
      <c r="O253" s="214"/>
    </row>
    <row r="254" spans="1:15" s="213" customFormat="1" outlineLevel="1" x14ac:dyDescent="0.25">
      <c r="A254" s="33" t="s">
        <v>156</v>
      </c>
      <c r="B254" s="117" t="s">
        <v>157</v>
      </c>
      <c r="C254" s="118" t="s">
        <v>33</v>
      </c>
      <c r="D254" s="117" t="s">
        <v>144</v>
      </c>
      <c r="E254" s="117"/>
      <c r="F254" s="117" t="s">
        <v>144</v>
      </c>
      <c r="G254" s="113"/>
      <c r="H254" s="115">
        <v>203673</v>
      </c>
      <c r="I254" s="115"/>
      <c r="J254" s="236">
        <v>41330</v>
      </c>
      <c r="K254" s="221" t="s">
        <v>249</v>
      </c>
      <c r="L254" s="260"/>
      <c r="M254" s="218"/>
      <c r="N254" s="218"/>
      <c r="O254" s="214"/>
    </row>
    <row r="255" spans="1:15" s="214" customFormat="1" outlineLevel="1" x14ac:dyDescent="0.25">
      <c r="A255" s="33" t="s">
        <v>73</v>
      </c>
      <c r="B255" s="117" t="s">
        <v>171</v>
      </c>
      <c r="C255" s="118" t="s">
        <v>37</v>
      </c>
      <c r="D255" s="117" t="s">
        <v>144</v>
      </c>
      <c r="E255" s="117"/>
      <c r="F255" s="117" t="s">
        <v>144</v>
      </c>
      <c r="G255" s="109"/>
      <c r="H255" s="110">
        <v>-3184013</v>
      </c>
      <c r="I255" s="110"/>
      <c r="J255" s="236">
        <v>40077</v>
      </c>
      <c r="K255" s="221" t="s">
        <v>172</v>
      </c>
      <c r="L255" s="260"/>
      <c r="M255" s="218"/>
      <c r="N255" s="218"/>
    </row>
    <row r="256" spans="1:15" s="218" customFormat="1" outlineLevel="1" x14ac:dyDescent="0.25">
      <c r="A256" s="33" t="s">
        <v>73</v>
      </c>
      <c r="B256" s="117" t="s">
        <v>171</v>
      </c>
      <c r="C256" s="118" t="s">
        <v>37</v>
      </c>
      <c r="D256" s="117" t="s">
        <v>144</v>
      </c>
      <c r="E256" s="117"/>
      <c r="F256" s="117" t="s">
        <v>144</v>
      </c>
      <c r="G256" s="109"/>
      <c r="H256" s="108">
        <v>179205</v>
      </c>
      <c r="I256" s="108"/>
      <c r="J256" s="236">
        <v>41297</v>
      </c>
      <c r="K256" s="221" t="s">
        <v>244</v>
      </c>
      <c r="L256" s="260"/>
      <c r="O256" s="271"/>
    </row>
    <row r="257" spans="1:15" s="218" customFormat="1" outlineLevel="1" x14ac:dyDescent="0.25">
      <c r="A257" s="33" t="s">
        <v>222</v>
      </c>
      <c r="B257" s="117"/>
      <c r="C257" s="118"/>
      <c r="D257" s="117"/>
      <c r="E257" s="117"/>
      <c r="F257" s="117"/>
      <c r="G257" s="111">
        <v>-670000</v>
      </c>
      <c r="H257" s="108">
        <v>670000</v>
      </c>
      <c r="I257" s="108"/>
      <c r="J257" s="236"/>
      <c r="K257" s="221"/>
      <c r="L257" s="260"/>
      <c r="O257" s="214"/>
    </row>
    <row r="258" spans="1:15" s="218" customFormat="1" outlineLevel="1" x14ac:dyDescent="0.25">
      <c r="A258" s="33" t="s">
        <v>222</v>
      </c>
      <c r="B258" s="117"/>
      <c r="C258" s="118"/>
      <c r="D258" s="117"/>
      <c r="E258" s="117"/>
      <c r="F258" s="117"/>
      <c r="G258" s="116">
        <v>-111343</v>
      </c>
      <c r="H258" s="115">
        <v>111343</v>
      </c>
      <c r="I258" s="115"/>
      <c r="J258" s="236"/>
      <c r="K258" s="221"/>
      <c r="L258" s="260"/>
    </row>
    <row r="259" spans="1:15" s="218" customFormat="1" outlineLevel="1" x14ac:dyDescent="0.25">
      <c r="A259" s="33" t="s">
        <v>248</v>
      </c>
      <c r="B259" s="117"/>
      <c r="C259" s="118"/>
      <c r="D259" s="117"/>
      <c r="E259" s="117"/>
      <c r="F259" s="117"/>
      <c r="G259" s="116">
        <v>-45905</v>
      </c>
      <c r="H259" s="114">
        <v>-791705</v>
      </c>
      <c r="I259" s="114"/>
      <c r="J259" s="236">
        <v>41303</v>
      </c>
      <c r="K259" s="221"/>
      <c r="L259" s="260"/>
    </row>
    <row r="260" spans="1:15" s="218" customFormat="1" outlineLevel="1" x14ac:dyDescent="0.25">
      <c r="A260" s="219"/>
      <c r="B260" s="220"/>
      <c r="C260" s="219"/>
      <c r="D260" s="220"/>
      <c r="E260" s="220"/>
      <c r="F260" s="77" t="s">
        <v>24</v>
      </c>
      <c r="G260" s="76">
        <f>SUM(G214:G259)</f>
        <v>0</v>
      </c>
      <c r="H260" s="244">
        <f>SUM(H214:H259)</f>
        <v>203673</v>
      </c>
      <c r="I260" s="280"/>
      <c r="J260" s="269"/>
      <c r="K260" s="214"/>
      <c r="L260" s="214"/>
      <c r="M260" s="214"/>
      <c r="N260" s="214"/>
    </row>
    <row r="261" spans="1:15" s="218" customFormat="1" outlineLevel="1" x14ac:dyDescent="0.25">
      <c r="A261" s="219"/>
      <c r="B261" s="220"/>
      <c r="C261" s="219"/>
      <c r="D261" s="220"/>
      <c r="E261" s="220"/>
      <c r="F261" s="220"/>
      <c r="G261" s="8"/>
      <c r="H261" s="1"/>
      <c r="I261" s="1"/>
      <c r="J261" s="269"/>
      <c r="K261" s="214"/>
      <c r="L261" s="214"/>
      <c r="M261" s="214"/>
      <c r="N261" s="214"/>
    </row>
    <row r="262" spans="1:15" s="218" customFormat="1" outlineLevel="1" x14ac:dyDescent="0.25">
      <c r="A262" s="219"/>
      <c r="B262" s="220"/>
      <c r="C262" s="219"/>
      <c r="D262" s="220"/>
      <c r="E262" s="220"/>
      <c r="F262" s="220"/>
      <c r="G262" s="8"/>
      <c r="H262" s="1"/>
      <c r="I262" s="1"/>
      <c r="J262" s="269"/>
      <c r="K262" s="214"/>
      <c r="L262" s="214"/>
      <c r="M262" s="214"/>
      <c r="N262" s="214"/>
    </row>
    <row r="263" spans="1:15" s="218" customFormat="1" ht="26.4" outlineLevel="1" x14ac:dyDescent="0.25">
      <c r="A263" s="93" t="s">
        <v>1</v>
      </c>
      <c r="B263" s="92" t="s">
        <v>2</v>
      </c>
      <c r="C263" s="93" t="s">
        <v>3</v>
      </c>
      <c r="D263" s="92" t="s">
        <v>4</v>
      </c>
      <c r="E263" s="92"/>
      <c r="F263" s="92" t="s">
        <v>5</v>
      </c>
      <c r="G263" s="3" t="s">
        <v>6</v>
      </c>
      <c r="H263" s="265" t="s">
        <v>7</v>
      </c>
      <c r="I263" s="265"/>
      <c r="J263" s="266" t="s">
        <v>8</v>
      </c>
      <c r="K263" s="234" t="s">
        <v>9</v>
      </c>
      <c r="L263" s="283"/>
      <c r="M263" s="271"/>
      <c r="N263" s="271"/>
    </row>
    <row r="264" spans="1:15" s="218" customFormat="1" outlineLevel="1" x14ac:dyDescent="0.25">
      <c r="A264" s="50" t="s">
        <v>142</v>
      </c>
      <c r="B264" s="49"/>
      <c r="C264" s="50"/>
      <c r="D264" s="49"/>
      <c r="E264" s="49"/>
      <c r="F264" s="49"/>
      <c r="G264" s="83" t="s">
        <v>11</v>
      </c>
      <c r="H264" s="47" t="s">
        <v>12</v>
      </c>
      <c r="I264" s="47"/>
      <c r="J264" s="235"/>
      <c r="K264" s="153"/>
      <c r="L264" s="284"/>
      <c r="M264" s="214"/>
      <c r="N264" s="214"/>
    </row>
    <row r="265" spans="1:15" s="218" customFormat="1" outlineLevel="1" x14ac:dyDescent="0.25">
      <c r="A265" s="44" t="s">
        <v>137</v>
      </c>
      <c r="B265" s="51"/>
      <c r="C265" s="54"/>
      <c r="D265" s="117"/>
      <c r="E265" s="117"/>
      <c r="F265" s="117"/>
      <c r="G265" s="66">
        <v>400000</v>
      </c>
      <c r="H265" s="58"/>
      <c r="I265" s="58"/>
      <c r="J265" s="236">
        <v>39805</v>
      </c>
      <c r="K265" s="237" t="s">
        <v>15</v>
      </c>
      <c r="L265" s="246"/>
    </row>
    <row r="266" spans="1:15" s="218" customFormat="1" outlineLevel="1" x14ac:dyDescent="0.25">
      <c r="A266" s="44" t="s">
        <v>138</v>
      </c>
      <c r="B266" s="51"/>
      <c r="C266" s="54"/>
      <c r="D266" s="117"/>
      <c r="E266" s="117"/>
      <c r="F266" s="117"/>
      <c r="G266" s="53"/>
      <c r="H266" s="58">
        <v>4966000</v>
      </c>
      <c r="I266" s="58"/>
      <c r="J266" s="236">
        <v>39877</v>
      </c>
      <c r="K266" s="237" t="s">
        <v>15</v>
      </c>
      <c r="L266" s="246"/>
    </row>
    <row r="267" spans="1:15" s="218" customFormat="1" outlineLevel="1" x14ac:dyDescent="0.25">
      <c r="A267" s="44" t="s">
        <v>138</v>
      </c>
      <c r="B267" s="51"/>
      <c r="C267" s="54"/>
      <c r="D267" s="117"/>
      <c r="E267" s="117"/>
      <c r="F267" s="117"/>
      <c r="G267" s="53"/>
      <c r="H267" s="58">
        <v>915000</v>
      </c>
      <c r="I267" s="58"/>
      <c r="J267" s="236">
        <v>40410</v>
      </c>
      <c r="K267" s="237" t="s">
        <v>15</v>
      </c>
      <c r="L267" s="246"/>
    </row>
    <row r="268" spans="1:15" s="218" customFormat="1" outlineLevel="1" x14ac:dyDescent="0.25">
      <c r="A268" s="446" t="s">
        <v>253</v>
      </c>
      <c r="B268" s="447"/>
      <c r="C268" s="448"/>
      <c r="D268" s="117"/>
      <c r="E268" s="117"/>
      <c r="F268" s="117"/>
      <c r="G268" s="53"/>
      <c r="H268" s="34">
        <f>-H267-H266+5862000</f>
        <v>-19000</v>
      </c>
      <c r="I268" s="34"/>
      <c r="J268" s="236">
        <v>41428</v>
      </c>
      <c r="K268" s="237" t="s">
        <v>15</v>
      </c>
      <c r="L268" s="246"/>
    </row>
    <row r="269" spans="1:15" s="218" customFormat="1" outlineLevel="1" x14ac:dyDescent="0.25">
      <c r="A269" s="33" t="s">
        <v>16</v>
      </c>
      <c r="B269" s="117" t="s">
        <v>125</v>
      </c>
      <c r="C269" s="118" t="s">
        <v>139</v>
      </c>
      <c r="D269" s="117" t="s">
        <v>126</v>
      </c>
      <c r="E269" s="117"/>
      <c r="F269" s="117" t="s">
        <v>126</v>
      </c>
      <c r="G269" s="53"/>
      <c r="H269" s="34">
        <v>-841633</v>
      </c>
      <c r="I269" s="34"/>
      <c r="J269" s="236">
        <v>39968</v>
      </c>
      <c r="K269" s="221" t="s">
        <v>148</v>
      </c>
      <c r="L269" s="260"/>
    </row>
    <row r="270" spans="1:15" s="218" customFormat="1" outlineLevel="1" x14ac:dyDescent="0.25">
      <c r="A270" s="33" t="s">
        <v>191</v>
      </c>
      <c r="B270" s="117" t="s">
        <v>214</v>
      </c>
      <c r="C270" s="118" t="s">
        <v>215</v>
      </c>
      <c r="D270" s="226" t="s">
        <v>193</v>
      </c>
      <c r="E270" s="226"/>
      <c r="F270" s="117" t="s">
        <v>126</v>
      </c>
      <c r="G270" s="35">
        <v>-175000</v>
      </c>
      <c r="H270" s="34"/>
      <c r="I270" s="34"/>
      <c r="J270" s="236">
        <v>40260</v>
      </c>
      <c r="K270" s="221" t="s">
        <v>149</v>
      </c>
      <c r="L270" s="260"/>
    </row>
    <row r="271" spans="1:15" s="218" customFormat="1" outlineLevel="1" x14ac:dyDescent="0.25">
      <c r="A271" s="33" t="s">
        <v>16</v>
      </c>
      <c r="B271" s="117" t="s">
        <v>125</v>
      </c>
      <c r="C271" s="118" t="s">
        <v>139</v>
      </c>
      <c r="D271" s="117" t="s">
        <v>126</v>
      </c>
      <c r="E271" s="117"/>
      <c r="F271" s="117" t="s">
        <v>126</v>
      </c>
      <c r="G271" s="53"/>
      <c r="H271" s="34">
        <v>-18370</v>
      </c>
      <c r="I271" s="34"/>
      <c r="J271" s="236">
        <v>40281</v>
      </c>
      <c r="K271" s="221" t="s">
        <v>150</v>
      </c>
      <c r="L271" s="260"/>
    </row>
    <row r="272" spans="1:15" s="218" customFormat="1" outlineLevel="1" x14ac:dyDescent="0.25">
      <c r="A272" s="33" t="s">
        <v>16</v>
      </c>
      <c r="B272" s="117" t="s">
        <v>125</v>
      </c>
      <c r="C272" s="118" t="s">
        <v>139</v>
      </c>
      <c r="D272" s="117" t="s">
        <v>126</v>
      </c>
      <c r="E272" s="117"/>
      <c r="F272" s="117" t="s">
        <v>126</v>
      </c>
      <c r="G272" s="53"/>
      <c r="H272" s="34">
        <v>-1047</v>
      </c>
      <c r="I272" s="34"/>
      <c r="J272" s="236">
        <v>40330</v>
      </c>
      <c r="K272" s="221" t="s">
        <v>153</v>
      </c>
      <c r="L272" s="260"/>
    </row>
    <row r="273" spans="1:15" s="218" customFormat="1" outlineLevel="1" x14ac:dyDescent="0.25">
      <c r="A273" s="33" t="s">
        <v>16</v>
      </c>
      <c r="B273" s="117" t="s">
        <v>125</v>
      </c>
      <c r="C273" s="118" t="s">
        <v>139</v>
      </c>
      <c r="D273" s="117" t="s">
        <v>126</v>
      </c>
      <c r="E273" s="117"/>
      <c r="F273" s="117" t="s">
        <v>126</v>
      </c>
      <c r="G273" s="53"/>
      <c r="H273" s="34">
        <v>-4225</v>
      </c>
      <c r="I273" s="34"/>
      <c r="J273" s="236">
        <v>40585</v>
      </c>
      <c r="K273" s="221" t="s">
        <v>173</v>
      </c>
      <c r="L273" s="260"/>
    </row>
    <row r="274" spans="1:15" s="218" customFormat="1" outlineLevel="1" x14ac:dyDescent="0.25">
      <c r="A274" s="33" t="s">
        <v>16</v>
      </c>
      <c r="B274" s="117" t="s">
        <v>125</v>
      </c>
      <c r="C274" s="118" t="s">
        <v>139</v>
      </c>
      <c r="D274" s="117" t="s">
        <v>126</v>
      </c>
      <c r="E274" s="117"/>
      <c r="F274" s="117" t="s">
        <v>126</v>
      </c>
      <c r="G274" s="53"/>
      <c r="H274" s="34">
        <v>-254</v>
      </c>
      <c r="I274" s="34"/>
      <c r="J274" s="236">
        <v>40618</v>
      </c>
      <c r="K274" s="221" t="s">
        <v>176</v>
      </c>
      <c r="L274" s="260"/>
    </row>
    <row r="275" spans="1:15" s="218" customFormat="1" outlineLevel="1" x14ac:dyDescent="0.25">
      <c r="A275" s="33" t="s">
        <v>16</v>
      </c>
      <c r="B275" s="117" t="s">
        <v>125</v>
      </c>
      <c r="C275" s="118" t="s">
        <v>139</v>
      </c>
      <c r="D275" s="117" t="s">
        <v>126</v>
      </c>
      <c r="E275" s="117"/>
      <c r="F275" s="117" t="s">
        <v>126</v>
      </c>
      <c r="G275" s="53"/>
      <c r="H275" s="34">
        <v>-4226</v>
      </c>
      <c r="I275" s="34"/>
      <c r="J275" s="236">
        <v>40760</v>
      </c>
      <c r="K275" s="221" t="s">
        <v>192</v>
      </c>
      <c r="L275" s="260"/>
    </row>
    <row r="276" spans="1:15" s="218" customFormat="1" outlineLevel="1" x14ac:dyDescent="0.25">
      <c r="A276" s="33" t="s">
        <v>16</v>
      </c>
      <c r="B276" s="117" t="s">
        <v>233</v>
      </c>
      <c r="C276" s="118" t="s">
        <v>234</v>
      </c>
      <c r="D276" s="117" t="s">
        <v>126</v>
      </c>
      <c r="E276" s="117"/>
      <c r="F276" s="117" t="s">
        <v>126</v>
      </c>
      <c r="G276" s="34">
        <v>-5000</v>
      </c>
      <c r="H276" s="81"/>
      <c r="I276" s="81"/>
      <c r="J276" s="236">
        <v>41240</v>
      </c>
      <c r="K276" s="221" t="s">
        <v>196</v>
      </c>
      <c r="L276" s="260"/>
    </row>
    <row r="277" spans="1:15" s="218" customFormat="1" outlineLevel="1" x14ac:dyDescent="0.25">
      <c r="A277" s="33" t="s">
        <v>191</v>
      </c>
      <c r="B277" s="117" t="s">
        <v>230</v>
      </c>
      <c r="C277" s="118" t="s">
        <v>250</v>
      </c>
      <c r="D277" s="226"/>
      <c r="E277" s="226"/>
      <c r="F277" s="117" t="s">
        <v>126</v>
      </c>
      <c r="G277" s="53"/>
      <c r="H277" s="34">
        <v>-94041</v>
      </c>
      <c r="I277" s="34"/>
      <c r="J277" s="236">
        <v>40301</v>
      </c>
      <c r="K277" s="221" t="s">
        <v>198</v>
      </c>
      <c r="L277" s="260"/>
    </row>
    <row r="278" spans="1:15" s="218" customFormat="1" outlineLevel="1" x14ac:dyDescent="0.25">
      <c r="A278" s="33" t="s">
        <v>77</v>
      </c>
      <c r="B278" s="117" t="s">
        <v>127</v>
      </c>
      <c r="C278" s="118" t="s">
        <v>140</v>
      </c>
      <c r="D278" s="117" t="s">
        <v>126</v>
      </c>
      <c r="E278" s="117"/>
      <c r="F278" s="117" t="s">
        <v>126</v>
      </c>
      <c r="G278" s="53"/>
      <c r="H278" s="34">
        <v>-1159041</v>
      </c>
      <c r="I278" s="34"/>
      <c r="J278" s="236">
        <v>39968</v>
      </c>
      <c r="K278" s="221" t="s">
        <v>155</v>
      </c>
      <c r="L278" s="260"/>
    </row>
    <row r="279" spans="1:15" s="218" customFormat="1" ht="26.4" outlineLevel="1" x14ac:dyDescent="0.25">
      <c r="A279" s="33" t="s">
        <v>49</v>
      </c>
      <c r="B279" s="117" t="s">
        <v>141</v>
      </c>
      <c r="C279" s="118" t="s">
        <v>133</v>
      </c>
      <c r="D279" s="117" t="s">
        <v>126</v>
      </c>
      <c r="E279" s="117"/>
      <c r="F279" s="117" t="s">
        <v>126</v>
      </c>
      <c r="G279" s="53"/>
      <c r="H279" s="34">
        <v>-877310</v>
      </c>
      <c r="I279" s="34"/>
      <c r="J279" s="236">
        <v>39968</v>
      </c>
      <c r="K279" s="221" t="s">
        <v>155</v>
      </c>
      <c r="L279" s="260"/>
    </row>
    <row r="280" spans="1:15" s="218" customFormat="1" outlineLevel="1" x14ac:dyDescent="0.25">
      <c r="A280" s="33" t="s">
        <v>49</v>
      </c>
      <c r="B280" s="117" t="s">
        <v>212</v>
      </c>
      <c r="C280" s="118"/>
      <c r="D280" s="117"/>
      <c r="E280" s="117"/>
      <c r="F280" s="117"/>
      <c r="G280" s="35">
        <v>-20000</v>
      </c>
      <c r="H280" s="34"/>
      <c r="I280" s="34"/>
      <c r="J280" s="236">
        <v>39976</v>
      </c>
      <c r="K280" s="221" t="s">
        <v>158</v>
      </c>
      <c r="L280" s="260"/>
    </row>
    <row r="281" spans="1:15" s="218" customFormat="1" outlineLevel="1" x14ac:dyDescent="0.25">
      <c r="A281" s="33" t="s">
        <v>20</v>
      </c>
      <c r="B281" s="117" t="s">
        <v>129</v>
      </c>
      <c r="C281" s="118" t="s">
        <v>37</v>
      </c>
      <c r="D281" s="117" t="s">
        <v>126</v>
      </c>
      <c r="E281" s="117"/>
      <c r="F281" s="117" t="s">
        <v>126</v>
      </c>
      <c r="G281" s="53"/>
      <c r="H281" s="34">
        <v>-1333000</v>
      </c>
      <c r="I281" s="34"/>
      <c r="J281" s="236">
        <v>39990</v>
      </c>
      <c r="K281" s="221" t="s">
        <v>159</v>
      </c>
      <c r="L281" s="260"/>
    </row>
    <row r="282" spans="1:15" s="218" customFormat="1" outlineLevel="1" x14ac:dyDescent="0.25">
      <c r="A282" s="33" t="s">
        <v>38</v>
      </c>
      <c r="B282" s="117" t="s">
        <v>130</v>
      </c>
      <c r="C282" s="118" t="s">
        <v>131</v>
      </c>
      <c r="D282" s="117" t="s">
        <v>126</v>
      </c>
      <c r="E282" s="117"/>
      <c r="F282" s="117" t="s">
        <v>126</v>
      </c>
      <c r="G282" s="53"/>
      <c r="H282" s="34">
        <v>-510374</v>
      </c>
      <c r="I282" s="34"/>
      <c r="J282" s="236">
        <v>40053</v>
      </c>
      <c r="K282" s="221" t="s">
        <v>162</v>
      </c>
      <c r="L282" s="260"/>
    </row>
    <row r="283" spans="1:15" s="218" customFormat="1" outlineLevel="1" x14ac:dyDescent="0.25">
      <c r="A283" s="33" t="s">
        <v>49</v>
      </c>
      <c r="B283" s="117" t="s">
        <v>224</v>
      </c>
      <c r="C283" s="118" t="s">
        <v>225</v>
      </c>
      <c r="D283" s="226" t="s">
        <v>126</v>
      </c>
      <c r="E283" s="226"/>
      <c r="F283" s="117" t="s">
        <v>126</v>
      </c>
      <c r="G283" s="53"/>
      <c r="H283" s="34">
        <v>-915000</v>
      </c>
      <c r="I283" s="34"/>
      <c r="J283" s="236">
        <v>40576</v>
      </c>
      <c r="K283" s="221" t="s">
        <v>165</v>
      </c>
      <c r="L283" s="260"/>
    </row>
    <row r="284" spans="1:15" s="218" customFormat="1" outlineLevel="1" x14ac:dyDescent="0.25">
      <c r="A284" s="33" t="s">
        <v>20</v>
      </c>
      <c r="B284" s="117" t="s">
        <v>129</v>
      </c>
      <c r="C284" s="118" t="s">
        <v>37</v>
      </c>
      <c r="D284" s="117" t="s">
        <v>126</v>
      </c>
      <c r="E284" s="117"/>
      <c r="F284" s="117" t="s">
        <v>126</v>
      </c>
      <c r="G284" s="53"/>
      <c r="H284" s="119">
        <v>10000</v>
      </c>
      <c r="I284" s="119"/>
      <c r="J284" s="236">
        <v>41451</v>
      </c>
      <c r="K284" s="221" t="s">
        <v>168</v>
      </c>
      <c r="L284" s="260"/>
    </row>
    <row r="285" spans="1:15" s="218" customFormat="1" outlineLevel="1" x14ac:dyDescent="0.25">
      <c r="A285" s="33" t="s">
        <v>77</v>
      </c>
      <c r="B285" s="117" t="s">
        <v>127</v>
      </c>
      <c r="C285" s="118" t="s">
        <v>140</v>
      </c>
      <c r="D285" s="117" t="s">
        <v>126</v>
      </c>
      <c r="E285" s="117"/>
      <c r="F285" s="117" t="s">
        <v>126</v>
      </c>
      <c r="G285" s="58"/>
      <c r="H285" s="58">
        <v>41</v>
      </c>
      <c r="I285" s="58"/>
      <c r="J285" s="236">
        <v>41631</v>
      </c>
      <c r="K285" s="221" t="s">
        <v>170</v>
      </c>
      <c r="L285" s="260"/>
    </row>
    <row r="286" spans="1:15" s="212" customFormat="1" outlineLevel="1" x14ac:dyDescent="0.25">
      <c r="A286" s="33" t="s">
        <v>20</v>
      </c>
      <c r="B286" s="117" t="s">
        <v>129</v>
      </c>
      <c r="C286" s="118" t="s">
        <v>37</v>
      </c>
      <c r="D286" s="117" t="s">
        <v>126</v>
      </c>
      <c r="E286" s="117"/>
      <c r="F286" s="117" t="s">
        <v>126</v>
      </c>
      <c r="G286" s="58"/>
      <c r="H286" s="58">
        <v>120978</v>
      </c>
      <c r="I286" s="58"/>
      <c r="J286" s="236">
        <v>41631</v>
      </c>
      <c r="K286" s="221" t="s">
        <v>170</v>
      </c>
      <c r="L286" s="260"/>
      <c r="M286" s="218"/>
      <c r="N286" s="218"/>
      <c r="O286" s="218"/>
    </row>
    <row r="287" spans="1:15" s="212" customFormat="1" ht="26.4" outlineLevel="1" x14ac:dyDescent="0.25">
      <c r="A287" s="33" t="s">
        <v>49</v>
      </c>
      <c r="B287" s="117" t="s">
        <v>141</v>
      </c>
      <c r="C287" s="118" t="s">
        <v>133</v>
      </c>
      <c r="D287" s="117" t="s">
        <v>126</v>
      </c>
      <c r="E287" s="117"/>
      <c r="F287" s="117" t="s">
        <v>126</v>
      </c>
      <c r="G287" s="58"/>
      <c r="H287" s="58">
        <v>153</v>
      </c>
      <c r="I287" s="58"/>
      <c r="J287" s="236">
        <v>41631</v>
      </c>
      <c r="K287" s="221" t="s">
        <v>170</v>
      </c>
      <c r="L287" s="260"/>
      <c r="M287" s="218"/>
      <c r="N287" s="218"/>
      <c r="O287" s="218"/>
    </row>
    <row r="288" spans="1:15" s="212" customFormat="1" outlineLevel="1" x14ac:dyDescent="0.25">
      <c r="A288" s="33" t="s">
        <v>49</v>
      </c>
      <c r="B288" s="117" t="s">
        <v>212</v>
      </c>
      <c r="C288" s="118"/>
      <c r="D288" s="117"/>
      <c r="E288" s="117"/>
      <c r="F288" s="117"/>
      <c r="G288" s="58">
        <v>5986</v>
      </c>
      <c r="H288" s="58"/>
      <c r="I288" s="58"/>
      <c r="J288" s="236">
        <v>41631</v>
      </c>
      <c r="K288" s="221" t="s">
        <v>170</v>
      </c>
      <c r="L288" s="260"/>
      <c r="M288" s="218"/>
      <c r="N288" s="218"/>
      <c r="O288" s="214"/>
    </row>
    <row r="289" spans="1:15" s="212" customFormat="1" outlineLevel="1" x14ac:dyDescent="0.25">
      <c r="A289" s="33" t="s">
        <v>38</v>
      </c>
      <c r="B289" s="117" t="s">
        <v>130</v>
      </c>
      <c r="C289" s="118" t="s">
        <v>131</v>
      </c>
      <c r="D289" s="117" t="s">
        <v>126</v>
      </c>
      <c r="E289" s="117"/>
      <c r="F289" s="117" t="s">
        <v>126</v>
      </c>
      <c r="G289" s="58"/>
      <c r="H289" s="58">
        <v>6830</v>
      </c>
      <c r="I289" s="58"/>
      <c r="J289" s="236">
        <v>41646</v>
      </c>
      <c r="K289" s="221" t="s">
        <v>170</v>
      </c>
      <c r="L289" s="260"/>
      <c r="M289" s="218"/>
      <c r="N289" s="218"/>
      <c r="O289" s="214"/>
    </row>
    <row r="290" spans="1:15" s="212" customFormat="1" outlineLevel="1" x14ac:dyDescent="0.25">
      <c r="A290" s="33" t="s">
        <v>31</v>
      </c>
      <c r="B290" s="117" t="s">
        <v>32</v>
      </c>
      <c r="C290" s="118" t="s">
        <v>33</v>
      </c>
      <c r="D290" s="226" t="s">
        <v>14</v>
      </c>
      <c r="E290" s="226"/>
      <c r="F290" s="117" t="s">
        <v>126</v>
      </c>
      <c r="G290" s="53"/>
      <c r="H290" s="34">
        <v>-26299</v>
      </c>
      <c r="I290" s="34"/>
      <c r="J290" s="236">
        <v>40175</v>
      </c>
      <c r="K290" s="221" t="s">
        <v>187</v>
      </c>
      <c r="L290" s="260"/>
      <c r="M290" s="218"/>
      <c r="N290" s="218"/>
      <c r="O290" s="214"/>
    </row>
    <row r="291" spans="1:15" s="212" customFormat="1" outlineLevel="1" x14ac:dyDescent="0.25">
      <c r="A291" s="33" t="s">
        <v>31</v>
      </c>
      <c r="B291" s="117"/>
      <c r="C291" s="118" t="s">
        <v>213</v>
      </c>
      <c r="D291" s="226" t="s">
        <v>189</v>
      </c>
      <c r="E291" s="226"/>
      <c r="F291" s="117" t="s">
        <v>126</v>
      </c>
      <c r="G291" s="35">
        <v>-200000</v>
      </c>
      <c r="H291" s="34"/>
      <c r="I291" s="34"/>
      <c r="J291" s="236">
        <v>40175</v>
      </c>
      <c r="K291" s="221" t="s">
        <v>188</v>
      </c>
      <c r="L291" s="260"/>
      <c r="M291" s="218"/>
      <c r="N291" s="218"/>
      <c r="O291" s="214"/>
    </row>
    <row r="292" spans="1:15" s="213" customFormat="1" outlineLevel="1" x14ac:dyDescent="0.25">
      <c r="A292" s="33" t="s">
        <v>31</v>
      </c>
      <c r="B292" s="117" t="s">
        <v>32</v>
      </c>
      <c r="C292" s="118" t="s">
        <v>33</v>
      </c>
      <c r="D292" s="226" t="s">
        <v>14</v>
      </c>
      <c r="E292" s="226"/>
      <c r="F292" s="117" t="s">
        <v>126</v>
      </c>
      <c r="G292" s="53"/>
      <c r="H292" s="34">
        <v>-34693</v>
      </c>
      <c r="I292" s="34"/>
      <c r="J292" s="236">
        <v>40379</v>
      </c>
      <c r="K292" s="221" t="s">
        <v>186</v>
      </c>
      <c r="L292" s="260"/>
      <c r="M292" s="218"/>
      <c r="N292" s="218"/>
      <c r="O292" s="214"/>
    </row>
    <row r="293" spans="1:15" s="214" customFormat="1" outlineLevel="1" x14ac:dyDescent="0.25">
      <c r="A293" s="33" t="s">
        <v>31</v>
      </c>
      <c r="B293" s="117"/>
      <c r="C293" s="118"/>
      <c r="D293" s="117" t="s">
        <v>126</v>
      </c>
      <c r="E293" s="117"/>
      <c r="F293" s="117" t="s">
        <v>126</v>
      </c>
      <c r="G293" s="53"/>
      <c r="H293" s="34">
        <v>-8186</v>
      </c>
      <c r="I293" s="34"/>
      <c r="J293" s="236">
        <v>40760</v>
      </c>
      <c r="K293" s="221" t="s">
        <v>186</v>
      </c>
      <c r="L293" s="260"/>
      <c r="M293" s="218"/>
      <c r="N293" s="218"/>
    </row>
    <row r="294" spans="1:15" s="218" customFormat="1" outlineLevel="1" x14ac:dyDescent="0.25">
      <c r="A294" s="33" t="s">
        <v>31</v>
      </c>
      <c r="B294" s="117" t="s">
        <v>32</v>
      </c>
      <c r="C294" s="118" t="s">
        <v>33</v>
      </c>
      <c r="D294" s="226" t="s">
        <v>14</v>
      </c>
      <c r="E294" s="226"/>
      <c r="F294" s="117" t="s">
        <v>126</v>
      </c>
      <c r="G294" s="53"/>
      <c r="H294" s="34">
        <v>-44000</v>
      </c>
      <c r="I294" s="34"/>
      <c r="J294" s="236">
        <v>40449</v>
      </c>
      <c r="K294" s="221" t="s">
        <v>227</v>
      </c>
      <c r="L294" s="260"/>
      <c r="O294" s="271"/>
    </row>
    <row r="295" spans="1:15" s="218" customFormat="1" outlineLevel="1" x14ac:dyDescent="0.25">
      <c r="A295" s="219"/>
      <c r="B295" s="220"/>
      <c r="C295" s="219"/>
      <c r="D295" s="220"/>
      <c r="E295" s="220"/>
      <c r="F295" s="77" t="s">
        <v>24</v>
      </c>
      <c r="G295" s="76">
        <f>SUM(G265:G294)</f>
        <v>5986</v>
      </c>
      <c r="H295" s="244">
        <f>SUM(H265:H294)</f>
        <v>128303</v>
      </c>
      <c r="I295" s="280"/>
      <c r="J295" s="269"/>
      <c r="K295" s="214"/>
      <c r="L295" s="214"/>
      <c r="M295" s="214"/>
      <c r="N295" s="214"/>
      <c r="O295" s="214"/>
    </row>
    <row r="296" spans="1:15" s="218" customFormat="1" outlineLevel="1" x14ac:dyDescent="0.25">
      <c r="A296" s="219"/>
      <c r="B296" s="220"/>
      <c r="C296" s="219"/>
      <c r="D296" s="220"/>
      <c r="E296" s="220"/>
      <c r="F296" s="220"/>
      <c r="G296" s="8"/>
      <c r="H296" s="1"/>
      <c r="I296" s="1"/>
      <c r="J296" s="269"/>
      <c r="K296" s="214"/>
      <c r="L296" s="214"/>
      <c r="M296" s="214"/>
      <c r="N296" s="214"/>
    </row>
    <row r="297" spans="1:15" s="218" customFormat="1" outlineLevel="1" x14ac:dyDescent="0.25">
      <c r="A297" s="219"/>
      <c r="B297" s="220"/>
      <c r="C297" s="219"/>
      <c r="D297" s="220"/>
      <c r="E297" s="220"/>
      <c r="F297" s="220"/>
      <c r="G297" s="8"/>
      <c r="H297" s="1"/>
      <c r="I297" s="1"/>
      <c r="J297" s="269"/>
      <c r="K297" s="214"/>
      <c r="L297" s="214"/>
      <c r="M297" s="214"/>
      <c r="N297" s="214"/>
    </row>
    <row r="298" spans="1:15" s="218" customFormat="1" outlineLevel="1" x14ac:dyDescent="0.25">
      <c r="A298" s="219"/>
      <c r="B298" s="220"/>
      <c r="C298" s="219"/>
      <c r="D298" s="220"/>
      <c r="E298" s="220"/>
      <c r="F298" s="220"/>
      <c r="G298" s="8"/>
      <c r="H298" s="1"/>
      <c r="I298" s="1"/>
      <c r="J298" s="269"/>
      <c r="K298" s="214"/>
      <c r="L298" s="214"/>
      <c r="M298" s="214"/>
      <c r="N298" s="214"/>
    </row>
    <row r="299" spans="1:15" s="218" customFormat="1" outlineLevel="1" x14ac:dyDescent="0.25">
      <c r="A299" s="219"/>
      <c r="B299" s="220"/>
      <c r="C299" s="219"/>
      <c r="D299" s="220"/>
      <c r="E299" s="220"/>
      <c r="F299" s="220"/>
      <c r="G299" s="8"/>
      <c r="H299" s="1"/>
      <c r="I299" s="1"/>
      <c r="J299" s="269"/>
      <c r="K299" s="214"/>
      <c r="L299" s="214"/>
      <c r="M299" s="214"/>
      <c r="N299" s="214"/>
    </row>
    <row r="300" spans="1:15" s="218" customFormat="1" outlineLevel="1" x14ac:dyDescent="0.25">
      <c r="A300" s="219"/>
      <c r="B300" s="220"/>
      <c r="C300" s="219"/>
      <c r="D300" s="220"/>
      <c r="E300" s="220"/>
      <c r="F300" s="220"/>
      <c r="G300" s="8"/>
      <c r="H300" s="1"/>
      <c r="I300" s="1"/>
      <c r="J300" s="269"/>
      <c r="K300" s="214"/>
      <c r="L300" s="214"/>
      <c r="M300" s="214"/>
      <c r="N300" s="214"/>
    </row>
    <row r="301" spans="1:15" s="218" customFormat="1" ht="26.4" outlineLevel="1" x14ac:dyDescent="0.25">
      <c r="A301" s="93" t="s">
        <v>1</v>
      </c>
      <c r="B301" s="92" t="s">
        <v>2</v>
      </c>
      <c r="C301" s="93" t="s">
        <v>3</v>
      </c>
      <c r="D301" s="92" t="s">
        <v>4</v>
      </c>
      <c r="E301" s="92"/>
      <c r="F301" s="92" t="s">
        <v>5</v>
      </c>
      <c r="G301" s="3" t="s">
        <v>6</v>
      </c>
      <c r="H301" s="265" t="s">
        <v>7</v>
      </c>
      <c r="I301" s="265"/>
      <c r="J301" s="266" t="s">
        <v>8</v>
      </c>
      <c r="K301" s="234" t="s">
        <v>9</v>
      </c>
      <c r="L301" s="283"/>
      <c r="M301" s="271"/>
      <c r="N301" s="271"/>
    </row>
    <row r="302" spans="1:15" s="218" customFormat="1" outlineLevel="1" x14ac:dyDescent="0.25">
      <c r="A302" s="50" t="s">
        <v>134</v>
      </c>
      <c r="B302" s="49"/>
      <c r="C302" s="50"/>
      <c r="D302" s="49"/>
      <c r="E302" s="49"/>
      <c r="F302" s="49"/>
      <c r="G302" s="83" t="s">
        <v>11</v>
      </c>
      <c r="H302" s="47" t="s">
        <v>12</v>
      </c>
      <c r="I302" s="47"/>
      <c r="J302" s="235"/>
      <c r="K302" s="153"/>
      <c r="L302" s="284"/>
      <c r="M302" s="214"/>
      <c r="N302" s="214"/>
    </row>
    <row r="303" spans="1:15" s="218" customFormat="1" outlineLevel="1" x14ac:dyDescent="0.25">
      <c r="A303" s="44" t="s">
        <v>136</v>
      </c>
      <c r="B303" s="51"/>
      <c r="C303" s="54"/>
      <c r="D303" s="117" t="s">
        <v>54</v>
      </c>
      <c r="E303" s="117"/>
      <c r="F303" s="117" t="s">
        <v>54</v>
      </c>
      <c r="G303" s="53"/>
      <c r="H303" s="58">
        <v>4924000</v>
      </c>
      <c r="I303" s="58"/>
      <c r="J303" s="236">
        <v>39545</v>
      </c>
      <c r="K303" s="237" t="s">
        <v>15</v>
      </c>
      <c r="L303" s="246"/>
    </row>
    <row r="304" spans="1:15" s="218" customFormat="1" ht="26.4" outlineLevel="1" x14ac:dyDescent="0.25">
      <c r="A304" s="33" t="s">
        <v>20</v>
      </c>
      <c r="B304" s="117" t="s">
        <v>80</v>
      </c>
      <c r="C304" s="118" t="s">
        <v>81</v>
      </c>
      <c r="D304" s="117" t="s">
        <v>54</v>
      </c>
      <c r="E304" s="117"/>
      <c r="F304" s="117" t="s">
        <v>54</v>
      </c>
      <c r="G304" s="53"/>
      <c r="H304" s="34">
        <v>-487000</v>
      </c>
      <c r="I304" s="34"/>
      <c r="J304" s="236">
        <v>39609</v>
      </c>
      <c r="K304" s="221" t="s">
        <v>175</v>
      </c>
      <c r="L304" s="260"/>
    </row>
    <row r="305" spans="1:15" s="218" customFormat="1" outlineLevel="1" x14ac:dyDescent="0.25">
      <c r="A305" s="33" t="s">
        <v>35</v>
      </c>
      <c r="B305" s="117" t="s">
        <v>55</v>
      </c>
      <c r="C305" s="118" t="s">
        <v>56</v>
      </c>
      <c r="D305" s="117" t="s">
        <v>54</v>
      </c>
      <c r="E305" s="117"/>
      <c r="F305" s="117" t="s">
        <v>54</v>
      </c>
      <c r="G305" s="53"/>
      <c r="H305" s="34">
        <v>-493000</v>
      </c>
      <c r="I305" s="34"/>
      <c r="J305" s="236">
        <v>39611</v>
      </c>
      <c r="K305" s="221" t="s">
        <v>158</v>
      </c>
      <c r="L305" s="260"/>
    </row>
    <row r="306" spans="1:15" s="218" customFormat="1" outlineLevel="1" x14ac:dyDescent="0.25">
      <c r="A306" s="33" t="s">
        <v>35</v>
      </c>
      <c r="B306" s="117" t="s">
        <v>82</v>
      </c>
      <c r="C306" s="118" t="s">
        <v>83</v>
      </c>
      <c r="D306" s="117" t="s">
        <v>54</v>
      </c>
      <c r="E306" s="117"/>
      <c r="F306" s="117" t="s">
        <v>54</v>
      </c>
      <c r="G306" s="53"/>
      <c r="H306" s="34">
        <v>-289000</v>
      </c>
      <c r="I306" s="34"/>
      <c r="J306" s="236">
        <v>39611</v>
      </c>
      <c r="K306" s="221" t="s">
        <v>158</v>
      </c>
      <c r="L306" s="260"/>
    </row>
    <row r="307" spans="1:15" s="218" customFormat="1" outlineLevel="1" x14ac:dyDescent="0.25">
      <c r="A307" s="33" t="s">
        <v>35</v>
      </c>
      <c r="B307" s="117" t="s">
        <v>57</v>
      </c>
      <c r="C307" s="118" t="s">
        <v>363</v>
      </c>
      <c r="D307" s="117" t="s">
        <v>54</v>
      </c>
      <c r="E307" s="117"/>
      <c r="F307" s="117" t="s">
        <v>54</v>
      </c>
      <c r="G307" s="53"/>
      <c r="H307" s="34">
        <v>-1055000</v>
      </c>
      <c r="I307" s="34"/>
      <c r="J307" s="236">
        <v>39611</v>
      </c>
      <c r="K307" s="221" t="s">
        <v>158</v>
      </c>
      <c r="L307" s="260"/>
    </row>
    <row r="308" spans="1:15" s="218" customFormat="1" outlineLevel="1" x14ac:dyDescent="0.25">
      <c r="A308" s="33" t="s">
        <v>38</v>
      </c>
      <c r="B308" s="117" t="s">
        <v>41</v>
      </c>
      <c r="C308" s="118" t="s">
        <v>174</v>
      </c>
      <c r="D308" s="117" t="s">
        <v>54</v>
      </c>
      <c r="E308" s="117"/>
      <c r="F308" s="117" t="s">
        <v>54</v>
      </c>
      <c r="G308" s="53"/>
      <c r="H308" s="34">
        <v>-533321</v>
      </c>
      <c r="I308" s="34"/>
      <c r="J308" s="236">
        <v>39613</v>
      </c>
      <c r="K308" s="221" t="s">
        <v>159</v>
      </c>
      <c r="L308" s="260"/>
    </row>
    <row r="309" spans="1:15" s="218" customFormat="1" outlineLevel="1" x14ac:dyDescent="0.25">
      <c r="A309" s="33" t="s">
        <v>77</v>
      </c>
      <c r="B309" s="117" t="s">
        <v>78</v>
      </c>
      <c r="C309" s="118" t="s">
        <v>79</v>
      </c>
      <c r="D309" s="117" t="s">
        <v>54</v>
      </c>
      <c r="E309" s="117"/>
      <c r="F309" s="117" t="s">
        <v>54</v>
      </c>
      <c r="G309" s="53"/>
      <c r="H309" s="34">
        <v>-1005583</v>
      </c>
      <c r="I309" s="34"/>
      <c r="J309" s="236">
        <v>39615</v>
      </c>
      <c r="K309" s="221" t="s">
        <v>162</v>
      </c>
      <c r="L309" s="260"/>
    </row>
    <row r="310" spans="1:15" s="212" customFormat="1" outlineLevel="1" x14ac:dyDescent="0.25">
      <c r="A310" s="33" t="s">
        <v>38</v>
      </c>
      <c r="B310" s="117" t="s">
        <v>39</v>
      </c>
      <c r="C310" s="118" t="s">
        <v>369</v>
      </c>
      <c r="D310" s="226" t="s">
        <v>14</v>
      </c>
      <c r="E310" s="226"/>
      <c r="F310" s="117" t="s">
        <v>54</v>
      </c>
      <c r="G310" s="88"/>
      <c r="H310" s="81">
        <v>-2477</v>
      </c>
      <c r="I310" s="81"/>
      <c r="J310" s="236">
        <v>39784</v>
      </c>
      <c r="K310" s="221" t="s">
        <v>165</v>
      </c>
      <c r="L310" s="260"/>
      <c r="M310" s="218"/>
      <c r="N310" s="218"/>
      <c r="O310" s="218"/>
    </row>
    <row r="311" spans="1:15" s="212" customFormat="1" outlineLevel="1" x14ac:dyDescent="0.25">
      <c r="A311" s="33" t="s">
        <v>38</v>
      </c>
      <c r="B311" s="117" t="s">
        <v>41</v>
      </c>
      <c r="C311" s="118" t="s">
        <v>174</v>
      </c>
      <c r="D311" s="226" t="s">
        <v>54</v>
      </c>
      <c r="E311" s="226"/>
      <c r="F311" s="117" t="s">
        <v>54</v>
      </c>
      <c r="G311" s="88"/>
      <c r="H311" s="81">
        <v>-19582</v>
      </c>
      <c r="I311" s="81"/>
      <c r="J311" s="236">
        <v>40102</v>
      </c>
      <c r="K311" s="221" t="s">
        <v>168</v>
      </c>
      <c r="L311" s="260"/>
      <c r="M311" s="218"/>
      <c r="N311" s="218"/>
      <c r="O311" s="218"/>
    </row>
    <row r="312" spans="1:15" s="212" customFormat="1" outlineLevel="1" x14ac:dyDescent="0.25">
      <c r="A312" s="33" t="s">
        <v>35</v>
      </c>
      <c r="B312" s="117" t="s">
        <v>57</v>
      </c>
      <c r="C312" s="118" t="s">
        <v>363</v>
      </c>
      <c r="D312" s="117" t="s">
        <v>54</v>
      </c>
      <c r="E312" s="117"/>
      <c r="F312" s="117" t="s">
        <v>54</v>
      </c>
      <c r="G312" s="88"/>
      <c r="H312" s="120">
        <v>6257</v>
      </c>
      <c r="I312" s="120"/>
      <c r="J312" s="236">
        <v>41631</v>
      </c>
      <c r="K312" s="221" t="s">
        <v>170</v>
      </c>
      <c r="L312" s="260"/>
      <c r="M312" s="218"/>
      <c r="N312" s="218"/>
      <c r="O312" s="214"/>
    </row>
    <row r="313" spans="1:15" s="212" customFormat="1" outlineLevel="1" x14ac:dyDescent="0.25">
      <c r="A313" s="33" t="s">
        <v>77</v>
      </c>
      <c r="B313" s="117" t="s">
        <v>78</v>
      </c>
      <c r="C313" s="118" t="s">
        <v>79</v>
      </c>
      <c r="D313" s="117" t="s">
        <v>54</v>
      </c>
      <c r="E313" s="117"/>
      <c r="F313" s="117" t="s">
        <v>54</v>
      </c>
      <c r="G313" s="88"/>
      <c r="H313" s="120">
        <v>138</v>
      </c>
      <c r="I313" s="120"/>
      <c r="J313" s="236">
        <v>41631</v>
      </c>
      <c r="K313" s="221" t="s">
        <v>170</v>
      </c>
      <c r="L313" s="260"/>
      <c r="M313" s="218"/>
      <c r="N313" s="218"/>
      <c r="O313" s="214"/>
    </row>
    <row r="314" spans="1:15" s="212" customFormat="1" ht="26.4" outlineLevel="1" x14ac:dyDescent="0.25">
      <c r="A314" s="33" t="s">
        <v>20</v>
      </c>
      <c r="B314" s="117" t="s">
        <v>80</v>
      </c>
      <c r="C314" s="118" t="s">
        <v>81</v>
      </c>
      <c r="D314" s="117" t="s">
        <v>54</v>
      </c>
      <c r="E314" s="117"/>
      <c r="F314" s="117" t="s">
        <v>54</v>
      </c>
      <c r="G314" s="88"/>
      <c r="H314" s="120">
        <v>24175</v>
      </c>
      <c r="I314" s="120"/>
      <c r="J314" s="236">
        <v>41631</v>
      </c>
      <c r="K314" s="221" t="s">
        <v>170</v>
      </c>
      <c r="L314" s="260"/>
      <c r="M314" s="218"/>
      <c r="N314" s="218"/>
      <c r="O314" s="214"/>
    </row>
    <row r="315" spans="1:15" s="212" customFormat="1" outlineLevel="1" x14ac:dyDescent="0.25">
      <c r="A315" s="33" t="s">
        <v>38</v>
      </c>
      <c r="B315" s="117" t="s">
        <v>41</v>
      </c>
      <c r="C315" s="118" t="s">
        <v>174</v>
      </c>
      <c r="D315" s="226" t="s">
        <v>54</v>
      </c>
      <c r="E315" s="226"/>
      <c r="F315" s="117" t="s">
        <v>54</v>
      </c>
      <c r="G315" s="88"/>
      <c r="H315" s="120">
        <v>371</v>
      </c>
      <c r="I315" s="120"/>
      <c r="J315" s="236">
        <v>41646</v>
      </c>
      <c r="K315" s="221" t="s">
        <v>170</v>
      </c>
      <c r="L315" s="260"/>
      <c r="M315" s="218"/>
      <c r="N315" s="218"/>
      <c r="O315" s="214"/>
    </row>
    <row r="316" spans="1:15" s="213" customFormat="1" outlineLevel="1" x14ac:dyDescent="0.25">
      <c r="A316" s="33" t="s">
        <v>31</v>
      </c>
      <c r="B316" s="117" t="s">
        <v>32</v>
      </c>
      <c r="C316" s="118" t="s">
        <v>33</v>
      </c>
      <c r="D316" s="226" t="s">
        <v>14</v>
      </c>
      <c r="E316" s="226"/>
      <c r="F316" s="117" t="s">
        <v>54</v>
      </c>
      <c r="G316" s="53"/>
      <c r="H316" s="34">
        <v>-3449</v>
      </c>
      <c r="I316" s="34"/>
      <c r="J316" s="236">
        <v>40175</v>
      </c>
      <c r="K316" s="221" t="s">
        <v>187</v>
      </c>
      <c r="L316" s="260"/>
      <c r="M316" s="218"/>
      <c r="N316" s="218"/>
      <c r="O316" s="214"/>
    </row>
    <row r="317" spans="1:15" s="214" customFormat="1" outlineLevel="1" x14ac:dyDescent="0.25">
      <c r="A317" s="33" t="s">
        <v>16</v>
      </c>
      <c r="B317" s="117" t="s">
        <v>135</v>
      </c>
      <c r="C317" s="118" t="s">
        <v>33</v>
      </c>
      <c r="D317" s="117" t="s">
        <v>54</v>
      </c>
      <c r="E317" s="117"/>
      <c r="F317" s="117" t="s">
        <v>54</v>
      </c>
      <c r="G317" s="53"/>
      <c r="H317" s="34">
        <v>-1035588</v>
      </c>
      <c r="I317" s="34"/>
      <c r="J317" s="236">
        <v>39713</v>
      </c>
      <c r="K317" s="221" t="s">
        <v>19</v>
      </c>
      <c r="L317" s="260"/>
      <c r="M317" s="218"/>
      <c r="N317" s="218"/>
    </row>
    <row r="318" spans="1:15" s="218" customFormat="1" outlineLevel="1" x14ac:dyDescent="0.25">
      <c r="A318" s="33" t="s">
        <v>16</v>
      </c>
      <c r="B318" s="117" t="s">
        <v>135</v>
      </c>
      <c r="C318" s="118" t="s">
        <v>33</v>
      </c>
      <c r="D318" s="117" t="s">
        <v>54</v>
      </c>
      <c r="E318" s="117"/>
      <c r="F318" s="117" t="s">
        <v>54</v>
      </c>
      <c r="G318" s="53"/>
      <c r="H318" s="58">
        <v>273</v>
      </c>
      <c r="I318" s="58"/>
      <c r="J318" s="236">
        <v>41626</v>
      </c>
      <c r="K318" s="221" t="s">
        <v>149</v>
      </c>
      <c r="L318" s="260"/>
      <c r="O318" s="271"/>
    </row>
    <row r="319" spans="1:15" s="218" customFormat="1" outlineLevel="1" x14ac:dyDescent="0.25">
      <c r="A319" s="219"/>
      <c r="B319" s="220"/>
      <c r="C319" s="219"/>
      <c r="D319" s="220"/>
      <c r="E319" s="220"/>
      <c r="F319" s="77" t="s">
        <v>24</v>
      </c>
      <c r="G319" s="76"/>
      <c r="H319" s="244">
        <f>SUM(H303:H318)</f>
        <v>31214</v>
      </c>
      <c r="I319" s="280"/>
      <c r="J319" s="269"/>
      <c r="K319" s="214"/>
      <c r="L319" s="214"/>
      <c r="M319" s="214"/>
      <c r="N319" s="272"/>
      <c r="O319" s="214"/>
    </row>
    <row r="320" spans="1:15" s="218" customFormat="1" outlineLevel="1" x14ac:dyDescent="0.25">
      <c r="A320" s="219"/>
      <c r="B320" s="220"/>
      <c r="C320" s="219"/>
      <c r="D320" s="220"/>
      <c r="E320" s="220"/>
      <c r="F320" s="220"/>
      <c r="G320" s="8"/>
      <c r="H320" s="1"/>
      <c r="I320" s="1"/>
      <c r="J320" s="269"/>
      <c r="K320" s="214"/>
      <c r="L320" s="214"/>
      <c r="M320" s="214"/>
      <c r="N320" s="214"/>
    </row>
    <row r="321" spans="1:14" s="218" customFormat="1" outlineLevel="1" x14ac:dyDescent="0.25">
      <c r="A321" s="219"/>
      <c r="B321" s="220"/>
      <c r="C321" s="219"/>
      <c r="D321" s="220"/>
      <c r="E321" s="220"/>
      <c r="F321" s="220"/>
      <c r="G321" s="8"/>
      <c r="H321" s="1"/>
      <c r="I321" s="1"/>
      <c r="J321" s="269"/>
      <c r="K321" s="214"/>
      <c r="L321" s="214"/>
      <c r="M321" s="214"/>
      <c r="N321" s="214"/>
    </row>
    <row r="322" spans="1:14" s="218" customFormat="1" outlineLevel="1" x14ac:dyDescent="0.25">
      <c r="A322" s="219"/>
      <c r="B322" s="220"/>
      <c r="C322" s="219"/>
      <c r="D322" s="220"/>
      <c r="E322" s="220"/>
      <c r="F322" s="220"/>
      <c r="G322" s="8"/>
      <c r="H322" s="1"/>
      <c r="I322" s="1"/>
      <c r="J322" s="269"/>
      <c r="K322" s="214"/>
      <c r="L322" s="214"/>
      <c r="M322" s="214"/>
      <c r="N322" s="214"/>
    </row>
    <row r="323" spans="1:14" s="218" customFormat="1" outlineLevel="1" x14ac:dyDescent="0.25">
      <c r="A323" s="219"/>
      <c r="B323" s="220"/>
      <c r="C323" s="219"/>
      <c r="D323" s="220"/>
      <c r="E323" s="220"/>
      <c r="F323" s="220"/>
      <c r="G323" s="8"/>
      <c r="H323" s="1"/>
      <c r="I323" s="1"/>
      <c r="J323" s="269"/>
      <c r="K323" s="214"/>
      <c r="L323" s="214"/>
      <c r="M323" s="214"/>
      <c r="N323" s="214"/>
    </row>
    <row r="324" spans="1:14" s="218" customFormat="1" outlineLevel="1" x14ac:dyDescent="0.25">
      <c r="A324" s="219"/>
      <c r="B324" s="220"/>
      <c r="C324" s="219"/>
      <c r="D324" s="220"/>
      <c r="E324" s="220"/>
      <c r="F324" s="220"/>
      <c r="G324" s="8"/>
      <c r="H324" s="1"/>
      <c r="I324" s="1"/>
      <c r="J324" s="269"/>
      <c r="K324" s="214"/>
      <c r="L324" s="214"/>
      <c r="M324" s="214"/>
      <c r="N324" s="214"/>
    </row>
    <row r="325" spans="1:14" s="218" customFormat="1" ht="26.4" outlineLevel="1" x14ac:dyDescent="0.25">
      <c r="A325" s="93" t="s">
        <v>1</v>
      </c>
      <c r="B325" s="92" t="s">
        <v>2</v>
      </c>
      <c r="C325" s="93" t="s">
        <v>3</v>
      </c>
      <c r="D325" s="92" t="s">
        <v>4</v>
      </c>
      <c r="E325" s="92"/>
      <c r="F325" s="92" t="s">
        <v>5</v>
      </c>
      <c r="G325" s="3" t="s">
        <v>6</v>
      </c>
      <c r="H325" s="265" t="s">
        <v>7</v>
      </c>
      <c r="I325" s="265"/>
      <c r="J325" s="266" t="s">
        <v>8</v>
      </c>
      <c r="K325" s="234" t="s">
        <v>9</v>
      </c>
      <c r="L325" s="283"/>
      <c r="M325" s="271"/>
      <c r="N325" s="271"/>
    </row>
    <row r="326" spans="1:14" s="218" customFormat="1" outlineLevel="1" x14ac:dyDescent="0.25">
      <c r="A326" s="50" t="s">
        <v>10</v>
      </c>
      <c r="B326" s="49"/>
      <c r="C326" s="50"/>
      <c r="D326" s="49"/>
      <c r="E326" s="49"/>
      <c r="F326" s="49"/>
      <c r="G326" s="83" t="s">
        <v>11</v>
      </c>
      <c r="H326" s="47" t="s">
        <v>12</v>
      </c>
      <c r="I326" s="47"/>
      <c r="J326" s="235"/>
      <c r="K326" s="153"/>
      <c r="L326" s="284"/>
      <c r="M326" s="214"/>
      <c r="N326" s="214"/>
    </row>
    <row r="327" spans="1:14" s="218" customFormat="1" outlineLevel="1" x14ac:dyDescent="0.25">
      <c r="A327" s="44" t="s">
        <v>13</v>
      </c>
      <c r="B327" s="51"/>
      <c r="C327" s="54"/>
      <c r="D327" s="117" t="s">
        <v>14</v>
      </c>
      <c r="E327" s="117"/>
      <c r="F327" s="117" t="s">
        <v>14</v>
      </c>
      <c r="G327" s="53"/>
      <c r="H327" s="58">
        <v>5029000</v>
      </c>
      <c r="I327" s="58"/>
      <c r="J327" s="236">
        <v>39198</v>
      </c>
      <c r="K327" s="237" t="s">
        <v>15</v>
      </c>
      <c r="L327" s="246"/>
    </row>
    <row r="328" spans="1:14" s="218" customFormat="1" outlineLevel="1" x14ac:dyDescent="0.25">
      <c r="A328" s="44" t="s">
        <v>124</v>
      </c>
      <c r="B328" s="209"/>
      <c r="C328" s="125"/>
      <c r="D328" s="227"/>
      <c r="E328" s="227"/>
      <c r="F328" s="123"/>
      <c r="G328" s="89">
        <v>477000</v>
      </c>
      <c r="H328" s="58"/>
      <c r="I328" s="58"/>
      <c r="J328" s="236"/>
      <c r="K328" s="237"/>
      <c r="L328" s="246"/>
    </row>
    <row r="329" spans="1:14" s="218" customFormat="1" outlineLevel="1" x14ac:dyDescent="0.25">
      <c r="A329" s="33" t="s">
        <v>16</v>
      </c>
      <c r="B329" s="117" t="s">
        <v>17</v>
      </c>
      <c r="C329" s="118" t="s">
        <v>18</v>
      </c>
      <c r="D329" s="117" t="s">
        <v>14</v>
      </c>
      <c r="E329" s="117"/>
      <c r="F329" s="117" t="s">
        <v>14</v>
      </c>
      <c r="G329" s="53"/>
      <c r="H329" s="34">
        <v>-695000</v>
      </c>
      <c r="I329" s="34"/>
      <c r="J329" s="236">
        <v>39276</v>
      </c>
      <c r="K329" s="221" t="s">
        <v>148</v>
      </c>
      <c r="L329" s="260"/>
    </row>
    <row r="330" spans="1:14" s="218" customFormat="1" outlineLevel="1" x14ac:dyDescent="0.25">
      <c r="A330" s="33" t="s">
        <v>16</v>
      </c>
      <c r="B330" s="117" t="s">
        <v>125</v>
      </c>
      <c r="C330" s="118" t="s">
        <v>139</v>
      </c>
      <c r="D330" s="117" t="s">
        <v>126</v>
      </c>
      <c r="E330" s="117"/>
      <c r="F330" s="117" t="s">
        <v>14</v>
      </c>
      <c r="G330" s="35">
        <v>-102000</v>
      </c>
      <c r="H330" s="34"/>
      <c r="I330" s="34"/>
      <c r="J330" s="236">
        <v>39548</v>
      </c>
      <c r="K330" s="221" t="s">
        <v>149</v>
      </c>
      <c r="L330" s="260"/>
    </row>
    <row r="331" spans="1:14" s="218" customFormat="1" outlineLevel="1" x14ac:dyDescent="0.25">
      <c r="A331" s="33" t="s">
        <v>16</v>
      </c>
      <c r="B331" s="117" t="s">
        <v>17</v>
      </c>
      <c r="C331" s="118" t="s">
        <v>18</v>
      </c>
      <c r="D331" s="117" t="s">
        <v>14</v>
      </c>
      <c r="E331" s="117"/>
      <c r="F331" s="117" t="s">
        <v>14</v>
      </c>
      <c r="G331" s="88"/>
      <c r="H331" s="87">
        <v>1551.13</v>
      </c>
      <c r="I331" s="87"/>
      <c r="J331" s="236">
        <v>40141</v>
      </c>
      <c r="K331" s="221" t="s">
        <v>179</v>
      </c>
      <c r="L331" s="260"/>
    </row>
    <row r="332" spans="1:14" s="218" customFormat="1" outlineLevel="1" x14ac:dyDescent="0.25">
      <c r="A332" s="33" t="s">
        <v>16</v>
      </c>
      <c r="B332" s="117" t="s">
        <v>125</v>
      </c>
      <c r="C332" s="118" t="s">
        <v>139</v>
      </c>
      <c r="D332" s="117" t="s">
        <v>126</v>
      </c>
      <c r="E332" s="117"/>
      <c r="F332" s="117" t="s">
        <v>14</v>
      </c>
      <c r="G332" s="103">
        <v>102000</v>
      </c>
      <c r="H332" s="34"/>
      <c r="I332" s="34"/>
      <c r="J332" s="236">
        <v>40584</v>
      </c>
      <c r="K332" s="221" t="s">
        <v>153</v>
      </c>
      <c r="L332" s="260"/>
    </row>
    <row r="333" spans="1:14" s="218" customFormat="1" outlineLevel="1" x14ac:dyDescent="0.25">
      <c r="A333" s="33" t="s">
        <v>20</v>
      </c>
      <c r="B333" s="117" t="s">
        <v>21</v>
      </c>
      <c r="C333" s="118" t="s">
        <v>22</v>
      </c>
      <c r="D333" s="226" t="s">
        <v>14</v>
      </c>
      <c r="E333" s="226"/>
      <c r="F333" s="117" t="s">
        <v>14</v>
      </c>
      <c r="G333" s="53"/>
      <c r="H333" s="34">
        <v>-594000</v>
      </c>
      <c r="I333" s="34"/>
      <c r="J333" s="236">
        <v>39276</v>
      </c>
      <c r="K333" s="221" t="s">
        <v>23</v>
      </c>
      <c r="L333" s="260"/>
    </row>
    <row r="334" spans="1:14" s="218" customFormat="1" outlineLevel="1" x14ac:dyDescent="0.25">
      <c r="A334" s="33" t="s">
        <v>49</v>
      </c>
      <c r="B334" s="117" t="s">
        <v>52</v>
      </c>
      <c r="C334" s="118" t="s">
        <v>123</v>
      </c>
      <c r="D334" s="226" t="s">
        <v>14</v>
      </c>
      <c r="E334" s="226"/>
      <c r="F334" s="117" t="s">
        <v>14</v>
      </c>
      <c r="G334" s="53"/>
      <c r="H334" s="34">
        <v>-1839319</v>
      </c>
      <c r="I334" s="34"/>
      <c r="J334" s="236">
        <v>39483</v>
      </c>
      <c r="K334" s="221" t="s">
        <v>158</v>
      </c>
      <c r="L334" s="260"/>
    </row>
    <row r="335" spans="1:14" s="218" customFormat="1" outlineLevel="1" x14ac:dyDescent="0.25">
      <c r="A335" s="33" t="s">
        <v>38</v>
      </c>
      <c r="B335" s="117" t="s">
        <v>39</v>
      </c>
      <c r="C335" s="118" t="s">
        <v>369</v>
      </c>
      <c r="D335" s="226" t="s">
        <v>14</v>
      </c>
      <c r="E335" s="226"/>
      <c r="F335" s="117" t="s">
        <v>14</v>
      </c>
      <c r="G335" s="53"/>
      <c r="H335" s="34">
        <v>-186868</v>
      </c>
      <c r="I335" s="34"/>
      <c r="J335" s="236">
        <v>39504</v>
      </c>
      <c r="K335" s="221" t="s">
        <v>159</v>
      </c>
      <c r="L335" s="260"/>
    </row>
    <row r="336" spans="1:14" s="218" customFormat="1" outlineLevel="1" x14ac:dyDescent="0.25">
      <c r="A336" s="33" t="s">
        <v>38</v>
      </c>
      <c r="B336" s="117" t="s">
        <v>39</v>
      </c>
      <c r="C336" s="118" t="s">
        <v>369</v>
      </c>
      <c r="D336" s="226" t="s">
        <v>14</v>
      </c>
      <c r="E336" s="226"/>
      <c r="F336" s="117" t="s">
        <v>14</v>
      </c>
      <c r="G336" s="53"/>
      <c r="H336" s="34">
        <v>-14446</v>
      </c>
      <c r="I336" s="34"/>
      <c r="J336" s="236">
        <v>39504</v>
      </c>
      <c r="K336" s="221" t="s">
        <v>159</v>
      </c>
      <c r="L336" s="260"/>
    </row>
    <row r="337" spans="1:15" s="218" customFormat="1" outlineLevel="1" x14ac:dyDescent="0.25">
      <c r="A337" s="33" t="s">
        <v>77</v>
      </c>
      <c r="B337" s="117" t="s">
        <v>127</v>
      </c>
      <c r="C337" s="118" t="s">
        <v>128</v>
      </c>
      <c r="D337" s="117" t="s">
        <v>126</v>
      </c>
      <c r="E337" s="117"/>
      <c r="F337" s="117" t="s">
        <v>14</v>
      </c>
      <c r="G337" s="35">
        <v>-110000</v>
      </c>
      <c r="H337" s="34"/>
      <c r="I337" s="34"/>
      <c r="J337" s="236">
        <v>39552</v>
      </c>
      <c r="K337" s="221" t="s">
        <v>162</v>
      </c>
      <c r="L337" s="260"/>
    </row>
    <row r="338" spans="1:15" s="218" customFormat="1" outlineLevel="1" x14ac:dyDescent="0.25">
      <c r="A338" s="33" t="s">
        <v>20</v>
      </c>
      <c r="B338" s="117" t="s">
        <v>129</v>
      </c>
      <c r="C338" s="118" t="s">
        <v>128</v>
      </c>
      <c r="D338" s="117" t="s">
        <v>126</v>
      </c>
      <c r="E338" s="117"/>
      <c r="F338" s="117" t="s">
        <v>14</v>
      </c>
      <c r="G338" s="35">
        <v>-114000</v>
      </c>
      <c r="H338" s="34"/>
      <c r="I338" s="34"/>
      <c r="J338" s="236">
        <v>39553</v>
      </c>
      <c r="K338" s="221" t="s">
        <v>165</v>
      </c>
      <c r="L338" s="260"/>
    </row>
    <row r="339" spans="1:15" s="218" customFormat="1" outlineLevel="1" x14ac:dyDescent="0.25">
      <c r="A339" s="33" t="s">
        <v>38</v>
      </c>
      <c r="B339" s="117" t="s">
        <v>130</v>
      </c>
      <c r="C339" s="118" t="s">
        <v>131</v>
      </c>
      <c r="D339" s="117" t="s">
        <v>126</v>
      </c>
      <c r="E339" s="117"/>
      <c r="F339" s="117" t="s">
        <v>14</v>
      </c>
      <c r="G339" s="35">
        <v>-74000</v>
      </c>
      <c r="H339" s="34"/>
      <c r="I339" s="34"/>
      <c r="J339" s="236">
        <v>39556</v>
      </c>
      <c r="K339" s="221" t="s">
        <v>168</v>
      </c>
      <c r="L339" s="260"/>
    </row>
    <row r="340" spans="1:15" s="218" customFormat="1" ht="26.4" outlineLevel="1" x14ac:dyDescent="0.25">
      <c r="A340" s="33" t="s">
        <v>49</v>
      </c>
      <c r="B340" s="117" t="s">
        <v>132</v>
      </c>
      <c r="C340" s="118" t="s">
        <v>133</v>
      </c>
      <c r="D340" s="117" t="s">
        <v>126</v>
      </c>
      <c r="E340" s="117"/>
      <c r="F340" s="117" t="s">
        <v>14</v>
      </c>
      <c r="G340" s="35">
        <v>-77000</v>
      </c>
      <c r="H340" s="34"/>
      <c r="I340" s="34"/>
      <c r="J340" s="236">
        <v>39570</v>
      </c>
      <c r="K340" s="221" t="s">
        <v>170</v>
      </c>
      <c r="L340" s="260"/>
    </row>
    <row r="341" spans="1:15" s="218" customFormat="1" outlineLevel="1" x14ac:dyDescent="0.25">
      <c r="A341" s="33" t="s">
        <v>77</v>
      </c>
      <c r="B341" s="117" t="s">
        <v>78</v>
      </c>
      <c r="C341" s="118" t="s">
        <v>79</v>
      </c>
      <c r="D341" s="117" t="s">
        <v>14</v>
      </c>
      <c r="E341" s="117"/>
      <c r="F341" s="117" t="s">
        <v>54</v>
      </c>
      <c r="G341" s="53"/>
      <c r="H341" s="34">
        <v>-274712</v>
      </c>
      <c r="I341" s="34"/>
      <c r="J341" s="236">
        <v>39615</v>
      </c>
      <c r="K341" s="221" t="s">
        <v>180</v>
      </c>
      <c r="L341" s="260"/>
    </row>
    <row r="342" spans="1:15" s="218" customFormat="1" outlineLevel="1" x14ac:dyDescent="0.25">
      <c r="A342" s="33" t="s">
        <v>20</v>
      </c>
      <c r="B342" s="117" t="s">
        <v>21</v>
      </c>
      <c r="C342" s="118" t="s">
        <v>22</v>
      </c>
      <c r="D342" s="226" t="s">
        <v>14</v>
      </c>
      <c r="E342" s="226"/>
      <c r="F342" s="117" t="s">
        <v>14</v>
      </c>
      <c r="G342" s="87"/>
      <c r="H342" s="87">
        <v>5</v>
      </c>
      <c r="I342" s="87"/>
      <c r="J342" s="236">
        <v>41631</v>
      </c>
      <c r="K342" s="221" t="s">
        <v>181</v>
      </c>
      <c r="L342" s="260"/>
    </row>
    <row r="343" spans="1:15" s="218" customFormat="1" outlineLevel="1" x14ac:dyDescent="0.25">
      <c r="A343" s="33" t="s">
        <v>77</v>
      </c>
      <c r="B343" s="117" t="s">
        <v>127</v>
      </c>
      <c r="C343" s="118" t="s">
        <v>128</v>
      </c>
      <c r="D343" s="117" t="s">
        <v>126</v>
      </c>
      <c r="E343" s="117"/>
      <c r="F343" s="117" t="s">
        <v>14</v>
      </c>
      <c r="G343" s="87">
        <v>28</v>
      </c>
      <c r="H343" s="87"/>
      <c r="I343" s="87"/>
      <c r="J343" s="236">
        <v>41631</v>
      </c>
      <c r="K343" s="221" t="s">
        <v>181</v>
      </c>
      <c r="L343" s="260"/>
    </row>
    <row r="344" spans="1:15" s="212" customFormat="1" outlineLevel="1" x14ac:dyDescent="0.25">
      <c r="A344" s="33" t="s">
        <v>20</v>
      </c>
      <c r="B344" s="117" t="s">
        <v>129</v>
      </c>
      <c r="C344" s="118" t="s">
        <v>128</v>
      </c>
      <c r="D344" s="117" t="s">
        <v>126</v>
      </c>
      <c r="E344" s="117"/>
      <c r="F344" s="117" t="s">
        <v>14</v>
      </c>
      <c r="G344" s="87">
        <v>38603</v>
      </c>
      <c r="H344" s="87"/>
      <c r="I344" s="87"/>
      <c r="J344" s="236">
        <v>41631</v>
      </c>
      <c r="K344" s="221" t="s">
        <v>181</v>
      </c>
      <c r="L344" s="260"/>
      <c r="M344" s="218"/>
      <c r="N344" s="218"/>
      <c r="O344" s="218"/>
    </row>
    <row r="345" spans="1:15" s="212" customFormat="1" ht="26.4" outlineLevel="1" x14ac:dyDescent="0.25">
      <c r="A345" s="33" t="s">
        <v>49</v>
      </c>
      <c r="B345" s="117" t="s">
        <v>132</v>
      </c>
      <c r="C345" s="118" t="s">
        <v>133</v>
      </c>
      <c r="D345" s="117" t="s">
        <v>126</v>
      </c>
      <c r="E345" s="117"/>
      <c r="F345" s="117" t="s">
        <v>14</v>
      </c>
      <c r="G345" s="87">
        <v>4</v>
      </c>
      <c r="H345" s="34"/>
      <c r="I345" s="34"/>
      <c r="J345" s="236">
        <v>41631</v>
      </c>
      <c r="K345" s="221" t="s">
        <v>181</v>
      </c>
      <c r="L345" s="260"/>
      <c r="M345" s="218"/>
      <c r="N345" s="218"/>
      <c r="O345" s="218"/>
    </row>
    <row r="346" spans="1:15" s="212" customFormat="1" outlineLevel="1" x14ac:dyDescent="0.25">
      <c r="A346" s="33" t="s">
        <v>38</v>
      </c>
      <c r="B346" s="117" t="s">
        <v>130</v>
      </c>
      <c r="C346" s="118" t="s">
        <v>131</v>
      </c>
      <c r="D346" s="117" t="s">
        <v>126</v>
      </c>
      <c r="E346" s="117"/>
      <c r="F346" s="117" t="s">
        <v>14</v>
      </c>
      <c r="G346" s="87">
        <v>6222</v>
      </c>
      <c r="H346" s="87">
        <v>156</v>
      </c>
      <c r="I346" s="87"/>
      <c r="J346" s="236">
        <v>41694</v>
      </c>
      <c r="K346" s="221" t="s">
        <v>181</v>
      </c>
      <c r="L346" s="260"/>
      <c r="M346" s="218"/>
      <c r="N346" s="218"/>
      <c r="O346" s="214"/>
    </row>
    <row r="347" spans="1:15" s="214" customFormat="1" outlineLevel="1" x14ac:dyDescent="0.25">
      <c r="A347" s="33" t="s">
        <v>31</v>
      </c>
      <c r="B347" s="117" t="s">
        <v>32</v>
      </c>
      <c r="C347" s="118" t="s">
        <v>33</v>
      </c>
      <c r="D347" s="226" t="s">
        <v>14</v>
      </c>
      <c r="E347" s="226"/>
      <c r="F347" s="117" t="s">
        <v>14</v>
      </c>
      <c r="G347" s="53"/>
      <c r="H347" s="34">
        <v>-1490000</v>
      </c>
      <c r="I347" s="34"/>
      <c r="J347" s="236">
        <v>39345</v>
      </c>
      <c r="K347" s="221" t="s">
        <v>121</v>
      </c>
      <c r="L347" s="260"/>
      <c r="M347" s="218"/>
      <c r="N347" s="218"/>
    </row>
    <row r="348" spans="1:15" s="218" customFormat="1" outlineLevel="1" x14ac:dyDescent="0.25">
      <c r="A348" s="33" t="s">
        <v>31</v>
      </c>
      <c r="B348" s="117" t="s">
        <v>32</v>
      </c>
      <c r="C348" s="118" t="s">
        <v>33</v>
      </c>
      <c r="D348" s="226" t="s">
        <v>14</v>
      </c>
      <c r="E348" s="226"/>
      <c r="F348" s="117" t="s">
        <v>14</v>
      </c>
      <c r="G348" s="53"/>
      <c r="H348" s="58">
        <v>134857</v>
      </c>
      <c r="I348" s="58"/>
      <c r="J348" s="236">
        <v>39484</v>
      </c>
      <c r="K348" s="221" t="s">
        <v>122</v>
      </c>
      <c r="L348" s="260"/>
      <c r="O348" s="214"/>
    </row>
    <row r="349" spans="1:15" s="228" customFormat="1" outlineLevel="1" x14ac:dyDescent="0.25">
      <c r="A349" s="33" t="s">
        <v>31</v>
      </c>
      <c r="B349" s="117" t="s">
        <v>32</v>
      </c>
      <c r="C349" s="118" t="s">
        <v>33</v>
      </c>
      <c r="D349" s="226" t="s">
        <v>14</v>
      </c>
      <c r="E349" s="226"/>
      <c r="F349" s="117" t="s">
        <v>14</v>
      </c>
      <c r="G349" s="53"/>
      <c r="H349" s="34">
        <v>-69512</v>
      </c>
      <c r="I349" s="34"/>
      <c r="J349" s="236"/>
      <c r="K349" s="221" t="s">
        <v>188</v>
      </c>
      <c r="L349" s="260"/>
      <c r="M349" s="218"/>
      <c r="N349" s="218"/>
      <c r="O349" s="214"/>
    </row>
    <row r="350" spans="1:15" s="218" customFormat="1" outlineLevel="1" x14ac:dyDescent="0.25">
      <c r="A350" s="33" t="s">
        <v>31</v>
      </c>
      <c r="B350" s="117" t="s">
        <v>32</v>
      </c>
      <c r="C350" s="118" t="s">
        <v>33</v>
      </c>
      <c r="D350" s="226" t="s">
        <v>14</v>
      </c>
      <c r="E350" s="226"/>
      <c r="F350" s="117" t="s">
        <v>14</v>
      </c>
      <c r="G350" s="53"/>
      <c r="H350" s="34">
        <v>-1551</v>
      </c>
      <c r="I350" s="34"/>
      <c r="J350" s="236">
        <v>40175</v>
      </c>
      <c r="K350" s="221" t="s">
        <v>186</v>
      </c>
      <c r="L350" s="260"/>
    </row>
    <row r="351" spans="1:15" s="218" customFormat="1" outlineLevel="1" x14ac:dyDescent="0.25">
      <c r="A351" s="33" t="s">
        <v>31</v>
      </c>
      <c r="B351" s="117" t="s">
        <v>226</v>
      </c>
      <c r="C351" s="118" t="s">
        <v>33</v>
      </c>
      <c r="D351" s="226" t="s">
        <v>205</v>
      </c>
      <c r="E351" s="226"/>
      <c r="F351" s="117" t="s">
        <v>14</v>
      </c>
      <c r="G351" s="94">
        <v>-102000</v>
      </c>
      <c r="H351" s="34">
        <v>-1490000</v>
      </c>
      <c r="I351" s="34"/>
      <c r="J351" s="236">
        <v>40618</v>
      </c>
      <c r="K351" s="221" t="s">
        <v>227</v>
      </c>
      <c r="L351" s="260"/>
    </row>
    <row r="352" spans="1:15" s="218" customFormat="1" outlineLevel="1" x14ac:dyDescent="0.25">
      <c r="A352" s="86"/>
      <c r="B352" s="84"/>
      <c r="C352" s="85"/>
      <c r="D352" s="209"/>
      <c r="E352" s="209"/>
      <c r="F352" s="77" t="s">
        <v>24</v>
      </c>
      <c r="G352" s="76">
        <f>SUM(G328:G351)</f>
        <v>44857</v>
      </c>
      <c r="H352" s="244">
        <f>SUM(H327:H350)</f>
        <v>161.12999999988824</v>
      </c>
      <c r="I352" s="280"/>
      <c r="J352" s="245"/>
      <c r="K352" s="246"/>
      <c r="L352" s="246"/>
    </row>
    <row r="353" spans="1:15" s="218" customFormat="1" outlineLevel="1" x14ac:dyDescent="0.25">
      <c r="A353" s="212"/>
      <c r="B353" s="212"/>
      <c r="C353" s="212"/>
      <c r="D353" s="212"/>
      <c r="E353" s="212"/>
      <c r="F353" s="212"/>
      <c r="G353" s="212"/>
      <c r="H353" s="214"/>
      <c r="I353" s="214"/>
      <c r="J353" s="214"/>
      <c r="K353" s="214"/>
      <c r="L353" s="214"/>
      <c r="M353" s="214"/>
      <c r="N353" s="214"/>
    </row>
    <row r="354" spans="1:15" s="218" customFormat="1" outlineLevel="1" x14ac:dyDescent="0.25">
      <c r="A354" s="212"/>
      <c r="B354" s="212"/>
      <c r="C354" s="212"/>
      <c r="D354" s="212"/>
      <c r="E354" s="212"/>
      <c r="F354" s="212"/>
      <c r="G354" s="212"/>
      <c r="H354" s="214"/>
      <c r="I354" s="214"/>
      <c r="J354" s="214"/>
      <c r="K354" s="214"/>
      <c r="L354" s="214"/>
      <c r="M354" s="214"/>
      <c r="N354" s="214"/>
    </row>
    <row r="355" spans="1:15" s="218" customFormat="1" outlineLevel="1" x14ac:dyDescent="0.25">
      <c r="A355" s="212"/>
      <c r="B355" s="212"/>
      <c r="C355" s="212"/>
      <c r="D355" s="212"/>
      <c r="E355" s="212"/>
      <c r="F355" s="212"/>
      <c r="G355" s="212"/>
      <c r="H355" s="214"/>
      <c r="I355" s="214"/>
      <c r="J355" s="214"/>
      <c r="K355" s="214"/>
      <c r="L355" s="214"/>
      <c r="M355" s="214"/>
      <c r="N355" s="214"/>
    </row>
    <row r="356" spans="1:15" s="218" customFormat="1" outlineLevel="1" x14ac:dyDescent="0.25">
      <c r="A356" s="50" t="s">
        <v>25</v>
      </c>
      <c r="B356" s="49"/>
      <c r="C356" s="50"/>
      <c r="D356" s="49"/>
      <c r="E356" s="49"/>
      <c r="F356" s="49"/>
      <c r="G356" s="83" t="s">
        <v>11</v>
      </c>
      <c r="H356" s="47" t="s">
        <v>12</v>
      </c>
      <c r="I356" s="47"/>
      <c r="J356" s="235"/>
      <c r="K356" s="153"/>
      <c r="L356" s="284"/>
      <c r="M356" s="214"/>
      <c r="N356" s="214"/>
    </row>
    <row r="357" spans="1:15" s="218" customFormat="1" outlineLevel="1" x14ac:dyDescent="0.25">
      <c r="A357" s="44" t="s">
        <v>190</v>
      </c>
      <c r="B357" s="51"/>
      <c r="C357" s="54"/>
      <c r="D357" s="51"/>
      <c r="E357" s="51"/>
      <c r="F357" s="51"/>
      <c r="G357" s="53"/>
      <c r="H357" s="58">
        <v>3707000</v>
      </c>
      <c r="I357" s="58"/>
      <c r="J357" s="236">
        <v>38771</v>
      </c>
      <c r="K357" s="237" t="s">
        <v>15</v>
      </c>
      <c r="L357" s="246"/>
    </row>
    <row r="358" spans="1:15" s="218" customFormat="1" outlineLevel="1" x14ac:dyDescent="0.25">
      <c r="A358" s="33" t="s">
        <v>16</v>
      </c>
      <c r="B358" s="229" t="s">
        <v>26</v>
      </c>
      <c r="C358" s="129" t="s">
        <v>27</v>
      </c>
      <c r="D358" s="117" t="s">
        <v>28</v>
      </c>
      <c r="E358" s="117"/>
      <c r="F358" s="117" t="s">
        <v>28</v>
      </c>
      <c r="G358" s="35"/>
      <c r="H358" s="34">
        <v>-930000</v>
      </c>
      <c r="I358" s="34"/>
      <c r="J358" s="236">
        <v>38792</v>
      </c>
      <c r="K358" s="221" t="s">
        <v>177</v>
      </c>
      <c r="L358" s="260"/>
    </row>
    <row r="359" spans="1:15" s="218" customFormat="1" outlineLevel="1" x14ac:dyDescent="0.25">
      <c r="A359" s="44" t="s">
        <v>30</v>
      </c>
      <c r="B359" s="51"/>
      <c r="C359" s="54"/>
      <c r="D359" s="51"/>
      <c r="E359" s="51"/>
      <c r="F359" s="51"/>
      <c r="G359" s="66">
        <v>581000</v>
      </c>
      <c r="H359" s="58"/>
      <c r="I359" s="58"/>
      <c r="J359" s="236">
        <v>38796</v>
      </c>
      <c r="K359" s="237" t="s">
        <v>15</v>
      </c>
      <c r="L359" s="246"/>
    </row>
    <row r="360" spans="1:15" s="228" customFormat="1" outlineLevel="1" x14ac:dyDescent="0.25">
      <c r="A360" s="82" t="s">
        <v>31</v>
      </c>
      <c r="B360" s="117" t="s">
        <v>32</v>
      </c>
      <c r="C360" s="118" t="s">
        <v>33</v>
      </c>
      <c r="D360" s="117" t="s">
        <v>14</v>
      </c>
      <c r="E360" s="117"/>
      <c r="F360" s="117" t="s">
        <v>28</v>
      </c>
      <c r="G360" s="35">
        <v>-141000</v>
      </c>
      <c r="H360" s="58"/>
      <c r="I360" s="58"/>
      <c r="J360" s="236">
        <v>38817</v>
      </c>
      <c r="K360" s="221" t="s">
        <v>34</v>
      </c>
      <c r="L360" s="260"/>
      <c r="M360" s="218"/>
      <c r="N360" s="218"/>
      <c r="O360" s="218"/>
    </row>
    <row r="361" spans="1:15" s="218" customFormat="1" outlineLevel="1" x14ac:dyDescent="0.25">
      <c r="A361" s="33" t="s">
        <v>31</v>
      </c>
      <c r="B361" s="117" t="s">
        <v>32</v>
      </c>
      <c r="C361" s="118" t="s">
        <v>33</v>
      </c>
      <c r="D361" s="226" t="s">
        <v>14</v>
      </c>
      <c r="E361" s="226"/>
      <c r="F361" s="117" t="s">
        <v>28</v>
      </c>
      <c r="G361" s="53"/>
      <c r="H361" s="34">
        <v>-76621</v>
      </c>
      <c r="I361" s="34"/>
      <c r="J361" s="236">
        <v>39345</v>
      </c>
      <c r="K361" s="221" t="s">
        <v>121</v>
      </c>
      <c r="L361" s="260"/>
    </row>
    <row r="362" spans="1:15" s="218" customFormat="1" outlineLevel="1" x14ac:dyDescent="0.25">
      <c r="A362" s="33" t="s">
        <v>31</v>
      </c>
      <c r="B362" s="117" t="s">
        <v>32</v>
      </c>
      <c r="C362" s="118" t="s">
        <v>33</v>
      </c>
      <c r="D362" s="226" t="s">
        <v>14</v>
      </c>
      <c r="E362" s="226"/>
      <c r="F362" s="117" t="s">
        <v>28</v>
      </c>
      <c r="G362" s="53"/>
      <c r="H362" s="34">
        <v>-21299</v>
      </c>
      <c r="I362" s="34"/>
      <c r="J362" s="236">
        <v>40175</v>
      </c>
      <c r="K362" s="221" t="s">
        <v>186</v>
      </c>
      <c r="L362" s="260"/>
    </row>
    <row r="363" spans="1:15" s="218" customFormat="1" outlineLevel="1" x14ac:dyDescent="0.25">
      <c r="A363" s="33" t="s">
        <v>20</v>
      </c>
      <c r="B363" s="117" t="s">
        <v>21</v>
      </c>
      <c r="C363" s="118" t="s">
        <v>22</v>
      </c>
      <c r="D363" s="226" t="s">
        <v>14</v>
      </c>
      <c r="E363" s="226"/>
      <c r="F363" s="117" t="s">
        <v>28</v>
      </c>
      <c r="G363" s="35">
        <v>-40000</v>
      </c>
      <c r="H363" s="58"/>
      <c r="I363" s="58"/>
      <c r="J363" s="236">
        <v>38817</v>
      </c>
      <c r="K363" s="221" t="s">
        <v>175</v>
      </c>
      <c r="L363" s="260"/>
    </row>
    <row r="364" spans="1:15" s="218" customFormat="1" outlineLevel="1" x14ac:dyDescent="0.25">
      <c r="A364" s="33" t="s">
        <v>35</v>
      </c>
      <c r="B364" s="117" t="s">
        <v>36</v>
      </c>
      <c r="C364" s="118" t="s">
        <v>37</v>
      </c>
      <c r="D364" s="226" t="s">
        <v>14</v>
      </c>
      <c r="E364" s="226"/>
      <c r="F364" s="117" t="s">
        <v>28</v>
      </c>
      <c r="G364" s="35">
        <v>-10000</v>
      </c>
      <c r="H364" s="58"/>
      <c r="I364" s="58"/>
      <c r="J364" s="236">
        <v>38817</v>
      </c>
      <c r="K364" s="221" t="s">
        <v>158</v>
      </c>
      <c r="L364" s="260"/>
    </row>
    <row r="365" spans="1:15" s="218" customFormat="1" ht="26.4" outlineLevel="1" x14ac:dyDescent="0.25">
      <c r="A365" s="33" t="s">
        <v>38</v>
      </c>
      <c r="B365" s="117" t="s">
        <v>39</v>
      </c>
      <c r="C365" s="118" t="s">
        <v>40</v>
      </c>
      <c r="D365" s="226" t="s">
        <v>14</v>
      </c>
      <c r="E365" s="226"/>
      <c r="F365" s="117" t="s">
        <v>28</v>
      </c>
      <c r="G365" s="35">
        <v>-65000</v>
      </c>
      <c r="H365" s="58"/>
      <c r="I365" s="58"/>
      <c r="J365" s="236">
        <v>38817</v>
      </c>
      <c r="K365" s="221" t="s">
        <v>158</v>
      </c>
      <c r="L365" s="260"/>
    </row>
    <row r="366" spans="1:15" s="218" customFormat="1" outlineLevel="1" x14ac:dyDescent="0.25">
      <c r="A366" s="33" t="s">
        <v>38</v>
      </c>
      <c r="B366" s="117" t="s">
        <v>41</v>
      </c>
      <c r="C366" s="118" t="s">
        <v>42</v>
      </c>
      <c r="D366" s="226" t="s">
        <v>14</v>
      </c>
      <c r="E366" s="226"/>
      <c r="F366" s="117" t="s">
        <v>28</v>
      </c>
      <c r="G366" s="35">
        <v>-20000</v>
      </c>
      <c r="H366" s="58"/>
      <c r="I366" s="58"/>
      <c r="J366" s="236">
        <v>38817</v>
      </c>
      <c r="K366" s="221" t="s">
        <v>158</v>
      </c>
      <c r="L366" s="260"/>
    </row>
    <row r="367" spans="1:15" s="218" customFormat="1" outlineLevel="1" x14ac:dyDescent="0.25">
      <c r="A367" s="33" t="s">
        <v>38</v>
      </c>
      <c r="B367" s="117" t="s">
        <v>41</v>
      </c>
      <c r="C367" s="118" t="s">
        <v>42</v>
      </c>
      <c r="D367" s="226" t="s">
        <v>14</v>
      </c>
      <c r="E367" s="226"/>
      <c r="F367" s="117" t="s">
        <v>28</v>
      </c>
      <c r="G367" s="35">
        <v>-8815</v>
      </c>
      <c r="H367" s="58"/>
      <c r="I367" s="58"/>
      <c r="J367" s="236">
        <v>38833</v>
      </c>
      <c r="K367" s="221" t="s">
        <v>159</v>
      </c>
      <c r="L367" s="260"/>
    </row>
    <row r="368" spans="1:15" s="218" customFormat="1" outlineLevel="1" x14ac:dyDescent="0.25">
      <c r="A368" s="33" t="s">
        <v>44</v>
      </c>
      <c r="B368" s="117" t="s">
        <v>45</v>
      </c>
      <c r="C368" s="118" t="s">
        <v>46</v>
      </c>
      <c r="D368" s="226" t="s">
        <v>28</v>
      </c>
      <c r="E368" s="226"/>
      <c r="F368" s="117" t="s">
        <v>28</v>
      </c>
      <c r="G368" s="35"/>
      <c r="H368" s="34">
        <v>-258379</v>
      </c>
      <c r="I368" s="34"/>
      <c r="J368" s="236">
        <v>38869</v>
      </c>
      <c r="K368" s="221" t="s">
        <v>162</v>
      </c>
      <c r="L368" s="260"/>
    </row>
    <row r="369" spans="1:15" s="218" customFormat="1" ht="26.4" outlineLevel="1" x14ac:dyDescent="0.25">
      <c r="A369" s="33" t="s">
        <v>35</v>
      </c>
      <c r="B369" s="117" t="s">
        <v>47</v>
      </c>
      <c r="C369" s="129" t="s">
        <v>48</v>
      </c>
      <c r="D369" s="226" t="s">
        <v>28</v>
      </c>
      <c r="E369" s="226"/>
      <c r="F369" s="117" t="s">
        <v>28</v>
      </c>
      <c r="G369" s="35"/>
      <c r="H369" s="34">
        <v>-2092000</v>
      </c>
      <c r="I369" s="34"/>
      <c r="J369" s="236">
        <v>38880</v>
      </c>
      <c r="K369" s="221" t="s">
        <v>165</v>
      </c>
      <c r="L369" s="260"/>
    </row>
    <row r="370" spans="1:15" s="218" customFormat="1" outlineLevel="1" x14ac:dyDescent="0.25">
      <c r="A370" s="33" t="s">
        <v>49</v>
      </c>
      <c r="B370" s="117" t="s">
        <v>50</v>
      </c>
      <c r="C370" s="129" t="s">
        <v>51</v>
      </c>
      <c r="D370" s="226" t="s">
        <v>14</v>
      </c>
      <c r="E370" s="226"/>
      <c r="F370" s="117" t="s">
        <v>28</v>
      </c>
      <c r="G370" s="35"/>
      <c r="H370" s="34"/>
      <c r="I370" s="34"/>
      <c r="J370" s="236">
        <v>38894</v>
      </c>
      <c r="K370" s="221" t="s">
        <v>168</v>
      </c>
      <c r="L370" s="260"/>
    </row>
    <row r="371" spans="1:15" s="218" customFormat="1" outlineLevel="1" x14ac:dyDescent="0.25">
      <c r="A371" s="33" t="s">
        <v>49</v>
      </c>
      <c r="B371" s="117" t="s">
        <v>52</v>
      </c>
      <c r="C371" s="129" t="s">
        <v>53</v>
      </c>
      <c r="D371" s="226" t="s">
        <v>54</v>
      </c>
      <c r="E371" s="226"/>
      <c r="F371" s="117" t="s">
        <v>28</v>
      </c>
      <c r="G371" s="35">
        <v>-44216</v>
      </c>
      <c r="H371" s="34"/>
      <c r="I371" s="34"/>
      <c r="J371" s="236">
        <v>38894</v>
      </c>
      <c r="K371" s="221" t="s">
        <v>168</v>
      </c>
      <c r="L371" s="260"/>
    </row>
    <row r="372" spans="1:15" s="218" customFormat="1" outlineLevel="1" x14ac:dyDescent="0.25">
      <c r="A372" s="33" t="s">
        <v>49</v>
      </c>
      <c r="B372" s="117" t="s">
        <v>52</v>
      </c>
      <c r="C372" s="129" t="s">
        <v>53</v>
      </c>
      <c r="D372" s="226" t="s">
        <v>54</v>
      </c>
      <c r="E372" s="226"/>
      <c r="F372" s="117" t="s">
        <v>28</v>
      </c>
      <c r="G372" s="35">
        <v>-25761</v>
      </c>
      <c r="H372" s="34"/>
      <c r="I372" s="34"/>
      <c r="J372" s="236">
        <v>39126</v>
      </c>
      <c r="K372" s="221" t="s">
        <v>170</v>
      </c>
      <c r="L372" s="260"/>
    </row>
    <row r="373" spans="1:15" s="218" customFormat="1" outlineLevel="1" x14ac:dyDescent="0.25">
      <c r="A373" s="33" t="s">
        <v>35</v>
      </c>
      <c r="B373" s="117" t="s">
        <v>55</v>
      </c>
      <c r="C373" s="129" t="s">
        <v>56</v>
      </c>
      <c r="D373" s="226" t="s">
        <v>54</v>
      </c>
      <c r="E373" s="226"/>
      <c r="F373" s="117" t="s">
        <v>28</v>
      </c>
      <c r="G373" s="35">
        <v>-49000</v>
      </c>
      <c r="H373" s="34"/>
      <c r="I373" s="34"/>
      <c r="J373" s="236">
        <v>39192</v>
      </c>
      <c r="K373" s="221" t="s">
        <v>180</v>
      </c>
      <c r="L373" s="260"/>
    </row>
    <row r="374" spans="1:15" s="228" customFormat="1" outlineLevel="1" x14ac:dyDescent="0.25">
      <c r="A374" s="33" t="s">
        <v>35</v>
      </c>
      <c r="B374" s="117" t="s">
        <v>57</v>
      </c>
      <c r="C374" s="129" t="s">
        <v>363</v>
      </c>
      <c r="D374" s="226" t="s">
        <v>54</v>
      </c>
      <c r="E374" s="226"/>
      <c r="F374" s="117" t="s">
        <v>28</v>
      </c>
      <c r="G374" s="35">
        <v>-84000</v>
      </c>
      <c r="H374" s="34"/>
      <c r="I374" s="34"/>
      <c r="J374" s="236">
        <v>39192</v>
      </c>
      <c r="K374" s="221" t="s">
        <v>180</v>
      </c>
      <c r="L374" s="260"/>
      <c r="M374" s="218"/>
      <c r="N374" s="218"/>
      <c r="O374" s="218"/>
    </row>
    <row r="375" spans="1:15" s="212" customFormat="1" outlineLevel="1" x14ac:dyDescent="0.25">
      <c r="A375" s="33" t="s">
        <v>35</v>
      </c>
      <c r="B375" s="117" t="s">
        <v>36</v>
      </c>
      <c r="C375" s="129" t="s">
        <v>37</v>
      </c>
      <c r="D375" s="226" t="s">
        <v>28</v>
      </c>
      <c r="E375" s="226"/>
      <c r="F375" s="117" t="s">
        <v>28</v>
      </c>
      <c r="G375" s="35"/>
      <c r="H375" s="34">
        <v>-350000</v>
      </c>
      <c r="I375" s="34"/>
      <c r="J375" s="236">
        <v>39275</v>
      </c>
      <c r="K375" s="221" t="s">
        <v>181</v>
      </c>
      <c r="L375" s="260"/>
      <c r="M375" s="218"/>
      <c r="N375" s="218"/>
      <c r="O375" s="218"/>
    </row>
    <row r="376" spans="1:15" s="212" customFormat="1" outlineLevel="1" x14ac:dyDescent="0.25">
      <c r="A376" s="33" t="s">
        <v>44</v>
      </c>
      <c r="B376" s="117" t="s">
        <v>45</v>
      </c>
      <c r="C376" s="118" t="s">
        <v>46</v>
      </c>
      <c r="D376" s="226" t="s">
        <v>28</v>
      </c>
      <c r="E376" s="226"/>
      <c r="F376" s="117" t="s">
        <v>28</v>
      </c>
      <c r="G376" s="35"/>
      <c r="H376" s="58">
        <v>55593</v>
      </c>
      <c r="I376" s="58"/>
      <c r="J376" s="236">
        <v>39962</v>
      </c>
      <c r="K376" s="221" t="s">
        <v>182</v>
      </c>
      <c r="L376" s="260"/>
      <c r="M376" s="218"/>
      <c r="N376" s="218"/>
      <c r="O376" s="225"/>
    </row>
    <row r="377" spans="1:15" s="212" customFormat="1" outlineLevel="1" x14ac:dyDescent="0.25">
      <c r="A377" s="33" t="s">
        <v>77</v>
      </c>
      <c r="B377" s="117" t="s">
        <v>78</v>
      </c>
      <c r="C377" s="118" t="s">
        <v>79</v>
      </c>
      <c r="D377" s="227" t="s">
        <v>54</v>
      </c>
      <c r="E377" s="227"/>
      <c r="F377" s="123" t="s">
        <v>28</v>
      </c>
      <c r="G377" s="80"/>
      <c r="H377" s="81">
        <v>-45708</v>
      </c>
      <c r="I377" s="81"/>
      <c r="J377" s="236">
        <v>39968</v>
      </c>
      <c r="K377" s="221" t="s">
        <v>183</v>
      </c>
      <c r="L377" s="260"/>
      <c r="M377" s="218"/>
      <c r="N377" s="218"/>
      <c r="O377" s="214"/>
    </row>
    <row r="378" spans="1:15" s="212" customFormat="1" outlineLevel="1" x14ac:dyDescent="0.25">
      <c r="A378" s="33" t="s">
        <v>38</v>
      </c>
      <c r="B378" s="117"/>
      <c r="C378" s="118" t="s">
        <v>42</v>
      </c>
      <c r="D378" s="226" t="s">
        <v>14</v>
      </c>
      <c r="E378" s="226"/>
      <c r="F378" s="117" t="s">
        <v>28</v>
      </c>
      <c r="G378" s="35"/>
      <c r="H378" s="34">
        <v>-4044</v>
      </c>
      <c r="I378" s="34"/>
      <c r="J378" s="236">
        <v>40149</v>
      </c>
      <c r="K378" s="221" t="s">
        <v>184</v>
      </c>
      <c r="L378" s="260"/>
      <c r="M378" s="218"/>
      <c r="N378" s="218"/>
      <c r="O378" s="214"/>
    </row>
    <row r="379" spans="1:15" s="212" customFormat="1" outlineLevel="1" x14ac:dyDescent="0.25">
      <c r="A379" s="33" t="s">
        <v>20</v>
      </c>
      <c r="B379" s="117" t="s">
        <v>21</v>
      </c>
      <c r="C379" s="118" t="s">
        <v>22</v>
      </c>
      <c r="D379" s="226" t="s">
        <v>14</v>
      </c>
      <c r="E379" s="226"/>
      <c r="F379" s="117" t="s">
        <v>28</v>
      </c>
      <c r="G379" s="79">
        <v>8</v>
      </c>
      <c r="H379" s="34"/>
      <c r="I379" s="34"/>
      <c r="J379" s="236">
        <v>41631</v>
      </c>
      <c r="K379" s="221" t="s">
        <v>217</v>
      </c>
      <c r="L379" s="260"/>
      <c r="M379" s="218"/>
      <c r="N379" s="218"/>
      <c r="O379" s="214"/>
    </row>
    <row r="380" spans="1:15" s="212" customFormat="1" outlineLevel="1" x14ac:dyDescent="0.25">
      <c r="A380" s="33" t="s">
        <v>38</v>
      </c>
      <c r="B380" s="117"/>
      <c r="C380" s="118" t="s">
        <v>42</v>
      </c>
      <c r="D380" s="226" t="s">
        <v>14</v>
      </c>
      <c r="E380" s="226"/>
      <c r="F380" s="117" t="s">
        <v>28</v>
      </c>
      <c r="G380" s="79"/>
      <c r="H380" s="79">
        <v>11</v>
      </c>
      <c r="I380" s="79"/>
      <c r="J380" s="236">
        <v>41694</v>
      </c>
      <c r="K380" s="221" t="s">
        <v>217</v>
      </c>
      <c r="L380" s="260"/>
      <c r="M380" s="218"/>
      <c r="N380" s="218"/>
      <c r="O380" s="214"/>
    </row>
    <row r="381" spans="1:15" s="212" customFormat="1" outlineLevel="1" x14ac:dyDescent="0.25">
      <c r="A381" s="33" t="s">
        <v>16</v>
      </c>
      <c r="B381" s="229" t="s">
        <v>17</v>
      </c>
      <c r="C381" s="129" t="s">
        <v>43</v>
      </c>
      <c r="D381" s="117" t="s">
        <v>14</v>
      </c>
      <c r="E381" s="117"/>
      <c r="F381" s="117" t="s">
        <v>28</v>
      </c>
      <c r="G381" s="35">
        <v>-70000</v>
      </c>
      <c r="H381" s="34"/>
      <c r="I381" s="34"/>
      <c r="J381" s="236">
        <v>38833</v>
      </c>
      <c r="K381" s="221" t="s">
        <v>178</v>
      </c>
      <c r="L381" s="260"/>
      <c r="M381" s="218"/>
      <c r="N381" s="218"/>
      <c r="O381" s="214"/>
    </row>
    <row r="382" spans="1:15" s="212" customFormat="1" outlineLevel="1" x14ac:dyDescent="0.25">
      <c r="A382" s="33" t="s">
        <v>16</v>
      </c>
      <c r="B382" s="229" t="s">
        <v>26</v>
      </c>
      <c r="C382" s="129" t="s">
        <v>27</v>
      </c>
      <c r="D382" s="117" t="s">
        <v>28</v>
      </c>
      <c r="E382" s="117"/>
      <c r="F382" s="117" t="s">
        <v>28</v>
      </c>
      <c r="G382" s="80"/>
      <c r="H382" s="79">
        <v>15458.81</v>
      </c>
      <c r="I382" s="79"/>
      <c r="J382" s="236">
        <v>40141</v>
      </c>
      <c r="K382" s="221" t="s">
        <v>179</v>
      </c>
      <c r="L382" s="260"/>
      <c r="M382" s="218"/>
      <c r="N382" s="218"/>
      <c r="O382" s="214"/>
    </row>
    <row r="383" spans="1:15" s="212" customFormat="1" outlineLevel="1" x14ac:dyDescent="0.25">
      <c r="A383" s="78"/>
      <c r="B383" s="230"/>
      <c r="C383" s="231"/>
      <c r="D383" s="209"/>
      <c r="E383" s="209"/>
      <c r="F383" s="77" t="s">
        <v>24</v>
      </c>
      <c r="G383" s="76">
        <f>SUM(G357:G382)</f>
        <v>23216</v>
      </c>
      <c r="H383" s="262">
        <f>SUM(H357:H382)</f>
        <v>11.809999999999491</v>
      </c>
      <c r="I383" s="282"/>
      <c r="J383" s="245"/>
      <c r="K383" s="260"/>
      <c r="L383" s="260"/>
      <c r="M383" s="218"/>
      <c r="N383" s="225"/>
      <c r="O383" s="214"/>
    </row>
    <row r="384" spans="1:15" s="212" customFormat="1" outlineLevel="1" x14ac:dyDescent="0.25">
      <c r="A384" s="219"/>
      <c r="B384" s="220"/>
      <c r="C384" s="219"/>
      <c r="D384" s="220"/>
      <c r="E384" s="220"/>
      <c r="F384" s="220"/>
      <c r="G384" s="8"/>
      <c r="H384" s="1"/>
      <c r="I384" s="1"/>
      <c r="J384" s="269"/>
      <c r="K384" s="214"/>
      <c r="L384" s="214"/>
      <c r="M384" s="214"/>
      <c r="N384" s="214"/>
      <c r="O384" s="214"/>
    </row>
    <row r="385" spans="1:15" s="212" customFormat="1" x14ac:dyDescent="0.25">
      <c r="B385" s="220"/>
      <c r="C385" s="219"/>
      <c r="D385" s="220"/>
      <c r="E385" s="220"/>
      <c r="F385" s="220"/>
      <c r="G385" s="8"/>
      <c r="H385" s="1"/>
      <c r="I385" s="1"/>
      <c r="J385" s="269"/>
      <c r="K385" s="214"/>
      <c r="L385" s="214"/>
      <c r="M385" s="214"/>
      <c r="N385" s="214"/>
      <c r="O385" s="214"/>
    </row>
    <row r="386" spans="1:15" s="212" customFormat="1" x14ac:dyDescent="0.25">
      <c r="A386" s="219"/>
      <c r="B386" s="220"/>
      <c r="C386" s="219"/>
      <c r="D386" s="220"/>
      <c r="E386" s="220"/>
      <c r="F386" s="220"/>
      <c r="G386" s="8"/>
      <c r="H386" s="1"/>
      <c r="I386" s="1"/>
      <c r="J386" s="269"/>
      <c r="K386" s="214"/>
      <c r="L386" s="214"/>
      <c r="M386" s="214"/>
      <c r="N386" s="214"/>
      <c r="O386" s="214"/>
    </row>
    <row r="387" spans="1:15" s="212" customFormat="1" x14ac:dyDescent="0.25">
      <c r="A387" s="219"/>
      <c r="B387" s="220"/>
      <c r="C387" s="219"/>
      <c r="D387" s="220"/>
      <c r="E387" s="220"/>
      <c r="F387" s="220"/>
      <c r="G387" s="8"/>
      <c r="H387" s="1"/>
      <c r="I387" s="1"/>
      <c r="J387" s="269"/>
      <c r="K387" s="214"/>
      <c r="L387" s="214"/>
      <c r="M387" s="214"/>
      <c r="N387" s="214"/>
      <c r="O387" s="214"/>
    </row>
    <row r="388" spans="1:15" s="212" customFormat="1" x14ac:dyDescent="0.25">
      <c r="A388" s="219"/>
      <c r="B388" s="220"/>
      <c r="C388" s="219"/>
      <c r="D388" s="220"/>
      <c r="E388" s="220"/>
      <c r="F388" s="220"/>
      <c r="G388" s="8"/>
      <c r="H388" s="1"/>
      <c r="I388" s="1"/>
      <c r="J388" s="269"/>
      <c r="K388" s="214"/>
      <c r="L388" s="214"/>
      <c r="M388" s="214"/>
      <c r="N388" s="214"/>
      <c r="O388" s="214"/>
    </row>
    <row r="389" spans="1:15" s="212" customFormat="1" x14ac:dyDescent="0.25">
      <c r="A389" s="219"/>
      <c r="B389" s="220"/>
      <c r="C389" s="219"/>
      <c r="D389" s="220"/>
      <c r="E389" s="220"/>
      <c r="F389" s="220"/>
      <c r="G389" s="8"/>
      <c r="H389" s="1"/>
      <c r="I389" s="1"/>
      <c r="J389" s="269"/>
      <c r="K389" s="214"/>
      <c r="L389" s="214"/>
      <c r="M389" s="214"/>
      <c r="N389" s="214"/>
      <c r="O389" s="214"/>
    </row>
    <row r="390" spans="1:15" s="212" customFormat="1" x14ac:dyDescent="0.25">
      <c r="A390" s="219"/>
      <c r="B390" s="220"/>
      <c r="C390" s="219"/>
      <c r="D390" s="220"/>
      <c r="E390" s="220"/>
      <c r="F390" s="220"/>
      <c r="G390" s="8"/>
      <c r="H390" s="1"/>
      <c r="I390" s="1"/>
      <c r="J390" s="269"/>
      <c r="K390" s="214"/>
      <c r="L390" s="214"/>
      <c r="M390" s="214"/>
      <c r="N390" s="214"/>
      <c r="O390" s="214"/>
    </row>
    <row r="391" spans="1:15" s="212" customFormat="1" x14ac:dyDescent="0.25">
      <c r="A391" s="219"/>
      <c r="B391" s="220"/>
      <c r="C391" s="219"/>
      <c r="D391" s="220"/>
      <c r="E391" s="220"/>
      <c r="F391" s="220"/>
      <c r="G391" s="8"/>
      <c r="H391" s="1"/>
      <c r="I391" s="1"/>
      <c r="J391" s="269"/>
      <c r="K391" s="214"/>
      <c r="L391" s="214"/>
      <c r="M391" s="214"/>
      <c r="N391" s="214"/>
      <c r="O391" s="214"/>
    </row>
    <row r="392" spans="1:15" s="212" customFormat="1" x14ac:dyDescent="0.25">
      <c r="A392" s="219"/>
      <c r="B392" s="220"/>
      <c r="C392" s="219"/>
      <c r="D392" s="220"/>
      <c r="E392" s="220"/>
      <c r="F392" s="220"/>
      <c r="G392" s="8"/>
      <c r="H392" s="1"/>
      <c r="I392" s="1"/>
      <c r="J392" s="269"/>
      <c r="K392" s="214"/>
      <c r="L392" s="214"/>
      <c r="M392" s="214"/>
      <c r="N392" s="214"/>
      <c r="O392" s="214"/>
    </row>
    <row r="393" spans="1:15" s="212" customFormat="1" x14ac:dyDescent="0.25">
      <c r="A393" s="219"/>
      <c r="B393" s="220"/>
      <c r="C393" s="219"/>
      <c r="D393" s="220"/>
      <c r="E393" s="220"/>
      <c r="F393" s="220"/>
      <c r="G393" s="8"/>
      <c r="H393" s="1"/>
      <c r="I393" s="1"/>
      <c r="J393" s="269"/>
      <c r="K393" s="214"/>
      <c r="L393" s="214"/>
      <c r="M393" s="214"/>
      <c r="N393" s="214"/>
      <c r="O393" s="214"/>
    </row>
    <row r="394" spans="1:15" s="212" customFormat="1" x14ac:dyDescent="0.25">
      <c r="A394" s="219"/>
      <c r="B394" s="220"/>
      <c r="C394" s="219"/>
      <c r="D394" s="220"/>
      <c r="E394" s="220"/>
      <c r="F394" s="220"/>
      <c r="G394" s="8"/>
      <c r="H394" s="1"/>
      <c r="I394" s="1"/>
      <c r="J394" s="269"/>
      <c r="K394" s="214"/>
      <c r="L394" s="214"/>
      <c r="M394" s="214"/>
      <c r="N394" s="214"/>
      <c r="O394" s="214"/>
    </row>
    <row r="395" spans="1:15" s="212" customFormat="1" x14ac:dyDescent="0.25">
      <c r="A395" s="219"/>
      <c r="B395" s="220"/>
      <c r="C395" s="219"/>
      <c r="D395" s="220"/>
      <c r="E395" s="220"/>
      <c r="F395" s="220"/>
      <c r="G395" s="8"/>
      <c r="H395" s="1"/>
      <c r="I395" s="1"/>
      <c r="J395" s="269"/>
      <c r="K395" s="214"/>
      <c r="L395" s="214"/>
      <c r="M395" s="214"/>
      <c r="N395" s="214"/>
      <c r="O395" s="214"/>
    </row>
    <row r="396" spans="1:15" s="212" customFormat="1" x14ac:dyDescent="0.25">
      <c r="A396" s="219"/>
      <c r="B396" s="220"/>
      <c r="C396" s="219"/>
      <c r="D396" s="220"/>
      <c r="E396" s="220"/>
      <c r="F396" s="220"/>
      <c r="G396" s="8"/>
      <c r="H396" s="1"/>
      <c r="I396" s="1"/>
      <c r="J396" s="269"/>
      <c r="K396" s="214"/>
      <c r="L396" s="214"/>
      <c r="M396" s="214"/>
      <c r="N396" s="214"/>
      <c r="O396" s="214"/>
    </row>
    <row r="397" spans="1:15" s="212" customFormat="1" x14ac:dyDescent="0.25">
      <c r="A397" s="219"/>
      <c r="B397" s="220"/>
      <c r="C397" s="219"/>
      <c r="D397" s="220"/>
      <c r="E397" s="220"/>
      <c r="F397" s="220"/>
      <c r="G397" s="8"/>
      <c r="H397" s="1"/>
      <c r="I397" s="1"/>
      <c r="J397" s="269"/>
      <c r="K397" s="214"/>
      <c r="L397" s="214"/>
      <c r="M397" s="214"/>
      <c r="N397" s="214"/>
      <c r="O397" s="214"/>
    </row>
    <row r="398" spans="1:15" s="212" customFormat="1" x14ac:dyDescent="0.25">
      <c r="A398" s="219"/>
      <c r="B398" s="220"/>
      <c r="C398" s="219"/>
      <c r="D398" s="220"/>
      <c r="E398" s="220"/>
      <c r="F398" s="220"/>
      <c r="G398" s="8"/>
      <c r="H398" s="1"/>
      <c r="I398" s="1"/>
      <c r="J398" s="269"/>
      <c r="K398" s="214"/>
      <c r="L398" s="214"/>
      <c r="M398" s="214"/>
      <c r="N398" s="214"/>
      <c r="O398" s="214"/>
    </row>
    <row r="399" spans="1:15" s="212" customFormat="1" x14ac:dyDescent="0.25">
      <c r="A399" s="219"/>
      <c r="B399" s="220"/>
      <c r="C399" s="219"/>
      <c r="D399" s="220"/>
      <c r="E399" s="220"/>
      <c r="F399" s="220"/>
      <c r="G399" s="8"/>
      <c r="H399" s="1"/>
      <c r="I399" s="1"/>
      <c r="J399" s="269"/>
      <c r="K399" s="214"/>
      <c r="L399" s="214"/>
      <c r="M399" s="214"/>
      <c r="N399" s="214"/>
      <c r="O399" s="214"/>
    </row>
    <row r="400" spans="1:15" s="212" customFormat="1" x14ac:dyDescent="0.25">
      <c r="A400" s="219"/>
      <c r="B400" s="220"/>
      <c r="C400" s="219"/>
      <c r="D400" s="220"/>
      <c r="E400" s="220"/>
      <c r="F400" s="220"/>
      <c r="G400" s="8"/>
      <c r="H400" s="1"/>
      <c r="I400" s="1"/>
      <c r="J400" s="269"/>
      <c r="K400" s="214"/>
      <c r="L400" s="214"/>
      <c r="M400" s="214"/>
      <c r="N400" s="214"/>
      <c r="O400" s="214"/>
    </row>
    <row r="401" spans="1:15" s="212" customFormat="1" x14ac:dyDescent="0.25">
      <c r="A401" s="219"/>
      <c r="B401" s="220"/>
      <c r="C401" s="219"/>
      <c r="D401" s="220"/>
      <c r="E401" s="220"/>
      <c r="F401" s="220"/>
      <c r="G401" s="8"/>
      <c r="H401" s="1"/>
      <c r="I401" s="1"/>
      <c r="J401" s="269"/>
      <c r="K401" s="214"/>
      <c r="L401" s="214"/>
      <c r="M401" s="214"/>
      <c r="N401" s="214"/>
      <c r="O401" s="214"/>
    </row>
    <row r="402" spans="1:15" s="212" customFormat="1" x14ac:dyDescent="0.25">
      <c r="A402" s="219"/>
      <c r="B402" s="220"/>
      <c r="C402" s="219"/>
      <c r="D402" s="220"/>
      <c r="E402" s="220"/>
      <c r="F402" s="220"/>
      <c r="G402" s="8"/>
      <c r="H402" s="1"/>
      <c r="I402" s="1"/>
      <c r="J402" s="269"/>
      <c r="K402" s="214"/>
      <c r="L402" s="214"/>
      <c r="M402" s="214"/>
      <c r="N402" s="214"/>
      <c r="O402" s="214"/>
    </row>
    <row r="403" spans="1:15" s="212" customFormat="1" x14ac:dyDescent="0.25">
      <c r="A403" s="219"/>
      <c r="B403" s="220"/>
      <c r="C403" s="219"/>
      <c r="D403" s="220"/>
      <c r="E403" s="220"/>
      <c r="F403" s="220"/>
      <c r="G403" s="8"/>
      <c r="H403" s="1"/>
      <c r="I403" s="1"/>
      <c r="J403" s="269"/>
      <c r="K403" s="214"/>
      <c r="L403" s="214"/>
      <c r="M403" s="214"/>
      <c r="N403" s="214"/>
      <c r="O403" s="214"/>
    </row>
    <row r="404" spans="1:15" s="212" customFormat="1" x14ac:dyDescent="0.25">
      <c r="A404" s="219"/>
      <c r="B404" s="220"/>
      <c r="C404" s="219"/>
      <c r="D404" s="220"/>
      <c r="E404" s="220"/>
      <c r="F404" s="220"/>
      <c r="G404" s="8"/>
      <c r="H404" s="1"/>
      <c r="I404" s="1"/>
      <c r="J404" s="269"/>
      <c r="K404" s="214"/>
      <c r="L404" s="214"/>
      <c r="M404" s="214"/>
      <c r="N404" s="214"/>
      <c r="O404" s="214"/>
    </row>
    <row r="405" spans="1:15" s="212" customFormat="1" x14ac:dyDescent="0.25">
      <c r="A405" s="219"/>
      <c r="B405" s="220"/>
      <c r="C405" s="219"/>
      <c r="D405" s="220"/>
      <c r="E405" s="220"/>
      <c r="F405" s="220"/>
      <c r="G405" s="8"/>
      <c r="H405" s="1"/>
      <c r="I405" s="1"/>
      <c r="J405" s="269"/>
      <c r="K405" s="214"/>
      <c r="L405" s="214"/>
      <c r="M405" s="214"/>
      <c r="N405" s="214"/>
      <c r="O405" s="214"/>
    </row>
    <row r="406" spans="1:15" s="212" customFormat="1" x14ac:dyDescent="0.25">
      <c r="A406" s="219"/>
      <c r="B406" s="220"/>
      <c r="C406" s="219"/>
      <c r="D406" s="220"/>
      <c r="E406" s="220"/>
      <c r="F406" s="220"/>
      <c r="G406" s="8"/>
      <c r="H406" s="1"/>
      <c r="I406" s="1"/>
      <c r="J406" s="269"/>
      <c r="K406" s="214"/>
      <c r="L406" s="214"/>
      <c r="M406" s="214"/>
      <c r="N406" s="214"/>
      <c r="O406" s="214"/>
    </row>
    <row r="407" spans="1:15" s="212" customFormat="1" x14ac:dyDescent="0.25">
      <c r="A407" s="219"/>
      <c r="B407" s="220"/>
      <c r="C407" s="219"/>
      <c r="D407" s="220"/>
      <c r="E407" s="220"/>
      <c r="F407" s="220"/>
      <c r="G407" s="8"/>
      <c r="H407" s="1"/>
      <c r="I407" s="1"/>
      <c r="J407" s="269"/>
      <c r="K407" s="214"/>
      <c r="L407" s="214"/>
      <c r="M407" s="214"/>
      <c r="N407" s="214"/>
      <c r="O407" s="214"/>
    </row>
    <row r="408" spans="1:15" s="212" customFormat="1" x14ac:dyDescent="0.25">
      <c r="A408" s="219"/>
      <c r="B408" s="220"/>
      <c r="C408" s="219"/>
      <c r="D408" s="220"/>
      <c r="E408" s="220"/>
      <c r="F408" s="220"/>
      <c r="G408" s="8"/>
      <c r="H408" s="1"/>
      <c r="I408" s="1"/>
      <c r="J408" s="269"/>
      <c r="K408" s="214"/>
      <c r="L408" s="214"/>
      <c r="M408" s="214"/>
      <c r="N408" s="214"/>
      <c r="O408" s="214"/>
    </row>
    <row r="409" spans="1:15" s="212" customFormat="1" x14ac:dyDescent="0.25">
      <c r="A409" s="219"/>
      <c r="B409" s="220"/>
      <c r="C409" s="219"/>
      <c r="D409" s="220"/>
      <c r="E409" s="220"/>
      <c r="F409" s="220"/>
      <c r="G409" s="8"/>
      <c r="H409" s="1"/>
      <c r="I409" s="1"/>
      <c r="J409" s="269"/>
      <c r="K409" s="214"/>
      <c r="L409" s="214"/>
      <c r="M409" s="214"/>
      <c r="N409" s="214"/>
      <c r="O409" s="214"/>
    </row>
    <row r="410" spans="1:15" s="212" customFormat="1" x14ac:dyDescent="0.25">
      <c r="A410" s="219"/>
      <c r="B410" s="220"/>
      <c r="C410" s="219"/>
      <c r="D410" s="220"/>
      <c r="E410" s="220"/>
      <c r="F410" s="220"/>
      <c r="G410" s="8"/>
      <c r="H410" s="1"/>
      <c r="I410" s="1"/>
      <c r="J410" s="269"/>
      <c r="K410" s="214"/>
      <c r="L410" s="214"/>
      <c r="M410" s="214"/>
      <c r="N410" s="214"/>
      <c r="O410" s="214"/>
    </row>
    <row r="411" spans="1:15" s="212" customFormat="1" x14ac:dyDescent="0.25">
      <c r="A411" s="219"/>
      <c r="B411" s="220"/>
      <c r="C411" s="219"/>
      <c r="D411" s="220"/>
      <c r="E411" s="220"/>
      <c r="F411" s="220"/>
      <c r="G411" s="8"/>
      <c r="H411" s="1"/>
      <c r="I411" s="1"/>
      <c r="J411" s="269"/>
      <c r="K411" s="214"/>
      <c r="L411" s="214"/>
      <c r="M411" s="214"/>
      <c r="N411" s="214"/>
      <c r="O411" s="214"/>
    </row>
    <row r="412" spans="1:15" s="212" customFormat="1" x14ac:dyDescent="0.25">
      <c r="A412" s="219"/>
      <c r="B412" s="220"/>
      <c r="C412" s="219"/>
      <c r="D412" s="220"/>
      <c r="E412" s="220"/>
      <c r="F412" s="220"/>
      <c r="G412" s="8"/>
      <c r="H412" s="1"/>
      <c r="I412" s="1"/>
      <c r="J412" s="269"/>
      <c r="K412" s="214"/>
      <c r="L412" s="214"/>
      <c r="M412" s="214"/>
      <c r="N412" s="214"/>
      <c r="O412" s="214"/>
    </row>
    <row r="413" spans="1:15" s="212" customFormat="1" x14ac:dyDescent="0.25">
      <c r="A413" s="219"/>
      <c r="B413" s="220"/>
      <c r="C413" s="219"/>
      <c r="D413" s="220"/>
      <c r="E413" s="220"/>
      <c r="F413" s="220"/>
      <c r="G413" s="8"/>
      <c r="H413" s="1"/>
      <c r="I413" s="1"/>
      <c r="J413" s="269"/>
      <c r="K413" s="214"/>
      <c r="L413" s="214"/>
      <c r="M413" s="214"/>
      <c r="N413" s="214"/>
      <c r="O413" s="214"/>
    </row>
    <row r="414" spans="1:15" s="212" customFormat="1" x14ac:dyDescent="0.25">
      <c r="A414" s="219"/>
      <c r="B414" s="220"/>
      <c r="C414" s="219"/>
      <c r="D414" s="220"/>
      <c r="E414" s="220"/>
      <c r="F414" s="220"/>
      <c r="G414" s="8"/>
      <c r="H414" s="1"/>
      <c r="I414" s="1"/>
      <c r="J414" s="269"/>
      <c r="K414" s="214"/>
      <c r="L414" s="214"/>
      <c r="M414" s="214"/>
      <c r="N414" s="214"/>
      <c r="O414" s="214"/>
    </row>
    <row r="415" spans="1:15" s="212" customFormat="1" x14ac:dyDescent="0.25">
      <c r="A415" s="219"/>
      <c r="B415" s="220"/>
      <c r="C415" s="219"/>
      <c r="D415" s="220"/>
      <c r="E415" s="220"/>
      <c r="F415" s="220"/>
      <c r="G415" s="8"/>
      <c r="H415" s="1"/>
      <c r="I415" s="1"/>
      <c r="J415" s="269"/>
      <c r="K415" s="214"/>
      <c r="L415" s="214"/>
      <c r="M415" s="214"/>
      <c r="N415" s="214"/>
      <c r="O415" s="214"/>
    </row>
    <row r="416" spans="1:15" s="212" customFormat="1" x14ac:dyDescent="0.25">
      <c r="A416" s="219"/>
      <c r="B416" s="220"/>
      <c r="C416" s="219"/>
      <c r="D416" s="220"/>
      <c r="E416" s="220"/>
      <c r="F416" s="220"/>
      <c r="G416" s="8"/>
      <c r="H416" s="1"/>
      <c r="I416" s="1"/>
      <c r="J416" s="269"/>
      <c r="K416" s="214"/>
      <c r="L416" s="214"/>
      <c r="M416" s="214"/>
      <c r="N416" s="214"/>
      <c r="O416" s="214"/>
    </row>
    <row r="417" spans="1:15" s="212" customFormat="1" x14ac:dyDescent="0.25">
      <c r="A417" s="219"/>
      <c r="B417" s="220"/>
      <c r="C417" s="219"/>
      <c r="D417" s="220"/>
      <c r="E417" s="220"/>
      <c r="F417" s="220"/>
      <c r="G417" s="8"/>
      <c r="H417" s="1"/>
      <c r="I417" s="1"/>
      <c r="J417" s="269"/>
      <c r="K417" s="214"/>
      <c r="L417" s="214"/>
      <c r="M417" s="214"/>
      <c r="N417" s="214"/>
      <c r="O417" s="214"/>
    </row>
    <row r="418" spans="1:15" s="212" customFormat="1" x14ac:dyDescent="0.25">
      <c r="A418" s="219"/>
      <c r="B418" s="220"/>
      <c r="C418" s="219"/>
      <c r="D418" s="220"/>
      <c r="E418" s="220"/>
      <c r="F418" s="220"/>
      <c r="G418" s="8"/>
      <c r="H418" s="1"/>
      <c r="I418" s="1"/>
      <c r="J418" s="269"/>
      <c r="K418" s="214"/>
      <c r="L418" s="214"/>
      <c r="M418" s="214"/>
      <c r="N418" s="214"/>
      <c r="O418" s="214"/>
    </row>
    <row r="419" spans="1:15" s="212" customFormat="1" x14ac:dyDescent="0.25">
      <c r="A419" s="219"/>
      <c r="B419" s="220"/>
      <c r="C419" s="219"/>
      <c r="D419" s="220"/>
      <c r="E419" s="220"/>
      <c r="F419" s="220"/>
      <c r="G419" s="8"/>
      <c r="H419" s="1"/>
      <c r="I419" s="1"/>
      <c r="J419" s="269"/>
      <c r="K419" s="214"/>
      <c r="L419" s="214"/>
      <c r="M419" s="214"/>
      <c r="N419" s="214"/>
      <c r="O419" s="214"/>
    </row>
    <row r="420" spans="1:15" s="212" customFormat="1" x14ac:dyDescent="0.25">
      <c r="A420" s="219"/>
      <c r="B420" s="220"/>
      <c r="C420" s="219"/>
      <c r="D420" s="220"/>
      <c r="E420" s="220"/>
      <c r="F420" s="220"/>
      <c r="G420" s="8"/>
      <c r="H420" s="1"/>
      <c r="I420" s="1"/>
      <c r="J420" s="269"/>
      <c r="K420" s="214"/>
      <c r="L420" s="214"/>
      <c r="M420" s="214"/>
      <c r="N420" s="214"/>
      <c r="O420" s="214"/>
    </row>
    <row r="421" spans="1:15" s="212" customFormat="1" x14ac:dyDescent="0.25">
      <c r="A421" s="219"/>
      <c r="B421" s="220"/>
      <c r="C421" s="219"/>
      <c r="D421" s="220"/>
      <c r="E421" s="220"/>
      <c r="F421" s="220"/>
      <c r="G421" s="8"/>
      <c r="H421" s="1"/>
      <c r="I421" s="1"/>
      <c r="J421" s="269"/>
      <c r="K421" s="214"/>
      <c r="L421" s="214"/>
      <c r="M421" s="214"/>
      <c r="N421" s="214"/>
      <c r="O421" s="214"/>
    </row>
    <row r="422" spans="1:15" s="212" customFormat="1" x14ac:dyDescent="0.25">
      <c r="A422" s="219"/>
      <c r="B422" s="220"/>
      <c r="C422" s="219"/>
      <c r="D422" s="220"/>
      <c r="E422" s="220"/>
      <c r="F422" s="220"/>
      <c r="G422" s="8"/>
      <c r="H422" s="1"/>
      <c r="I422" s="1"/>
      <c r="J422" s="269"/>
      <c r="K422" s="214"/>
      <c r="L422" s="214"/>
      <c r="M422" s="214"/>
      <c r="N422" s="214"/>
      <c r="O422" s="214"/>
    </row>
    <row r="423" spans="1:15" s="212" customFormat="1" x14ac:dyDescent="0.25">
      <c r="A423" s="219"/>
      <c r="B423" s="220"/>
      <c r="C423" s="219"/>
      <c r="D423" s="220"/>
      <c r="E423" s="220"/>
      <c r="F423" s="220"/>
      <c r="G423" s="8"/>
      <c r="H423" s="1"/>
      <c r="I423" s="1"/>
      <c r="J423" s="269"/>
      <c r="K423" s="214"/>
      <c r="L423" s="214"/>
      <c r="M423" s="214"/>
      <c r="N423" s="214"/>
      <c r="O423" s="214"/>
    </row>
    <row r="424" spans="1:15" s="212" customFormat="1" x14ac:dyDescent="0.25">
      <c r="A424" s="219"/>
      <c r="B424" s="220"/>
      <c r="C424" s="219"/>
      <c r="D424" s="220"/>
      <c r="E424" s="220"/>
      <c r="F424" s="220"/>
      <c r="G424" s="8"/>
      <c r="H424" s="1"/>
      <c r="I424" s="1"/>
      <c r="J424" s="269"/>
      <c r="K424" s="214"/>
      <c r="L424" s="214"/>
      <c r="M424" s="214"/>
      <c r="N424" s="214"/>
      <c r="O424" s="214"/>
    </row>
    <row r="425" spans="1:15" s="212" customFormat="1" x14ac:dyDescent="0.25">
      <c r="A425" s="219"/>
      <c r="B425" s="220"/>
      <c r="C425" s="219"/>
      <c r="D425" s="220"/>
      <c r="E425" s="220"/>
      <c r="F425" s="220"/>
      <c r="G425" s="8"/>
      <c r="H425" s="1"/>
      <c r="I425" s="1"/>
      <c r="J425" s="269"/>
      <c r="K425" s="214"/>
      <c r="L425" s="214"/>
      <c r="M425" s="214"/>
      <c r="N425" s="214"/>
      <c r="O425" s="214"/>
    </row>
    <row r="426" spans="1:15" s="212" customFormat="1" x14ac:dyDescent="0.25">
      <c r="A426" s="219"/>
      <c r="B426" s="220"/>
      <c r="C426" s="219"/>
      <c r="D426" s="220"/>
      <c r="E426" s="220"/>
      <c r="F426" s="220"/>
      <c r="G426" s="8"/>
      <c r="H426" s="1"/>
      <c r="I426" s="1"/>
      <c r="J426" s="269"/>
      <c r="K426" s="214"/>
      <c r="L426" s="214"/>
      <c r="M426" s="214"/>
      <c r="N426" s="214"/>
      <c r="O426" s="214"/>
    </row>
    <row r="427" spans="1:15" s="212" customFormat="1" x14ac:dyDescent="0.25">
      <c r="A427" s="219"/>
      <c r="B427" s="220"/>
      <c r="C427" s="219"/>
      <c r="D427" s="220"/>
      <c r="E427" s="220"/>
      <c r="F427" s="220"/>
      <c r="G427" s="8"/>
      <c r="H427" s="1"/>
      <c r="I427" s="1"/>
      <c r="J427" s="269"/>
      <c r="K427" s="214"/>
      <c r="L427" s="214"/>
      <c r="M427" s="214"/>
      <c r="N427" s="214"/>
      <c r="O427" s="214"/>
    </row>
    <row r="428" spans="1:15" s="212" customFormat="1" x14ac:dyDescent="0.25">
      <c r="A428" s="219"/>
      <c r="B428" s="220"/>
      <c r="C428" s="219"/>
      <c r="D428" s="220"/>
      <c r="E428" s="220"/>
      <c r="F428" s="220"/>
      <c r="G428" s="8"/>
      <c r="H428" s="1"/>
      <c r="I428" s="1"/>
      <c r="J428" s="269"/>
      <c r="K428" s="214"/>
      <c r="L428" s="214"/>
      <c r="M428" s="214"/>
      <c r="N428" s="214"/>
      <c r="O428" s="214"/>
    </row>
    <row r="429" spans="1:15" s="212" customFormat="1" x14ac:dyDescent="0.25">
      <c r="A429" s="219"/>
      <c r="B429" s="220"/>
      <c r="C429" s="219"/>
      <c r="D429" s="220"/>
      <c r="E429" s="220"/>
      <c r="F429" s="220"/>
      <c r="G429" s="8"/>
      <c r="H429" s="1"/>
      <c r="I429" s="1"/>
      <c r="J429" s="269"/>
      <c r="K429" s="214"/>
      <c r="L429" s="214"/>
      <c r="M429" s="214"/>
      <c r="N429" s="214"/>
      <c r="O429" s="214"/>
    </row>
    <row r="430" spans="1:15" s="212" customFormat="1" x14ac:dyDescent="0.25">
      <c r="A430" s="219"/>
      <c r="B430" s="220"/>
      <c r="C430" s="219"/>
      <c r="D430" s="220"/>
      <c r="E430" s="220"/>
      <c r="F430" s="220"/>
      <c r="G430" s="8"/>
      <c r="H430" s="1"/>
      <c r="I430" s="1"/>
      <c r="J430" s="269"/>
      <c r="K430" s="214"/>
      <c r="L430" s="214"/>
      <c r="M430" s="214"/>
      <c r="N430" s="214"/>
      <c r="O430" s="214"/>
    </row>
    <row r="431" spans="1:15" s="212" customFormat="1" x14ac:dyDescent="0.25">
      <c r="A431" s="219"/>
      <c r="B431" s="220"/>
      <c r="C431" s="219"/>
      <c r="D431" s="220"/>
      <c r="E431" s="220"/>
      <c r="F431" s="220"/>
      <c r="G431" s="8"/>
      <c r="H431" s="1"/>
      <c r="I431" s="1"/>
      <c r="J431" s="269"/>
      <c r="K431" s="214"/>
      <c r="L431" s="214"/>
      <c r="M431" s="214"/>
      <c r="N431" s="214"/>
      <c r="O431" s="214"/>
    </row>
    <row r="432" spans="1:15" s="212" customFormat="1" x14ac:dyDescent="0.25">
      <c r="A432" s="219"/>
      <c r="B432" s="220"/>
      <c r="C432" s="219"/>
      <c r="D432" s="220"/>
      <c r="E432" s="220"/>
      <c r="F432" s="220"/>
      <c r="G432" s="8"/>
      <c r="H432" s="1"/>
      <c r="I432" s="1"/>
      <c r="J432" s="269"/>
      <c r="K432" s="214"/>
      <c r="L432" s="214"/>
      <c r="M432" s="214"/>
      <c r="N432" s="214"/>
      <c r="O432" s="214"/>
    </row>
    <row r="433" spans="1:15" s="212" customFormat="1" x14ac:dyDescent="0.25">
      <c r="A433" s="219"/>
      <c r="B433" s="220"/>
      <c r="C433" s="219"/>
      <c r="D433" s="220"/>
      <c r="E433" s="220"/>
      <c r="F433" s="220"/>
      <c r="G433" s="8"/>
      <c r="H433" s="1"/>
      <c r="I433" s="1"/>
      <c r="J433" s="269"/>
      <c r="K433" s="214"/>
      <c r="L433" s="214"/>
      <c r="M433" s="214"/>
      <c r="N433" s="214"/>
      <c r="O433" s="214"/>
    </row>
    <row r="434" spans="1:15" s="212" customFormat="1" x14ac:dyDescent="0.25">
      <c r="A434" s="219"/>
      <c r="B434" s="220"/>
      <c r="C434" s="219"/>
      <c r="D434" s="220"/>
      <c r="E434" s="220"/>
      <c r="F434" s="220"/>
      <c r="G434" s="8"/>
      <c r="H434" s="1"/>
      <c r="I434" s="1"/>
      <c r="J434" s="269"/>
      <c r="K434" s="214"/>
      <c r="L434" s="214"/>
      <c r="M434" s="214"/>
      <c r="N434" s="214"/>
      <c r="O434" s="214"/>
    </row>
    <row r="435" spans="1:15" s="212" customFormat="1" x14ac:dyDescent="0.25">
      <c r="A435" s="219"/>
      <c r="B435" s="220"/>
      <c r="C435" s="219"/>
      <c r="D435" s="220"/>
      <c r="E435" s="220"/>
      <c r="F435" s="220"/>
      <c r="G435" s="8"/>
      <c r="H435" s="1"/>
      <c r="I435" s="1"/>
      <c r="J435" s="269"/>
      <c r="K435" s="214"/>
      <c r="L435" s="214"/>
      <c r="M435" s="214"/>
      <c r="N435" s="214"/>
      <c r="O435" s="214"/>
    </row>
    <row r="436" spans="1:15" s="212" customFormat="1" x14ac:dyDescent="0.25">
      <c r="A436" s="219"/>
      <c r="B436" s="220"/>
      <c r="C436" s="219"/>
      <c r="D436" s="220"/>
      <c r="E436" s="220"/>
      <c r="F436" s="220"/>
      <c r="G436" s="8"/>
      <c r="H436" s="1"/>
      <c r="I436" s="1"/>
      <c r="J436" s="269"/>
      <c r="K436" s="214"/>
      <c r="L436" s="214"/>
      <c r="M436" s="214"/>
      <c r="N436" s="214"/>
      <c r="O436" s="214"/>
    </row>
    <row r="437" spans="1:15" s="212" customFormat="1" x14ac:dyDescent="0.25">
      <c r="A437" s="219"/>
      <c r="B437" s="220"/>
      <c r="C437" s="219"/>
      <c r="D437" s="220"/>
      <c r="E437" s="220"/>
      <c r="F437" s="220"/>
      <c r="G437" s="8"/>
      <c r="H437" s="1"/>
      <c r="I437" s="1"/>
      <c r="J437" s="269"/>
      <c r="K437" s="214"/>
      <c r="L437" s="214"/>
      <c r="M437" s="214"/>
      <c r="N437" s="214"/>
      <c r="O437" s="214"/>
    </row>
    <row r="438" spans="1:15" s="212" customFormat="1" x14ac:dyDescent="0.25">
      <c r="A438" s="219"/>
      <c r="B438" s="220"/>
      <c r="C438" s="219"/>
      <c r="D438" s="220"/>
      <c r="E438" s="220"/>
      <c r="F438" s="220"/>
      <c r="G438" s="8"/>
      <c r="H438" s="1"/>
      <c r="I438" s="1"/>
      <c r="J438" s="269"/>
      <c r="K438" s="214"/>
      <c r="L438" s="214"/>
      <c r="M438" s="214"/>
      <c r="N438" s="214"/>
      <c r="O438" s="214"/>
    </row>
    <row r="439" spans="1:15" s="212" customFormat="1" x14ac:dyDescent="0.25">
      <c r="A439" s="219"/>
      <c r="B439" s="220"/>
      <c r="C439" s="219"/>
      <c r="D439" s="220"/>
      <c r="E439" s="220"/>
      <c r="F439" s="220"/>
      <c r="G439" s="8"/>
      <c r="H439" s="1"/>
      <c r="I439" s="1"/>
      <c r="J439" s="269"/>
      <c r="K439" s="214"/>
      <c r="L439" s="214"/>
      <c r="M439" s="214"/>
      <c r="N439" s="214"/>
      <c r="O439" s="214"/>
    </row>
    <row r="440" spans="1:15" s="212" customFormat="1" x14ac:dyDescent="0.25">
      <c r="A440" s="219"/>
      <c r="B440" s="220"/>
      <c r="C440" s="219"/>
      <c r="D440" s="220"/>
      <c r="E440" s="220"/>
      <c r="F440" s="220"/>
      <c r="G440" s="8"/>
      <c r="H440" s="1"/>
      <c r="I440" s="1"/>
      <c r="J440" s="269"/>
      <c r="K440" s="214"/>
      <c r="L440" s="214"/>
      <c r="M440" s="214"/>
      <c r="N440" s="214"/>
      <c r="O440" s="214"/>
    </row>
    <row r="441" spans="1:15" s="212" customFormat="1" x14ac:dyDescent="0.25">
      <c r="A441" s="219"/>
      <c r="B441" s="220"/>
      <c r="C441" s="219"/>
      <c r="D441" s="220"/>
      <c r="E441" s="220"/>
      <c r="F441" s="220"/>
      <c r="G441" s="8"/>
      <c r="H441" s="1"/>
      <c r="I441" s="1"/>
      <c r="J441" s="269"/>
      <c r="K441" s="214"/>
      <c r="L441" s="214"/>
      <c r="M441" s="214"/>
      <c r="N441" s="214"/>
      <c r="O441" s="214"/>
    </row>
    <row r="442" spans="1:15" s="212" customFormat="1" x14ac:dyDescent="0.25">
      <c r="A442" s="219"/>
      <c r="B442" s="220"/>
      <c r="C442" s="219"/>
      <c r="D442" s="220"/>
      <c r="E442" s="220"/>
      <c r="F442" s="220"/>
      <c r="G442" s="8"/>
      <c r="H442" s="1"/>
      <c r="I442" s="1"/>
      <c r="J442" s="269"/>
      <c r="K442" s="214"/>
      <c r="L442" s="214"/>
      <c r="M442" s="214"/>
      <c r="N442" s="214"/>
      <c r="O442" s="214"/>
    </row>
    <row r="443" spans="1:15" s="212" customFormat="1" x14ac:dyDescent="0.25">
      <c r="A443" s="219"/>
      <c r="B443" s="220"/>
      <c r="C443" s="219"/>
      <c r="D443" s="220"/>
      <c r="E443" s="220"/>
      <c r="F443" s="220"/>
      <c r="G443" s="8"/>
      <c r="H443" s="1"/>
      <c r="I443" s="1"/>
      <c r="J443" s="269"/>
      <c r="K443" s="214"/>
      <c r="L443" s="214"/>
      <c r="M443" s="214"/>
      <c r="N443" s="214"/>
      <c r="O443" s="214"/>
    </row>
    <row r="444" spans="1:15" s="212" customFormat="1" x14ac:dyDescent="0.25">
      <c r="A444" s="219"/>
      <c r="B444" s="220"/>
      <c r="C444" s="219"/>
      <c r="D444" s="220"/>
      <c r="E444" s="220"/>
      <c r="F444" s="220"/>
      <c r="G444" s="8"/>
      <c r="H444" s="1"/>
      <c r="I444" s="1"/>
      <c r="J444" s="269"/>
      <c r="K444" s="214"/>
      <c r="L444" s="214"/>
      <c r="M444" s="214"/>
      <c r="N444" s="214"/>
      <c r="O444" s="214"/>
    </row>
    <row r="445" spans="1:15" s="212" customFormat="1" x14ac:dyDescent="0.25">
      <c r="A445" s="219"/>
      <c r="B445" s="220"/>
      <c r="C445" s="219"/>
      <c r="D445" s="220"/>
      <c r="E445" s="220"/>
      <c r="F445" s="220"/>
      <c r="G445" s="8"/>
      <c r="H445" s="1"/>
      <c r="I445" s="1"/>
      <c r="J445" s="269"/>
      <c r="K445" s="214"/>
      <c r="L445" s="214"/>
      <c r="M445" s="214"/>
      <c r="N445" s="214"/>
      <c r="O445" s="214"/>
    </row>
    <row r="446" spans="1:15" s="212" customFormat="1" x14ac:dyDescent="0.25">
      <c r="A446" s="219"/>
      <c r="B446" s="220"/>
      <c r="C446" s="219"/>
      <c r="D446" s="220"/>
      <c r="E446" s="220"/>
      <c r="F446" s="220"/>
      <c r="G446" s="8"/>
      <c r="H446" s="1"/>
      <c r="I446" s="1"/>
      <c r="J446" s="269"/>
      <c r="K446" s="214"/>
      <c r="L446" s="214"/>
      <c r="M446" s="214"/>
      <c r="N446" s="214"/>
      <c r="O446" s="214"/>
    </row>
    <row r="447" spans="1:15" s="212" customFormat="1" x14ac:dyDescent="0.25">
      <c r="A447" s="219"/>
      <c r="B447" s="220"/>
      <c r="C447" s="219"/>
      <c r="D447" s="220"/>
      <c r="E447" s="220"/>
      <c r="F447" s="220"/>
      <c r="G447" s="8"/>
      <c r="H447" s="1"/>
      <c r="I447" s="1"/>
      <c r="J447" s="269"/>
      <c r="K447" s="214"/>
      <c r="L447" s="214"/>
      <c r="M447" s="214"/>
      <c r="N447" s="214"/>
      <c r="O447" s="214"/>
    </row>
    <row r="448" spans="1:15" s="212" customFormat="1" x14ac:dyDescent="0.25">
      <c r="A448" s="219"/>
      <c r="B448" s="220"/>
      <c r="C448" s="219"/>
      <c r="D448" s="220"/>
      <c r="E448" s="220"/>
      <c r="F448" s="220"/>
      <c r="G448" s="8"/>
      <c r="H448" s="1"/>
      <c r="I448" s="1"/>
      <c r="J448" s="269"/>
      <c r="K448" s="214"/>
      <c r="L448" s="214"/>
      <c r="M448" s="214"/>
      <c r="N448" s="214"/>
      <c r="O448" s="214"/>
    </row>
    <row r="449" spans="1:15" s="212" customFormat="1" x14ac:dyDescent="0.25">
      <c r="A449" s="219"/>
      <c r="B449" s="220"/>
      <c r="C449" s="219"/>
      <c r="D449" s="220"/>
      <c r="E449" s="220"/>
      <c r="F449" s="220"/>
      <c r="G449" s="8"/>
      <c r="H449" s="1"/>
      <c r="I449" s="1"/>
      <c r="J449" s="269"/>
      <c r="K449" s="214"/>
      <c r="L449" s="214"/>
      <c r="M449" s="214"/>
      <c r="N449" s="214"/>
      <c r="O449" s="214"/>
    </row>
    <row r="450" spans="1:15" s="212" customFormat="1" x14ac:dyDescent="0.25">
      <c r="A450" s="219"/>
      <c r="B450" s="220"/>
      <c r="C450" s="219"/>
      <c r="D450" s="220"/>
      <c r="E450" s="220"/>
      <c r="F450" s="220"/>
      <c r="G450" s="8"/>
      <c r="H450" s="1"/>
      <c r="I450" s="1"/>
      <c r="J450" s="269"/>
      <c r="K450" s="214"/>
      <c r="L450" s="214"/>
      <c r="M450" s="214"/>
      <c r="N450" s="214"/>
      <c r="O450" s="214"/>
    </row>
    <row r="451" spans="1:15" s="212" customFormat="1" x14ac:dyDescent="0.25">
      <c r="A451" s="219"/>
      <c r="B451" s="220"/>
      <c r="C451" s="219"/>
      <c r="D451" s="220"/>
      <c r="E451" s="220"/>
      <c r="F451" s="220"/>
      <c r="G451" s="8"/>
      <c r="H451" s="1"/>
      <c r="I451" s="1"/>
      <c r="J451" s="269"/>
      <c r="K451" s="214"/>
      <c r="L451" s="214"/>
      <c r="M451" s="214"/>
      <c r="N451" s="214"/>
      <c r="O451" s="214"/>
    </row>
    <row r="452" spans="1:15" s="212" customFormat="1" x14ac:dyDescent="0.25">
      <c r="A452" s="219"/>
      <c r="B452" s="220"/>
      <c r="C452" s="219"/>
      <c r="D452" s="220"/>
      <c r="E452" s="220"/>
      <c r="F452" s="220"/>
      <c r="G452" s="8"/>
      <c r="H452" s="1"/>
      <c r="I452" s="1"/>
      <c r="J452" s="269"/>
      <c r="K452" s="214"/>
      <c r="L452" s="214"/>
      <c r="M452" s="214"/>
      <c r="N452" s="214"/>
      <c r="O452" s="214"/>
    </row>
    <row r="453" spans="1:15" s="212" customFormat="1" x14ac:dyDescent="0.25">
      <c r="A453" s="219"/>
      <c r="B453" s="220"/>
      <c r="C453" s="219"/>
      <c r="D453" s="220"/>
      <c r="E453" s="220"/>
      <c r="F453" s="220"/>
      <c r="G453" s="8"/>
      <c r="H453" s="1"/>
      <c r="I453" s="1"/>
      <c r="J453" s="269"/>
      <c r="K453" s="214"/>
      <c r="L453" s="214"/>
      <c r="M453" s="214"/>
      <c r="N453" s="214"/>
      <c r="O453" s="214"/>
    </row>
    <row r="454" spans="1:15" s="212" customFormat="1" x14ac:dyDescent="0.25">
      <c r="A454" s="219"/>
      <c r="B454" s="220"/>
      <c r="C454" s="219"/>
      <c r="D454" s="220"/>
      <c r="E454" s="220"/>
      <c r="F454" s="220"/>
      <c r="G454" s="8"/>
      <c r="H454" s="1"/>
      <c r="I454" s="1"/>
      <c r="J454" s="269"/>
      <c r="K454" s="214"/>
      <c r="L454" s="214"/>
      <c r="M454" s="214"/>
      <c r="N454" s="214"/>
      <c r="O454" s="214"/>
    </row>
    <row r="455" spans="1:15" s="212" customFormat="1" x14ac:dyDescent="0.25">
      <c r="A455" s="219"/>
      <c r="B455" s="220"/>
      <c r="C455" s="219"/>
      <c r="D455" s="220"/>
      <c r="E455" s="220"/>
      <c r="F455" s="220"/>
      <c r="G455" s="8"/>
      <c r="H455" s="1"/>
      <c r="I455" s="1"/>
      <c r="J455" s="269"/>
      <c r="K455" s="214"/>
      <c r="L455" s="214"/>
      <c r="M455" s="214"/>
      <c r="N455" s="214"/>
      <c r="O455" s="214"/>
    </row>
    <row r="456" spans="1:15" s="212" customFormat="1" x14ac:dyDescent="0.25">
      <c r="A456" s="219"/>
      <c r="B456" s="220"/>
      <c r="C456" s="219"/>
      <c r="D456" s="220"/>
      <c r="E456" s="220"/>
      <c r="F456" s="220"/>
      <c r="G456" s="8"/>
      <c r="H456" s="1"/>
      <c r="I456" s="1"/>
      <c r="J456" s="269"/>
      <c r="K456" s="214"/>
      <c r="L456" s="214"/>
      <c r="M456" s="214"/>
      <c r="N456" s="214"/>
      <c r="O456" s="214"/>
    </row>
    <row r="457" spans="1:15" s="212" customFormat="1" x14ac:dyDescent="0.25">
      <c r="A457" s="219"/>
      <c r="B457" s="220"/>
      <c r="C457" s="219"/>
      <c r="D457" s="220"/>
      <c r="E457" s="220"/>
      <c r="F457" s="220"/>
      <c r="G457" s="8"/>
      <c r="H457" s="1"/>
      <c r="I457" s="1"/>
      <c r="J457" s="269"/>
      <c r="K457" s="214"/>
      <c r="L457" s="214"/>
      <c r="M457" s="214"/>
      <c r="N457" s="214"/>
      <c r="O457" s="214"/>
    </row>
    <row r="458" spans="1:15" x14ac:dyDescent="0.25">
      <c r="H458" s="1"/>
      <c r="I458" s="1"/>
      <c r="J458" s="273"/>
      <c r="M458" s="5"/>
      <c r="N458" s="5"/>
      <c r="O458" s="5"/>
    </row>
    <row r="459" spans="1:15" x14ac:dyDescent="0.25">
      <c r="H459" s="1"/>
      <c r="I459" s="1"/>
      <c r="J459" s="273"/>
      <c r="M459" s="5"/>
      <c r="N459" s="5"/>
      <c r="O459" s="5"/>
    </row>
    <row r="460" spans="1:15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M460" s="5"/>
      <c r="N460" s="5"/>
      <c r="O460" s="5"/>
    </row>
    <row r="461" spans="1:15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M461" s="5"/>
      <c r="N461" s="5"/>
      <c r="O461" s="5"/>
    </row>
    <row r="462" spans="1:15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M462" s="5"/>
      <c r="N462" s="5"/>
      <c r="O462" s="5"/>
    </row>
    <row r="463" spans="1:15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M463" s="5"/>
      <c r="N463" s="5"/>
      <c r="O463" s="5"/>
    </row>
    <row r="464" spans="1:15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M464" s="5"/>
      <c r="N464" s="5"/>
      <c r="O464" s="5"/>
    </row>
    <row r="465" spans="1:15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M465" s="5"/>
      <c r="N465" s="5"/>
      <c r="O465" s="5"/>
    </row>
    <row r="466" spans="1:15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M466" s="5"/>
      <c r="N466" s="5"/>
      <c r="O466" s="5"/>
    </row>
    <row r="467" spans="1:15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M467" s="5"/>
      <c r="N467" s="5"/>
      <c r="O467" s="5"/>
    </row>
    <row r="468" spans="1:15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M468" s="5"/>
      <c r="N468" s="5"/>
      <c r="O468" s="5"/>
    </row>
    <row r="469" spans="1:15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M469" s="5"/>
      <c r="N469" s="5"/>
      <c r="O469" s="5"/>
    </row>
    <row r="470" spans="1:15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M470" s="5"/>
      <c r="N470" s="5"/>
      <c r="O470" s="5"/>
    </row>
    <row r="471" spans="1:15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M471" s="5"/>
      <c r="N471" s="5"/>
      <c r="O471" s="5"/>
    </row>
    <row r="472" spans="1:15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M472" s="5"/>
      <c r="N472" s="5"/>
      <c r="O472" s="5"/>
    </row>
    <row r="473" spans="1:15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M473" s="5"/>
      <c r="N473" s="5"/>
      <c r="O473" s="5"/>
    </row>
    <row r="474" spans="1:15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M474" s="5"/>
      <c r="N474" s="5"/>
      <c r="O474" s="5"/>
    </row>
    <row r="475" spans="1:15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M475" s="5"/>
      <c r="N475" s="5"/>
      <c r="O475" s="5"/>
    </row>
    <row r="476" spans="1:15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M476" s="5"/>
      <c r="N476" s="5"/>
      <c r="O476" s="5"/>
    </row>
    <row r="477" spans="1:15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M477" s="5"/>
      <c r="N477" s="5"/>
      <c r="O477" s="5"/>
    </row>
    <row r="478" spans="1:15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M478" s="5"/>
      <c r="N478" s="5"/>
      <c r="O478" s="5"/>
    </row>
    <row r="479" spans="1:15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M479" s="5"/>
      <c r="N479" s="5"/>
      <c r="O479" s="5"/>
    </row>
    <row r="480" spans="1:15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M480" s="5"/>
      <c r="N480" s="5"/>
      <c r="O480" s="5"/>
    </row>
    <row r="481" spans="1:15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M481" s="5"/>
      <c r="N481" s="5"/>
      <c r="O481" s="5"/>
    </row>
    <row r="482" spans="1:15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M482" s="5"/>
      <c r="N482" s="5"/>
      <c r="O482" s="5"/>
    </row>
    <row r="483" spans="1:15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M483" s="5"/>
      <c r="N483" s="5"/>
      <c r="O483" s="5"/>
    </row>
    <row r="484" spans="1:15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M484" s="5"/>
      <c r="N484" s="5"/>
      <c r="O484" s="5"/>
    </row>
    <row r="485" spans="1:15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M485" s="5"/>
      <c r="N485" s="5"/>
      <c r="O485" s="5"/>
    </row>
    <row r="486" spans="1:15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M486" s="5"/>
      <c r="N486" s="5"/>
      <c r="O486" s="5"/>
    </row>
    <row r="487" spans="1:15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M487" s="5"/>
      <c r="N487" s="5"/>
      <c r="O487" s="5"/>
    </row>
    <row r="488" spans="1:15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M488" s="5"/>
      <c r="N488" s="5"/>
      <c r="O488" s="5"/>
    </row>
    <row r="489" spans="1:15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M489" s="5"/>
      <c r="N489" s="5"/>
      <c r="O489" s="5"/>
    </row>
    <row r="490" spans="1:15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M490" s="5"/>
      <c r="N490" s="5"/>
      <c r="O490" s="5"/>
    </row>
    <row r="491" spans="1:15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M491" s="5"/>
      <c r="N491" s="5"/>
      <c r="O491" s="5"/>
    </row>
    <row r="492" spans="1:15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M492" s="5"/>
      <c r="N492" s="5"/>
      <c r="O492" s="5"/>
    </row>
    <row r="493" spans="1:15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M493" s="5"/>
      <c r="N493" s="5"/>
      <c r="O493" s="5"/>
    </row>
    <row r="494" spans="1:15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M494" s="5"/>
      <c r="N494" s="5"/>
      <c r="O494" s="5"/>
    </row>
    <row r="495" spans="1:15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M495" s="5"/>
      <c r="N495" s="5"/>
      <c r="O495" s="5"/>
    </row>
    <row r="496" spans="1:15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M496" s="5"/>
      <c r="N496" s="5"/>
      <c r="O496" s="5"/>
    </row>
    <row r="497" spans="1:15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M497" s="5"/>
      <c r="N497" s="5"/>
      <c r="O497" s="5"/>
    </row>
    <row r="498" spans="1:15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M498" s="5"/>
      <c r="N498" s="5"/>
      <c r="O498" s="5"/>
    </row>
    <row r="499" spans="1:15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M499" s="5"/>
      <c r="N499" s="5"/>
      <c r="O499" s="5"/>
    </row>
    <row r="500" spans="1:15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M500" s="5"/>
      <c r="N500" s="5"/>
      <c r="O500" s="5"/>
    </row>
    <row r="501" spans="1:15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M501" s="5"/>
      <c r="N501" s="5"/>
      <c r="O501" s="5"/>
    </row>
    <row r="502" spans="1:15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M502" s="5"/>
      <c r="N502" s="5"/>
      <c r="O502" s="5"/>
    </row>
    <row r="503" spans="1:15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M503" s="5"/>
      <c r="N503" s="5"/>
      <c r="O503" s="5"/>
    </row>
    <row r="504" spans="1:15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M504" s="5"/>
      <c r="N504" s="5"/>
      <c r="O504" s="5"/>
    </row>
    <row r="505" spans="1:15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M505" s="5"/>
      <c r="N505" s="5"/>
      <c r="O505" s="5"/>
    </row>
    <row r="506" spans="1:15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M506" s="5"/>
      <c r="N506" s="5"/>
      <c r="O506" s="5"/>
    </row>
    <row r="507" spans="1:15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M507" s="5"/>
      <c r="N507" s="5"/>
      <c r="O507" s="5"/>
    </row>
    <row r="508" spans="1:15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M508" s="5"/>
      <c r="N508" s="5"/>
      <c r="O508" s="5"/>
    </row>
    <row r="509" spans="1:15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M509" s="5"/>
      <c r="N509" s="5"/>
      <c r="O509" s="5"/>
    </row>
    <row r="510" spans="1:15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M510" s="5"/>
      <c r="N510" s="5"/>
      <c r="O510" s="5"/>
    </row>
    <row r="511" spans="1:15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M511" s="5"/>
      <c r="N511" s="5"/>
      <c r="O511" s="5"/>
    </row>
    <row r="512" spans="1:15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M512" s="5"/>
      <c r="N512" s="5"/>
      <c r="O512" s="5"/>
    </row>
    <row r="513" spans="1:15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M513" s="5"/>
      <c r="N513" s="5"/>
      <c r="O513" s="5"/>
    </row>
    <row r="514" spans="1:15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M514" s="5"/>
      <c r="N514" s="5"/>
      <c r="O514" s="5"/>
    </row>
    <row r="515" spans="1:15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M515" s="5"/>
      <c r="N515" s="5"/>
      <c r="O515" s="5"/>
    </row>
    <row r="516" spans="1:15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M516" s="5"/>
      <c r="N516" s="5"/>
      <c r="O516" s="5"/>
    </row>
    <row r="517" spans="1:15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M517" s="5"/>
      <c r="N517" s="5"/>
      <c r="O517" s="5"/>
    </row>
    <row r="518" spans="1:15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M518" s="5"/>
      <c r="N518" s="5"/>
      <c r="O518" s="5"/>
    </row>
    <row r="519" spans="1:15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M519" s="5"/>
      <c r="N519" s="5"/>
      <c r="O519" s="5"/>
    </row>
    <row r="520" spans="1:15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M520" s="5"/>
      <c r="N520" s="5"/>
      <c r="O520" s="5"/>
    </row>
    <row r="521" spans="1:15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M521" s="5"/>
      <c r="N521" s="5"/>
      <c r="O521" s="5"/>
    </row>
    <row r="522" spans="1:15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M522" s="5"/>
      <c r="N522" s="5"/>
      <c r="O522" s="5"/>
    </row>
    <row r="523" spans="1:15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M523" s="5"/>
      <c r="N523" s="5"/>
      <c r="O523" s="5"/>
    </row>
    <row r="524" spans="1:15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M524" s="5"/>
      <c r="N524" s="5"/>
      <c r="O524" s="5"/>
    </row>
    <row r="525" spans="1:15" x14ac:dyDescent="0.25">
      <c r="A525" s="4"/>
      <c r="B525" s="4"/>
      <c r="C525" s="4"/>
      <c r="D525" s="4"/>
      <c r="E525" s="4"/>
      <c r="F525" s="4"/>
      <c r="G525" s="122"/>
      <c r="H525" s="5"/>
      <c r="I525" s="5"/>
      <c r="J525" s="5"/>
      <c r="M525" s="5"/>
      <c r="N525" s="5"/>
      <c r="O525" s="5"/>
    </row>
    <row r="526" spans="1:15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M526" s="5"/>
      <c r="N526" s="5"/>
      <c r="O526" s="5"/>
    </row>
    <row r="527" spans="1:15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M527" s="5"/>
      <c r="N527" s="5"/>
      <c r="O527" s="5"/>
    </row>
    <row r="528" spans="1:15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M528" s="5"/>
      <c r="N528" s="5"/>
      <c r="O528" s="5"/>
    </row>
    <row r="529" spans="1:15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M529" s="5"/>
      <c r="N529" s="5"/>
      <c r="O529" s="5"/>
    </row>
    <row r="530" spans="1:15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M530" s="5"/>
      <c r="N530" s="5"/>
      <c r="O530" s="5"/>
    </row>
    <row r="531" spans="1:15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M531" s="5"/>
      <c r="N531" s="5"/>
      <c r="O531" s="5"/>
    </row>
    <row r="532" spans="1:15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M532" s="5"/>
      <c r="N532" s="5"/>
      <c r="O532" s="5"/>
    </row>
    <row r="533" spans="1:15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M533" s="5"/>
      <c r="N533" s="5"/>
      <c r="O533" s="5"/>
    </row>
    <row r="534" spans="1:15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M534" s="5"/>
      <c r="N534" s="5"/>
      <c r="O534" s="5"/>
    </row>
    <row r="535" spans="1:15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M535" s="5"/>
      <c r="N535" s="5"/>
      <c r="O535" s="5"/>
    </row>
    <row r="536" spans="1:15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M536" s="5"/>
      <c r="N536" s="5"/>
      <c r="O536" s="5"/>
    </row>
    <row r="537" spans="1:15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M537" s="5"/>
      <c r="N537" s="5"/>
      <c r="O537" s="5"/>
    </row>
    <row r="538" spans="1:15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M538" s="5"/>
      <c r="N538" s="5"/>
      <c r="O538" s="5"/>
    </row>
    <row r="539" spans="1:15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M539" s="5"/>
      <c r="N539" s="5"/>
      <c r="O539" s="5"/>
    </row>
    <row r="540" spans="1:15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M540" s="5"/>
      <c r="N540" s="5"/>
      <c r="O540" s="5"/>
    </row>
    <row r="541" spans="1:15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M541" s="5"/>
      <c r="N541" s="5"/>
      <c r="O541" s="5"/>
    </row>
    <row r="542" spans="1:15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M542" s="5"/>
      <c r="N542" s="5"/>
      <c r="O542" s="5"/>
    </row>
    <row r="543" spans="1:15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M543" s="5"/>
      <c r="N543" s="5"/>
      <c r="O543" s="5"/>
    </row>
    <row r="544" spans="1:15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M544" s="5"/>
      <c r="N544" s="5"/>
      <c r="O544" s="5"/>
    </row>
    <row r="545" spans="1:15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M545" s="5"/>
      <c r="N545" s="5"/>
      <c r="O545" s="5"/>
    </row>
    <row r="546" spans="1:15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M546" s="5"/>
      <c r="N546" s="5"/>
      <c r="O546" s="5"/>
    </row>
    <row r="547" spans="1:15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M547" s="5"/>
      <c r="N547" s="5"/>
      <c r="O547" s="5"/>
    </row>
    <row r="548" spans="1:15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M548" s="5"/>
      <c r="N548" s="5"/>
      <c r="O548" s="5"/>
    </row>
    <row r="549" spans="1:15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M549" s="5"/>
      <c r="N549" s="5"/>
      <c r="O549" s="5"/>
    </row>
    <row r="550" spans="1:15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M550" s="5"/>
      <c r="N550" s="5"/>
      <c r="O550" s="5"/>
    </row>
    <row r="551" spans="1:15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M551" s="5"/>
      <c r="N551" s="5"/>
      <c r="O551" s="5"/>
    </row>
    <row r="552" spans="1:15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M552" s="5"/>
      <c r="N552" s="5"/>
      <c r="O552" s="5"/>
    </row>
    <row r="553" spans="1:15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M553" s="5"/>
      <c r="N553" s="5"/>
      <c r="O553" s="5"/>
    </row>
    <row r="554" spans="1:15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M554" s="5"/>
      <c r="N554" s="5"/>
      <c r="O554" s="5"/>
    </row>
    <row r="555" spans="1:15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M555" s="5"/>
      <c r="N555" s="5"/>
      <c r="O555" s="5"/>
    </row>
    <row r="556" spans="1:15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M556" s="5"/>
      <c r="N556" s="5"/>
      <c r="O556" s="5"/>
    </row>
    <row r="557" spans="1:15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M557" s="5"/>
      <c r="N557" s="5"/>
      <c r="O557" s="5"/>
    </row>
    <row r="558" spans="1:15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M558" s="5"/>
      <c r="N558" s="5"/>
      <c r="O558" s="5"/>
    </row>
    <row r="559" spans="1:15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M559" s="5"/>
      <c r="N559" s="5"/>
      <c r="O559" s="5"/>
    </row>
    <row r="560" spans="1:15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M560" s="5"/>
      <c r="N560" s="5"/>
      <c r="O560" s="5"/>
    </row>
    <row r="561" spans="1:15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M561" s="5"/>
      <c r="N561" s="5"/>
      <c r="O561" s="5"/>
    </row>
    <row r="562" spans="1:15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M562" s="5"/>
      <c r="N562" s="5"/>
      <c r="O562" s="5"/>
    </row>
    <row r="563" spans="1:15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M563" s="5"/>
      <c r="N563" s="5"/>
      <c r="O563" s="5"/>
    </row>
    <row r="564" spans="1:15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M564" s="5"/>
      <c r="N564" s="5"/>
      <c r="O564" s="5"/>
    </row>
    <row r="565" spans="1:15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M565" s="5"/>
      <c r="N565" s="5"/>
      <c r="O565" s="5"/>
    </row>
    <row r="566" spans="1:15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M566" s="5"/>
      <c r="N566" s="5"/>
      <c r="O566" s="5"/>
    </row>
    <row r="567" spans="1:15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M567" s="5"/>
      <c r="N567" s="5"/>
      <c r="O567" s="5"/>
    </row>
    <row r="568" spans="1:15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M568" s="5"/>
      <c r="N568" s="5"/>
      <c r="O568" s="5"/>
    </row>
    <row r="569" spans="1:15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M569" s="5"/>
      <c r="N569" s="5"/>
      <c r="O569" s="5"/>
    </row>
    <row r="570" spans="1:15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M570" s="5"/>
      <c r="N570" s="5"/>
      <c r="O570" s="5"/>
    </row>
    <row r="571" spans="1:15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M571" s="5"/>
      <c r="N571" s="5"/>
      <c r="O571" s="5"/>
    </row>
    <row r="572" spans="1:15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M572" s="5"/>
      <c r="N572" s="5"/>
      <c r="O572" s="5"/>
    </row>
    <row r="573" spans="1:15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M573" s="5"/>
      <c r="N573" s="5"/>
      <c r="O573" s="5"/>
    </row>
    <row r="574" spans="1:15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M574" s="5"/>
      <c r="N574" s="5"/>
      <c r="O574" s="5"/>
    </row>
    <row r="575" spans="1:15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M575" s="5"/>
      <c r="N575" s="5"/>
      <c r="O575" s="5"/>
    </row>
    <row r="576" spans="1:15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M576" s="5"/>
      <c r="N576" s="5"/>
      <c r="O576" s="5"/>
    </row>
    <row r="577" spans="1:15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M577" s="5"/>
      <c r="N577" s="5"/>
      <c r="O577" s="5"/>
    </row>
    <row r="578" spans="1:15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M578" s="5"/>
      <c r="N578" s="5"/>
      <c r="O578" s="5"/>
    </row>
    <row r="579" spans="1:15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M579" s="5"/>
      <c r="N579" s="5"/>
      <c r="O579" s="5"/>
    </row>
    <row r="580" spans="1:15" x14ac:dyDescent="0.25">
      <c r="A580" s="4"/>
      <c r="B580" s="4"/>
      <c r="C580" s="4"/>
      <c r="D580" s="4"/>
      <c r="E580" s="4"/>
      <c r="F580" s="4"/>
      <c r="G580" s="12"/>
      <c r="H580" s="274"/>
      <c r="I580" s="274"/>
      <c r="J580" s="5"/>
      <c r="M580" s="5"/>
      <c r="N580" s="5"/>
      <c r="O580" s="5"/>
    </row>
    <row r="581" spans="1:15" x14ac:dyDescent="0.25">
      <c r="A581" s="4"/>
      <c r="B581" s="4"/>
      <c r="C581" s="4"/>
      <c r="D581" s="4"/>
      <c r="E581" s="4"/>
      <c r="F581" s="4"/>
      <c r="G581" s="12"/>
      <c r="H581" s="274"/>
      <c r="I581" s="274"/>
      <c r="J581" s="5"/>
      <c r="M581" s="5"/>
      <c r="N581" s="5"/>
      <c r="O581" s="5"/>
    </row>
    <row r="582" spans="1:15" x14ac:dyDescent="0.25">
      <c r="A582" s="4"/>
      <c r="B582" s="4"/>
      <c r="C582" s="4"/>
      <c r="D582" s="4"/>
      <c r="E582" s="4"/>
      <c r="F582" s="4"/>
      <c r="G582" s="12"/>
      <c r="H582" s="274"/>
      <c r="I582" s="274"/>
      <c r="J582" s="5"/>
      <c r="M582" s="5"/>
      <c r="N582" s="5"/>
      <c r="O582" s="5"/>
    </row>
    <row r="583" spans="1:15" x14ac:dyDescent="0.25">
      <c r="A583" s="4"/>
      <c r="B583" s="4"/>
      <c r="C583" s="4"/>
      <c r="D583" s="4"/>
      <c r="E583" s="4"/>
      <c r="F583" s="4"/>
      <c r="G583" s="12"/>
      <c r="H583" s="274"/>
      <c r="I583" s="274"/>
      <c r="J583" s="5"/>
      <c r="M583" s="5"/>
      <c r="N583" s="5"/>
      <c r="O583" s="5"/>
    </row>
    <row r="584" spans="1:15" x14ac:dyDescent="0.25">
      <c r="A584" s="4"/>
      <c r="B584" s="4"/>
      <c r="C584" s="4"/>
      <c r="D584" s="4"/>
      <c r="E584" s="4"/>
      <c r="F584" s="4"/>
      <c r="G584" s="12"/>
      <c r="H584" s="274"/>
      <c r="I584" s="274"/>
      <c r="J584" s="5"/>
      <c r="M584" s="5"/>
      <c r="N584" s="5"/>
      <c r="O584" s="5"/>
    </row>
    <row r="585" spans="1:15" x14ac:dyDescent="0.25">
      <c r="A585" s="4"/>
      <c r="B585" s="4"/>
      <c r="C585" s="4"/>
      <c r="D585" s="4"/>
      <c r="E585" s="4"/>
      <c r="F585" s="4"/>
      <c r="G585" s="12"/>
      <c r="H585" s="274"/>
      <c r="I585" s="274"/>
      <c r="J585" s="5"/>
      <c r="M585" s="5"/>
      <c r="N585" s="5"/>
      <c r="O585" s="5"/>
    </row>
    <row r="586" spans="1:15" x14ac:dyDescent="0.25">
      <c r="A586" s="4"/>
      <c r="B586" s="4"/>
      <c r="C586" s="4"/>
      <c r="D586" s="4"/>
      <c r="E586" s="4"/>
      <c r="F586" s="4"/>
      <c r="G586" s="12"/>
      <c r="H586" s="274"/>
      <c r="I586" s="274"/>
      <c r="J586" s="5"/>
      <c r="M586" s="5"/>
      <c r="N586" s="5"/>
      <c r="O586" s="5"/>
    </row>
    <row r="587" spans="1:15" x14ac:dyDescent="0.25">
      <c r="A587" s="4"/>
      <c r="B587" s="4"/>
      <c r="C587" s="4"/>
      <c r="D587" s="4"/>
      <c r="E587" s="4"/>
      <c r="F587" s="4"/>
      <c r="G587" s="12"/>
      <c r="H587" s="274"/>
      <c r="I587" s="274"/>
      <c r="J587" s="5"/>
      <c r="M587" s="5"/>
      <c r="N587" s="5"/>
      <c r="O587" s="5"/>
    </row>
    <row r="588" spans="1:15" x14ac:dyDescent="0.25">
      <c r="A588" s="4"/>
      <c r="B588" s="4"/>
      <c r="C588" s="4"/>
      <c r="D588" s="4"/>
      <c r="E588" s="4"/>
      <c r="F588" s="4"/>
      <c r="G588" s="12"/>
      <c r="H588" s="274"/>
      <c r="I588" s="274"/>
      <c r="J588" s="5"/>
      <c r="M588" s="5"/>
      <c r="N588" s="5"/>
      <c r="O588" s="5"/>
    </row>
    <row r="589" spans="1:15" x14ac:dyDescent="0.25">
      <c r="A589" s="4"/>
      <c r="B589" s="4"/>
      <c r="C589" s="4"/>
      <c r="D589" s="4"/>
      <c r="E589" s="4"/>
      <c r="F589" s="4"/>
      <c r="G589" s="12"/>
      <c r="H589" s="274"/>
      <c r="I589" s="274"/>
      <c r="J589" s="5"/>
      <c r="M589" s="5"/>
      <c r="N589" s="5"/>
      <c r="O589" s="5"/>
    </row>
    <row r="590" spans="1:15" x14ac:dyDescent="0.25">
      <c r="A590" s="4"/>
      <c r="B590" s="4"/>
      <c r="C590" s="4"/>
      <c r="D590" s="4"/>
      <c r="E590" s="4"/>
      <c r="F590" s="4"/>
      <c r="G590" s="12"/>
      <c r="H590" s="274"/>
      <c r="I590" s="274"/>
      <c r="J590" s="5"/>
      <c r="M590" s="5"/>
      <c r="N590" s="5"/>
      <c r="O590" s="5"/>
    </row>
    <row r="591" spans="1:15" x14ac:dyDescent="0.25">
      <c r="A591" s="4"/>
      <c r="B591" s="4"/>
      <c r="C591" s="4"/>
      <c r="D591" s="4"/>
      <c r="E591" s="4"/>
      <c r="F591" s="4"/>
      <c r="G591" s="12"/>
      <c r="H591" s="274"/>
      <c r="I591" s="274"/>
      <c r="J591" s="5"/>
      <c r="M591" s="5"/>
      <c r="N591" s="5"/>
      <c r="O591" s="5"/>
    </row>
    <row r="592" spans="1:15" x14ac:dyDescent="0.25">
      <c r="A592" s="4"/>
      <c r="B592" s="4"/>
      <c r="C592" s="4"/>
      <c r="D592" s="4"/>
      <c r="E592" s="4"/>
      <c r="F592" s="4"/>
      <c r="G592" s="12"/>
      <c r="H592" s="274"/>
      <c r="I592" s="274"/>
      <c r="J592" s="5"/>
      <c r="M592" s="5"/>
      <c r="N592" s="5"/>
      <c r="O592" s="5"/>
    </row>
    <row r="593" spans="1:15" x14ac:dyDescent="0.25">
      <c r="A593" s="4"/>
      <c r="B593" s="4"/>
      <c r="C593" s="4"/>
      <c r="D593" s="4"/>
      <c r="E593" s="4"/>
      <c r="F593" s="4"/>
      <c r="G593" s="12"/>
      <c r="H593" s="274"/>
      <c r="I593" s="274"/>
      <c r="J593" s="5"/>
      <c r="M593" s="5"/>
      <c r="N593" s="5"/>
      <c r="O593" s="5"/>
    </row>
    <row r="594" spans="1:15" x14ac:dyDescent="0.25">
      <c r="A594" s="4"/>
      <c r="B594" s="4"/>
      <c r="C594" s="4"/>
      <c r="D594" s="4"/>
      <c r="E594" s="4"/>
      <c r="F594" s="4"/>
      <c r="G594" s="12"/>
      <c r="H594" s="274"/>
      <c r="I594" s="274"/>
      <c r="J594" s="5"/>
      <c r="M594" s="5"/>
      <c r="N594" s="5"/>
      <c r="O594" s="5"/>
    </row>
    <row r="595" spans="1:15" x14ac:dyDescent="0.25">
      <c r="A595" s="4"/>
      <c r="B595" s="4"/>
      <c r="C595" s="4"/>
      <c r="D595" s="4"/>
      <c r="E595" s="4"/>
      <c r="F595" s="4"/>
      <c r="G595" s="12"/>
      <c r="H595" s="274"/>
      <c r="I595" s="274"/>
      <c r="J595" s="5"/>
      <c r="M595" s="5"/>
      <c r="N595" s="5"/>
      <c r="O595" s="5"/>
    </row>
    <row r="596" spans="1:15" x14ac:dyDescent="0.25">
      <c r="A596" s="4"/>
      <c r="B596" s="4"/>
      <c r="C596" s="4"/>
      <c r="D596" s="4"/>
      <c r="E596" s="4"/>
      <c r="F596" s="4"/>
      <c r="G596" s="12"/>
      <c r="H596" s="274"/>
      <c r="I596" s="274"/>
      <c r="J596" s="5"/>
      <c r="M596" s="5"/>
      <c r="N596" s="5"/>
      <c r="O596" s="5"/>
    </row>
    <row r="597" spans="1:15" x14ac:dyDescent="0.25">
      <c r="A597" s="4"/>
      <c r="B597" s="4"/>
      <c r="C597" s="4"/>
      <c r="D597" s="4"/>
      <c r="E597" s="4"/>
      <c r="F597" s="4"/>
      <c r="G597" s="12"/>
      <c r="H597" s="274"/>
      <c r="I597" s="274"/>
      <c r="J597" s="5"/>
      <c r="M597" s="5"/>
      <c r="N597" s="5"/>
      <c r="O597" s="5"/>
    </row>
    <row r="598" spans="1:15" x14ac:dyDescent="0.25">
      <c r="A598" s="4"/>
      <c r="B598" s="4"/>
      <c r="C598" s="4"/>
      <c r="D598" s="4"/>
      <c r="E598" s="4"/>
      <c r="F598" s="4"/>
      <c r="G598" s="12"/>
      <c r="H598" s="274"/>
      <c r="I598" s="274"/>
      <c r="J598" s="5"/>
      <c r="M598" s="5"/>
      <c r="N598" s="5"/>
      <c r="O598" s="5"/>
    </row>
    <row r="599" spans="1:15" x14ac:dyDescent="0.25">
      <c r="A599" s="4"/>
      <c r="B599" s="4"/>
      <c r="C599" s="4"/>
      <c r="D599" s="4"/>
      <c r="E599" s="4"/>
      <c r="F599" s="4"/>
      <c r="G599" s="12"/>
      <c r="H599" s="274"/>
      <c r="I599" s="274"/>
      <c r="J599" s="5"/>
      <c r="M599" s="5"/>
      <c r="N599" s="5"/>
      <c r="O599" s="5"/>
    </row>
    <row r="600" spans="1:15" x14ac:dyDescent="0.25">
      <c r="A600" s="4"/>
      <c r="B600" s="4"/>
      <c r="C600" s="4"/>
      <c r="D600" s="4"/>
      <c r="E600" s="4"/>
      <c r="F600" s="4"/>
      <c r="G600" s="12"/>
      <c r="H600" s="274"/>
      <c r="I600" s="274"/>
      <c r="J600" s="5"/>
      <c r="M600" s="5"/>
      <c r="N600" s="5"/>
      <c r="O600" s="5"/>
    </row>
    <row r="601" spans="1:15" x14ac:dyDescent="0.25">
      <c r="A601" s="4"/>
      <c r="B601" s="4"/>
      <c r="C601" s="4"/>
      <c r="D601" s="4"/>
      <c r="E601" s="4"/>
      <c r="F601" s="4"/>
      <c r="G601" s="12"/>
      <c r="H601" s="274"/>
      <c r="I601" s="274"/>
      <c r="J601" s="5"/>
      <c r="M601" s="5"/>
      <c r="N601" s="5"/>
      <c r="O601" s="5"/>
    </row>
    <row r="602" spans="1:15" x14ac:dyDescent="0.25">
      <c r="A602" s="4"/>
      <c r="B602" s="4"/>
      <c r="C602" s="4"/>
      <c r="D602" s="4"/>
      <c r="E602" s="4"/>
      <c r="F602" s="4"/>
      <c r="G602" s="12"/>
      <c r="H602" s="274"/>
      <c r="I602" s="274"/>
      <c r="J602" s="5"/>
      <c r="M602" s="5"/>
      <c r="N602" s="5"/>
      <c r="O602" s="5"/>
    </row>
    <row r="603" spans="1:15" x14ac:dyDescent="0.25">
      <c r="A603" s="4"/>
      <c r="B603" s="4"/>
      <c r="C603" s="4"/>
      <c r="D603" s="4"/>
      <c r="E603" s="4"/>
      <c r="F603" s="4"/>
      <c r="G603" s="12"/>
      <c r="H603" s="274"/>
      <c r="I603" s="274"/>
      <c r="J603" s="5"/>
      <c r="M603" s="5"/>
      <c r="N603" s="5"/>
      <c r="O603" s="5"/>
    </row>
    <row r="604" spans="1:15" x14ac:dyDescent="0.25">
      <c r="A604" s="4"/>
      <c r="B604" s="4"/>
      <c r="C604" s="4"/>
      <c r="D604" s="4"/>
      <c r="E604" s="4"/>
      <c r="F604" s="4"/>
      <c r="G604" s="12"/>
      <c r="H604" s="274"/>
      <c r="I604" s="274"/>
      <c r="J604" s="5"/>
      <c r="M604" s="5"/>
      <c r="N604" s="5"/>
      <c r="O604" s="5"/>
    </row>
    <row r="605" spans="1:15" x14ac:dyDescent="0.25">
      <c r="A605" s="4"/>
      <c r="B605" s="4"/>
      <c r="C605" s="4"/>
      <c r="D605" s="4"/>
      <c r="E605" s="4"/>
      <c r="F605" s="4"/>
      <c r="G605" s="12"/>
      <c r="H605" s="274"/>
      <c r="I605" s="274"/>
      <c r="J605" s="5"/>
      <c r="M605" s="5"/>
      <c r="N605" s="5"/>
      <c r="O605" s="5"/>
    </row>
    <row r="606" spans="1:15" x14ac:dyDescent="0.25">
      <c r="A606" s="4"/>
      <c r="B606" s="4"/>
      <c r="C606" s="4"/>
      <c r="D606" s="4"/>
      <c r="E606" s="4"/>
      <c r="F606" s="4"/>
      <c r="G606" s="12"/>
      <c r="H606" s="274"/>
      <c r="I606" s="274"/>
      <c r="J606" s="5"/>
      <c r="M606" s="5"/>
      <c r="N606" s="5"/>
      <c r="O606" s="5"/>
    </row>
    <row r="607" spans="1:15" x14ac:dyDescent="0.25">
      <c r="A607" s="4"/>
      <c r="B607" s="4"/>
      <c r="C607" s="4"/>
      <c r="D607" s="4"/>
      <c r="E607" s="4"/>
      <c r="F607" s="4"/>
      <c r="G607" s="12"/>
      <c r="H607" s="274"/>
      <c r="I607" s="274"/>
      <c r="J607" s="5"/>
      <c r="M607" s="5"/>
      <c r="N607" s="5"/>
      <c r="O607" s="5"/>
    </row>
    <row r="608" spans="1:15" x14ac:dyDescent="0.25">
      <c r="A608" s="4"/>
      <c r="B608" s="4"/>
      <c r="C608" s="4"/>
      <c r="D608" s="4"/>
      <c r="E608" s="4"/>
      <c r="F608" s="4"/>
      <c r="G608" s="12"/>
      <c r="H608" s="274"/>
      <c r="I608" s="274"/>
      <c r="J608" s="5"/>
      <c r="M608" s="5"/>
      <c r="N608" s="5"/>
      <c r="O608" s="5"/>
    </row>
    <row r="609" spans="1:15" x14ac:dyDescent="0.25">
      <c r="A609" s="4"/>
      <c r="B609" s="4"/>
      <c r="C609" s="4"/>
      <c r="D609" s="4"/>
      <c r="E609" s="4"/>
      <c r="F609" s="4"/>
      <c r="G609" s="12"/>
      <c r="H609" s="274"/>
      <c r="I609" s="274"/>
      <c r="J609" s="5"/>
      <c r="M609" s="5"/>
      <c r="N609" s="5"/>
      <c r="O609" s="5"/>
    </row>
    <row r="610" spans="1:15" x14ac:dyDescent="0.25">
      <c r="A610" s="4"/>
      <c r="B610" s="4"/>
      <c r="C610" s="4"/>
      <c r="D610" s="4"/>
      <c r="E610" s="4"/>
      <c r="F610" s="4"/>
      <c r="G610" s="12"/>
      <c r="H610" s="11"/>
      <c r="I610" s="11"/>
      <c r="J610" s="4"/>
      <c r="K610" s="4"/>
      <c r="L610" s="4"/>
    </row>
    <row r="611" spans="1:15" x14ac:dyDescent="0.25">
      <c r="A611" s="4"/>
      <c r="B611" s="4"/>
      <c r="C611" s="4"/>
      <c r="D611" s="4"/>
      <c r="E611" s="4"/>
      <c r="F611" s="4"/>
      <c r="G611" s="12"/>
      <c r="H611" s="11"/>
      <c r="I611" s="11"/>
      <c r="J611" s="4"/>
      <c r="K611" s="4"/>
      <c r="L611" s="4"/>
    </row>
    <row r="612" spans="1:15" x14ac:dyDescent="0.25">
      <c r="A612" s="4"/>
      <c r="B612" s="4"/>
      <c r="C612" s="4"/>
      <c r="D612" s="4"/>
      <c r="E612" s="4"/>
      <c r="F612" s="4"/>
      <c r="G612" s="12"/>
      <c r="H612" s="11"/>
      <c r="I612" s="11"/>
      <c r="J612" s="4"/>
      <c r="K612" s="4"/>
      <c r="L612" s="4"/>
    </row>
    <row r="613" spans="1:15" x14ac:dyDescent="0.25">
      <c r="A613" s="4"/>
      <c r="B613" s="4"/>
      <c r="C613" s="4"/>
      <c r="D613" s="4"/>
      <c r="E613" s="4"/>
      <c r="F613" s="4"/>
      <c r="G613" s="12"/>
      <c r="H613" s="11"/>
      <c r="I613" s="11"/>
      <c r="J613" s="4"/>
      <c r="K613" s="4"/>
      <c r="L613" s="4"/>
    </row>
    <row r="614" spans="1:15" x14ac:dyDescent="0.25">
      <c r="A614" s="4"/>
      <c r="B614" s="4"/>
      <c r="C614" s="4"/>
      <c r="D614" s="4"/>
      <c r="E614" s="4"/>
      <c r="F614" s="4"/>
      <c r="G614" s="12"/>
      <c r="H614" s="11"/>
      <c r="I614" s="11"/>
      <c r="J614" s="4"/>
      <c r="K614" s="4"/>
      <c r="L614" s="4"/>
    </row>
    <row r="615" spans="1:15" x14ac:dyDescent="0.25">
      <c r="A615" s="4"/>
      <c r="B615" s="4"/>
      <c r="C615" s="4"/>
      <c r="D615" s="4"/>
      <c r="E615" s="4"/>
      <c r="F615" s="4"/>
      <c r="G615" s="12"/>
      <c r="H615" s="11"/>
      <c r="I615" s="11"/>
      <c r="J615" s="4"/>
      <c r="K615" s="4"/>
      <c r="L615" s="4"/>
    </row>
    <row r="616" spans="1:15" x14ac:dyDescent="0.25">
      <c r="A616" s="4"/>
      <c r="B616" s="4"/>
      <c r="C616" s="4"/>
      <c r="D616" s="4"/>
      <c r="E616" s="4"/>
      <c r="F616" s="4"/>
      <c r="G616" s="12"/>
      <c r="H616" s="11"/>
      <c r="I616" s="11"/>
      <c r="J616" s="4"/>
      <c r="K616" s="4"/>
      <c r="L616" s="4"/>
    </row>
    <row r="617" spans="1:15" x14ac:dyDescent="0.25">
      <c r="A617" s="4"/>
      <c r="B617" s="4"/>
      <c r="C617" s="4"/>
      <c r="D617" s="4"/>
      <c r="E617" s="4"/>
      <c r="F617" s="4"/>
      <c r="G617" s="12"/>
      <c r="H617" s="11"/>
      <c r="I617" s="11"/>
      <c r="J617" s="4"/>
      <c r="K617" s="4"/>
      <c r="L617" s="4"/>
    </row>
    <row r="618" spans="1:15" x14ac:dyDescent="0.25">
      <c r="A618" s="4"/>
      <c r="B618" s="4"/>
      <c r="C618" s="4"/>
      <c r="D618" s="4"/>
      <c r="E618" s="4"/>
      <c r="F618" s="4"/>
      <c r="G618" s="12"/>
      <c r="H618" s="11"/>
      <c r="I618" s="11"/>
      <c r="J618" s="4"/>
      <c r="K618" s="4"/>
      <c r="L618" s="4"/>
    </row>
    <row r="619" spans="1:15" x14ac:dyDescent="0.25">
      <c r="A619" s="4"/>
      <c r="B619" s="4"/>
      <c r="C619" s="4"/>
      <c r="D619" s="4"/>
      <c r="E619" s="4"/>
      <c r="F619" s="4"/>
      <c r="G619" s="12"/>
      <c r="H619" s="11"/>
      <c r="I619" s="11"/>
      <c r="J619" s="4"/>
      <c r="K619" s="4"/>
      <c r="L619" s="4"/>
    </row>
    <row r="620" spans="1:15" x14ac:dyDescent="0.25">
      <c r="A620" s="4"/>
      <c r="B620" s="4"/>
      <c r="C620" s="4"/>
      <c r="D620" s="4"/>
      <c r="E620" s="4"/>
      <c r="F620" s="4"/>
      <c r="G620" s="12"/>
      <c r="H620" s="11"/>
      <c r="I620" s="11"/>
      <c r="J620" s="4"/>
      <c r="K620" s="4"/>
      <c r="L620" s="4"/>
    </row>
    <row r="621" spans="1:15" x14ac:dyDescent="0.25">
      <c r="A621" s="4"/>
      <c r="B621" s="4"/>
      <c r="C621" s="4"/>
      <c r="D621" s="4"/>
      <c r="E621" s="4"/>
      <c r="F621" s="4"/>
      <c r="G621" s="12"/>
      <c r="H621" s="11"/>
      <c r="I621" s="11"/>
      <c r="J621" s="4"/>
      <c r="K621" s="4"/>
      <c r="L621" s="4"/>
    </row>
    <row r="622" spans="1:15" x14ac:dyDescent="0.25">
      <c r="A622" s="4"/>
      <c r="B622" s="4"/>
      <c r="C622" s="4"/>
      <c r="D622" s="4"/>
      <c r="E622" s="4"/>
      <c r="F622" s="4"/>
      <c r="G622" s="12"/>
      <c r="H622" s="11"/>
      <c r="I622" s="11"/>
      <c r="J622" s="4"/>
      <c r="K622" s="4"/>
      <c r="L622" s="4"/>
    </row>
    <row r="623" spans="1:15" x14ac:dyDescent="0.25">
      <c r="A623" s="4"/>
      <c r="B623" s="4"/>
      <c r="C623" s="4"/>
      <c r="D623" s="4"/>
      <c r="E623" s="4"/>
      <c r="F623" s="4"/>
      <c r="G623" s="12"/>
      <c r="H623" s="11"/>
      <c r="I623" s="11"/>
      <c r="J623" s="4"/>
      <c r="K623" s="4"/>
      <c r="L623" s="4"/>
    </row>
    <row r="624" spans="1:15" x14ac:dyDescent="0.25">
      <c r="A624" s="4"/>
      <c r="B624" s="4"/>
      <c r="C624" s="4"/>
      <c r="D624" s="4"/>
      <c r="E624" s="4"/>
      <c r="F624" s="4"/>
      <c r="G624" s="12"/>
      <c r="H624" s="11"/>
      <c r="I624" s="11"/>
      <c r="J624" s="4"/>
      <c r="K624" s="4"/>
      <c r="L624" s="4"/>
    </row>
    <row r="625" spans="7:9" s="4" customFormat="1" x14ac:dyDescent="0.25">
      <c r="G625" s="12"/>
      <c r="H625" s="11"/>
      <c r="I625" s="11"/>
    </row>
    <row r="626" spans="7:9" s="4" customFormat="1" x14ac:dyDescent="0.25">
      <c r="G626" s="12"/>
      <c r="H626" s="11"/>
      <c r="I626" s="11"/>
    </row>
    <row r="627" spans="7:9" s="4" customFormat="1" x14ac:dyDescent="0.25">
      <c r="G627" s="12"/>
      <c r="H627" s="11"/>
      <c r="I627" s="11"/>
    </row>
    <row r="628" spans="7:9" s="4" customFormat="1" x14ac:dyDescent="0.25">
      <c r="G628" s="12"/>
      <c r="H628" s="11"/>
      <c r="I628" s="11"/>
    </row>
    <row r="629" spans="7:9" s="4" customFormat="1" x14ac:dyDescent="0.25">
      <c r="G629" s="12"/>
      <c r="H629" s="11"/>
      <c r="I629" s="11"/>
    </row>
  </sheetData>
  <autoFilter ref="A263:K296" xr:uid="{00000000-0009-0000-0000-000000000000}"/>
  <mergeCells count="6">
    <mergeCell ref="A268:C268"/>
    <mergeCell ref="P83:Q83"/>
    <mergeCell ref="K30:O30"/>
    <mergeCell ref="A152:C152"/>
    <mergeCell ref="A169:C169"/>
    <mergeCell ref="A184:C184"/>
  </mergeCells>
  <pageMargins left="0.75" right="0.75" top="1" bottom="1" header="0.5" footer="0.5"/>
  <pageSetup fitToWidth="0" orientation="portrait" r:id="rId1"/>
  <headerFooter alignWithMargins="0"/>
  <rowBreaks count="2" manualBreakCount="2">
    <brk id="211" max="8" man="1"/>
    <brk id="260" max="8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B989-AC11-455E-BEA6-DDFC5217EFE7}">
  <sheetPr>
    <tabColor rgb="FFFFFF00"/>
    <pageSetUpPr autoPageBreaks="0"/>
  </sheetPr>
  <dimension ref="A1:T97"/>
  <sheetViews>
    <sheetView tabSelected="1" topLeftCell="D1" zoomScaleNormal="100" workbookViewId="0">
      <selection activeCell="H24" sqref="H24"/>
    </sheetView>
  </sheetViews>
  <sheetFormatPr defaultColWidth="9.109375" defaultRowHeight="13.2" x14ac:dyDescent="0.25"/>
  <cols>
    <col min="1" max="1" width="3.77734375" style="316" customWidth="1"/>
    <col min="2" max="2" width="11.88671875" style="316" hidden="1" customWidth="1"/>
    <col min="3" max="4" width="11.88671875" style="316" customWidth="1"/>
    <col min="5" max="5" width="17.44140625" style="316" customWidth="1"/>
    <col min="6" max="6" width="25" style="316" bestFit="1" customWidth="1"/>
    <col min="7" max="7" width="10.88671875" style="416" customWidth="1"/>
    <col min="8" max="8" width="62.33203125" style="316" bestFit="1" customWidth="1"/>
    <col min="9" max="10" width="17.6640625" style="317" customWidth="1"/>
    <col min="11" max="11" width="18.33203125" style="332" customWidth="1"/>
    <col min="12" max="12" width="18.6640625" style="342" customWidth="1"/>
    <col min="13" max="13" width="20.6640625" style="342" customWidth="1"/>
    <col min="14" max="14" width="16.44140625" style="324" customWidth="1"/>
    <col min="15" max="15" width="16.44140625" style="306" customWidth="1"/>
    <col min="16" max="16" width="17.88671875" style="353" customWidth="1"/>
    <col min="17" max="17" width="20.33203125" style="353" bestFit="1" customWidth="1"/>
    <col min="18" max="18" width="59.21875" style="361" bestFit="1" customWidth="1"/>
    <col min="19" max="19" width="45" style="361" bestFit="1" customWidth="1"/>
    <col min="20" max="20" width="23.109375" style="315" customWidth="1"/>
    <col min="21" max="16384" width="9.109375" style="315"/>
  </cols>
  <sheetData>
    <row r="1" spans="1:20" s="303" customFormat="1" x14ac:dyDescent="0.25">
      <c r="B1" s="454" t="s">
        <v>432</v>
      </c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</row>
    <row r="2" spans="1:20" s="303" customFormat="1" x14ac:dyDescent="0.25">
      <c r="A2" s="304"/>
      <c r="B2" s="304"/>
      <c r="C2" s="304"/>
      <c r="D2" s="304" t="s">
        <v>436</v>
      </c>
      <c r="E2" s="323">
        <v>44901</v>
      </c>
      <c r="G2" s="412"/>
      <c r="H2" s="304"/>
      <c r="I2" s="305"/>
      <c r="J2" s="305"/>
      <c r="K2" s="331"/>
      <c r="L2" s="336"/>
      <c r="M2" s="336"/>
      <c r="N2" s="324"/>
      <c r="O2" s="306"/>
      <c r="P2" s="321"/>
      <c r="Q2" s="321"/>
    </row>
    <row r="3" spans="1:20" s="440" customFormat="1" ht="20.399999999999999" x14ac:dyDescent="0.2">
      <c r="A3" s="441"/>
      <c r="B3" s="441"/>
      <c r="C3" s="441"/>
      <c r="D3" s="441"/>
      <c r="E3" s="442" t="s">
        <v>488</v>
      </c>
      <c r="F3" s="440" t="s">
        <v>487</v>
      </c>
      <c r="G3" s="441"/>
      <c r="H3" s="441"/>
      <c r="I3" s="441"/>
      <c r="J3" s="441" t="s">
        <v>489</v>
      </c>
      <c r="K3" s="441" t="s">
        <v>489</v>
      </c>
      <c r="L3" s="443"/>
      <c r="M3" s="443"/>
      <c r="N3" s="444"/>
      <c r="O3" s="439"/>
      <c r="P3" s="445"/>
      <c r="Q3" s="445"/>
      <c r="R3" s="440" t="s">
        <v>490</v>
      </c>
    </row>
    <row r="4" spans="1:20" s="305" customFormat="1" ht="51.6" customHeight="1" x14ac:dyDescent="0.25">
      <c r="B4" s="429" t="s">
        <v>435</v>
      </c>
      <c r="C4" s="429" t="s">
        <v>486</v>
      </c>
      <c r="D4" s="429" t="s">
        <v>460</v>
      </c>
      <c r="E4" s="429" t="s">
        <v>438</v>
      </c>
      <c r="F4" s="429" t="s">
        <v>1</v>
      </c>
      <c r="G4" s="430" t="s">
        <v>433</v>
      </c>
      <c r="H4" s="429" t="s">
        <v>434</v>
      </c>
      <c r="I4" s="429" t="s">
        <v>459</v>
      </c>
      <c r="J4" s="431" t="s">
        <v>463</v>
      </c>
      <c r="K4" s="432" t="s">
        <v>462</v>
      </c>
      <c r="L4" s="433" t="s">
        <v>464</v>
      </c>
      <c r="M4" s="433" t="s">
        <v>465</v>
      </c>
      <c r="N4" s="434" t="s">
        <v>415</v>
      </c>
      <c r="O4" s="435" t="s">
        <v>416</v>
      </c>
      <c r="P4" s="436" t="s">
        <v>9</v>
      </c>
      <c r="Q4" s="437" t="s">
        <v>461</v>
      </c>
      <c r="R4" s="436" t="s">
        <v>338</v>
      </c>
      <c r="S4" s="436" t="s">
        <v>437</v>
      </c>
    </row>
    <row r="5" spans="1:20" s="305" customFormat="1" x14ac:dyDescent="0.25">
      <c r="B5" s="330">
        <v>51</v>
      </c>
      <c r="C5" s="319">
        <v>1</v>
      </c>
      <c r="D5" s="368">
        <v>2017</v>
      </c>
      <c r="E5" s="404" t="s">
        <v>482</v>
      </c>
      <c r="F5" s="407" t="s">
        <v>303</v>
      </c>
      <c r="G5" s="415" t="s">
        <v>313</v>
      </c>
      <c r="H5" s="405" t="s">
        <v>442</v>
      </c>
      <c r="I5" s="310" t="s">
        <v>314</v>
      </c>
      <c r="J5" s="371">
        <v>139000</v>
      </c>
      <c r="K5" s="380"/>
      <c r="L5" s="371">
        <v>139000</v>
      </c>
      <c r="M5" s="396"/>
      <c r="N5" s="378"/>
      <c r="O5" s="383"/>
      <c r="P5" s="310"/>
      <c r="Q5" s="374" t="s">
        <v>11</v>
      </c>
      <c r="R5" s="398" t="s">
        <v>476</v>
      </c>
      <c r="S5" s="386"/>
    </row>
    <row r="6" spans="1:20" s="305" customFormat="1" x14ac:dyDescent="0.25">
      <c r="B6" s="319">
        <v>52</v>
      </c>
      <c r="C6" s="319">
        <v>2</v>
      </c>
      <c r="D6" s="368">
        <v>2017</v>
      </c>
      <c r="E6" s="368" t="s">
        <v>483</v>
      </c>
      <c r="F6" s="401" t="s">
        <v>303</v>
      </c>
      <c r="G6" s="379" t="s">
        <v>313</v>
      </c>
      <c r="H6" s="419" t="s">
        <v>442</v>
      </c>
      <c r="I6" s="310" t="s">
        <v>314</v>
      </c>
      <c r="J6" s="310"/>
      <c r="K6" s="395">
        <v>1395000</v>
      </c>
      <c r="L6" s="371"/>
      <c r="M6" s="371">
        <v>1395000</v>
      </c>
      <c r="N6" s="378"/>
      <c r="O6" s="383"/>
      <c r="P6" s="310"/>
      <c r="Q6" s="374" t="s">
        <v>12</v>
      </c>
      <c r="R6" s="398" t="s">
        <v>452</v>
      </c>
      <c r="S6" s="357"/>
    </row>
    <row r="7" spans="1:20" s="303" customFormat="1" x14ac:dyDescent="0.25">
      <c r="B7" s="319">
        <v>56</v>
      </c>
      <c r="C7" s="328">
        <v>3</v>
      </c>
      <c r="D7" s="319">
        <v>2017</v>
      </c>
      <c r="E7" s="319" t="s">
        <v>441</v>
      </c>
      <c r="F7" s="318" t="s">
        <v>303</v>
      </c>
      <c r="G7" s="318" t="s">
        <v>313</v>
      </c>
      <c r="H7" s="308" t="s">
        <v>442</v>
      </c>
      <c r="I7" s="307" t="s">
        <v>314</v>
      </c>
      <c r="J7" s="307"/>
      <c r="K7" s="421"/>
      <c r="L7" s="338"/>
      <c r="M7" s="338">
        <v>-1395000</v>
      </c>
      <c r="N7" s="345"/>
      <c r="O7" s="346"/>
      <c r="P7" s="307"/>
      <c r="Q7" s="307"/>
      <c r="R7" s="318" t="s">
        <v>475</v>
      </c>
      <c r="S7" s="318"/>
    </row>
    <row r="8" spans="1:20" s="303" customFormat="1" x14ac:dyDescent="0.25">
      <c r="B8" s="319">
        <v>54</v>
      </c>
      <c r="C8" s="319">
        <v>4</v>
      </c>
      <c r="D8" s="319">
        <v>2017</v>
      </c>
      <c r="E8" s="319" t="s">
        <v>431</v>
      </c>
      <c r="F8" s="308" t="s">
        <v>439</v>
      </c>
      <c r="G8" s="318" t="s">
        <v>326</v>
      </c>
      <c r="H8" s="418" t="s">
        <v>447</v>
      </c>
      <c r="I8" s="307" t="s">
        <v>324</v>
      </c>
      <c r="J8" s="307"/>
      <c r="K8" s="400"/>
      <c r="L8" s="338">
        <v>-124000</v>
      </c>
      <c r="M8" s="338"/>
      <c r="N8" s="345"/>
      <c r="O8" s="346"/>
      <c r="P8" s="307"/>
      <c r="Q8" s="307"/>
      <c r="R8" s="318" t="s">
        <v>470</v>
      </c>
      <c r="S8" s="365"/>
    </row>
    <row r="9" spans="1:20" s="303" customFormat="1" x14ac:dyDescent="0.25">
      <c r="B9" s="319">
        <v>53</v>
      </c>
      <c r="C9" s="319">
        <v>5</v>
      </c>
      <c r="D9" s="319">
        <v>2017</v>
      </c>
      <c r="E9" s="319" t="s">
        <v>431</v>
      </c>
      <c r="F9" s="327" t="s">
        <v>20</v>
      </c>
      <c r="G9" s="327" t="s">
        <v>353</v>
      </c>
      <c r="H9" s="308" t="s">
        <v>443</v>
      </c>
      <c r="I9" s="307" t="s">
        <v>349</v>
      </c>
      <c r="J9" s="307"/>
      <c r="K9" s="400"/>
      <c r="L9" s="338">
        <v>-15000</v>
      </c>
      <c r="M9" s="338"/>
      <c r="N9" s="345"/>
      <c r="O9" s="346"/>
      <c r="P9" s="307"/>
      <c r="Q9" s="307"/>
      <c r="R9" s="327" t="s">
        <v>470</v>
      </c>
      <c r="S9" s="366"/>
      <c r="T9" s="309"/>
    </row>
    <row r="10" spans="1:20" s="303" customFormat="1" x14ac:dyDescent="0.25">
      <c r="B10" s="330">
        <v>38</v>
      </c>
      <c r="C10" s="319">
        <v>6</v>
      </c>
      <c r="D10" s="368">
        <v>2018</v>
      </c>
      <c r="E10" s="368" t="s">
        <v>482</v>
      </c>
      <c r="F10" s="405" t="s">
        <v>191</v>
      </c>
      <c r="G10" s="414" t="s">
        <v>330</v>
      </c>
      <c r="H10" s="405" t="s">
        <v>331</v>
      </c>
      <c r="I10" s="310" t="s">
        <v>320</v>
      </c>
      <c r="J10" s="371">
        <v>1001000</v>
      </c>
      <c r="K10" s="380"/>
      <c r="L10" s="371">
        <v>1001000</v>
      </c>
      <c r="M10" s="396"/>
      <c r="N10" s="378"/>
      <c r="O10" s="383"/>
      <c r="P10" s="310"/>
      <c r="Q10" s="374" t="s">
        <v>395</v>
      </c>
      <c r="R10" s="386" t="s">
        <v>476</v>
      </c>
      <c r="S10" s="387"/>
      <c r="T10" s="309"/>
    </row>
    <row r="11" spans="1:20" s="303" customFormat="1" x14ac:dyDescent="0.25">
      <c r="B11" s="330">
        <v>39</v>
      </c>
      <c r="C11" s="328">
        <v>7</v>
      </c>
      <c r="D11" s="368">
        <v>2018</v>
      </c>
      <c r="E11" s="368" t="s">
        <v>483</v>
      </c>
      <c r="F11" s="369" t="s">
        <v>38</v>
      </c>
      <c r="G11" s="398" t="s">
        <v>334</v>
      </c>
      <c r="H11" s="369" t="s">
        <v>335</v>
      </c>
      <c r="I11" s="310" t="s">
        <v>320</v>
      </c>
      <c r="J11" s="310"/>
      <c r="K11" s="370">
        <v>6185000</v>
      </c>
      <c r="L11" s="371"/>
      <c r="M11" s="385">
        <v>6185000</v>
      </c>
      <c r="N11" s="378"/>
      <c r="O11" s="383"/>
      <c r="P11" s="310"/>
      <c r="Q11" s="374" t="s">
        <v>396</v>
      </c>
      <c r="R11" s="386" t="s">
        <v>468</v>
      </c>
      <c r="S11" s="387"/>
      <c r="T11" s="309"/>
    </row>
    <row r="12" spans="1:20" s="303" customFormat="1" x14ac:dyDescent="0.25">
      <c r="B12" s="330">
        <v>39</v>
      </c>
      <c r="C12" s="319">
        <v>8</v>
      </c>
      <c r="D12" s="368">
        <v>2018</v>
      </c>
      <c r="E12" s="368" t="s">
        <v>483</v>
      </c>
      <c r="F12" s="369" t="s">
        <v>16</v>
      </c>
      <c r="G12" s="398" t="s">
        <v>332</v>
      </c>
      <c r="H12" s="369" t="s">
        <v>445</v>
      </c>
      <c r="I12" s="310" t="s">
        <v>320</v>
      </c>
      <c r="J12" s="310"/>
      <c r="K12" s="370">
        <v>9750000</v>
      </c>
      <c r="L12" s="371"/>
      <c r="M12" s="385">
        <v>9750000</v>
      </c>
      <c r="N12" s="378"/>
      <c r="O12" s="383"/>
      <c r="P12" s="310"/>
      <c r="Q12" s="374" t="s">
        <v>396</v>
      </c>
      <c r="R12" s="386" t="s">
        <v>469</v>
      </c>
      <c r="S12" s="387"/>
      <c r="T12" s="309"/>
    </row>
    <row r="13" spans="1:20" s="303" customFormat="1" x14ac:dyDescent="0.25">
      <c r="B13" s="319">
        <v>50</v>
      </c>
      <c r="C13" s="319">
        <v>9</v>
      </c>
      <c r="D13" s="319">
        <v>2018</v>
      </c>
      <c r="E13" s="319" t="s">
        <v>441</v>
      </c>
      <c r="F13" s="308" t="s">
        <v>49</v>
      </c>
      <c r="G13" s="402" t="s">
        <v>351</v>
      </c>
      <c r="H13" s="308" t="s">
        <v>352</v>
      </c>
      <c r="I13" s="307" t="s">
        <v>349</v>
      </c>
      <c r="J13" s="307"/>
      <c r="K13" s="400"/>
      <c r="L13" s="393"/>
      <c r="M13" s="338">
        <v>-589613</v>
      </c>
      <c r="N13" s="346">
        <v>44774</v>
      </c>
      <c r="O13" s="346" t="s">
        <v>419</v>
      </c>
      <c r="P13" s="307"/>
      <c r="Q13" s="307"/>
      <c r="R13" s="327" t="s">
        <v>474</v>
      </c>
      <c r="S13" s="365"/>
      <c r="T13" s="309"/>
    </row>
    <row r="14" spans="1:20" s="303" customFormat="1" x14ac:dyDescent="0.25">
      <c r="B14" s="319">
        <v>49</v>
      </c>
      <c r="C14" s="319">
        <v>10</v>
      </c>
      <c r="D14" s="319">
        <v>2018</v>
      </c>
      <c r="E14" s="319" t="s">
        <v>441</v>
      </c>
      <c r="F14" s="308" t="s">
        <v>16</v>
      </c>
      <c r="G14" s="318" t="s">
        <v>332</v>
      </c>
      <c r="H14" s="308" t="s">
        <v>445</v>
      </c>
      <c r="I14" s="307" t="s">
        <v>320</v>
      </c>
      <c r="J14" s="307"/>
      <c r="K14" s="400"/>
      <c r="L14" s="338"/>
      <c r="M14" s="338">
        <v>-13664039</v>
      </c>
      <c r="N14" s="346">
        <v>44774</v>
      </c>
      <c r="O14" s="346" t="s">
        <v>419</v>
      </c>
      <c r="P14" s="351"/>
      <c r="Q14" s="351"/>
      <c r="R14" s="358" t="s">
        <v>470</v>
      </c>
      <c r="S14" s="364"/>
      <c r="T14" s="309"/>
    </row>
    <row r="15" spans="1:20" s="303" customFormat="1" x14ac:dyDescent="0.25">
      <c r="B15" s="319">
        <v>48</v>
      </c>
      <c r="C15" s="328">
        <v>11</v>
      </c>
      <c r="D15" s="319">
        <v>2018</v>
      </c>
      <c r="E15" s="319" t="s">
        <v>441</v>
      </c>
      <c r="F15" s="308" t="s">
        <v>49</v>
      </c>
      <c r="G15" s="402" t="s">
        <v>351</v>
      </c>
      <c r="H15" s="308" t="s">
        <v>352</v>
      </c>
      <c r="I15" s="307" t="s">
        <v>349</v>
      </c>
      <c r="J15" s="307"/>
      <c r="K15" s="400"/>
      <c r="L15" s="393"/>
      <c r="M15" s="338">
        <v>-69645.23</v>
      </c>
      <c r="N15" s="345"/>
      <c r="O15" s="346" t="s">
        <v>419</v>
      </c>
      <c r="P15" s="307"/>
      <c r="Q15" s="307"/>
      <c r="R15" s="327" t="s">
        <v>474</v>
      </c>
      <c r="S15" s="365"/>
      <c r="T15" s="309"/>
    </row>
    <row r="16" spans="1:20" s="303" customFormat="1" x14ac:dyDescent="0.25">
      <c r="B16" s="319">
        <v>47</v>
      </c>
      <c r="C16" s="319">
        <v>12</v>
      </c>
      <c r="D16" s="319">
        <v>2018</v>
      </c>
      <c r="E16" s="319" t="s">
        <v>441</v>
      </c>
      <c r="F16" s="308" t="s">
        <v>439</v>
      </c>
      <c r="G16" s="318" t="s">
        <v>326</v>
      </c>
      <c r="H16" s="367" t="s">
        <v>447</v>
      </c>
      <c r="I16" s="307" t="s">
        <v>324</v>
      </c>
      <c r="J16" s="307"/>
      <c r="K16" s="400"/>
      <c r="L16" s="338"/>
      <c r="M16" s="338">
        <v>-1611703.24</v>
      </c>
      <c r="N16" s="345"/>
      <c r="O16" s="346" t="s">
        <v>419</v>
      </c>
      <c r="P16" s="307"/>
      <c r="Q16" s="307"/>
      <c r="R16" s="327" t="s">
        <v>466</v>
      </c>
      <c r="S16" s="364"/>
      <c r="T16" s="309"/>
    </row>
    <row r="17" spans="2:19" s="303" customFormat="1" x14ac:dyDescent="0.25">
      <c r="B17" s="319">
        <v>46</v>
      </c>
      <c r="C17" s="319">
        <v>13</v>
      </c>
      <c r="D17" s="319">
        <v>2018</v>
      </c>
      <c r="E17" s="319" t="s">
        <v>431</v>
      </c>
      <c r="F17" s="308" t="s">
        <v>77</v>
      </c>
      <c r="G17" s="318" t="s">
        <v>374</v>
      </c>
      <c r="H17" s="308" t="s">
        <v>444</v>
      </c>
      <c r="I17" s="307" t="s">
        <v>373</v>
      </c>
      <c r="J17" s="307"/>
      <c r="K17" s="400"/>
      <c r="L17" s="338">
        <v>-176668</v>
      </c>
      <c r="M17" s="338"/>
      <c r="N17" s="345"/>
      <c r="O17" s="346"/>
      <c r="P17" s="307"/>
      <c r="Q17" s="307"/>
      <c r="R17" s="327" t="s">
        <v>470</v>
      </c>
      <c r="S17" s="364"/>
    </row>
    <row r="18" spans="2:19" s="303" customFormat="1" x14ac:dyDescent="0.25">
      <c r="B18" s="319">
        <v>45</v>
      </c>
      <c r="C18" s="319">
        <v>14</v>
      </c>
      <c r="D18" s="319">
        <v>2018</v>
      </c>
      <c r="E18" s="319" t="s">
        <v>431</v>
      </c>
      <c r="F18" s="308" t="s">
        <v>333</v>
      </c>
      <c r="G18" s="318" t="s">
        <v>334</v>
      </c>
      <c r="H18" s="308" t="s">
        <v>335</v>
      </c>
      <c r="I18" s="307" t="s">
        <v>320</v>
      </c>
      <c r="J18" s="307"/>
      <c r="K18" s="400"/>
      <c r="L18" s="338">
        <v>-140000</v>
      </c>
      <c r="M18" s="338"/>
      <c r="N18" s="345"/>
      <c r="O18" s="346"/>
      <c r="P18" s="307"/>
      <c r="Q18" s="307"/>
      <c r="R18" s="327" t="s">
        <v>470</v>
      </c>
      <c r="S18" s="363"/>
    </row>
    <row r="19" spans="2:19" s="303" customFormat="1" x14ac:dyDescent="0.25">
      <c r="B19" s="319">
        <v>44</v>
      </c>
      <c r="C19" s="328">
        <v>15</v>
      </c>
      <c r="D19" s="319">
        <v>2018</v>
      </c>
      <c r="E19" s="319" t="s">
        <v>431</v>
      </c>
      <c r="F19" s="308" t="s">
        <v>333</v>
      </c>
      <c r="G19" s="318" t="s">
        <v>334</v>
      </c>
      <c r="H19" s="308" t="s">
        <v>335</v>
      </c>
      <c r="I19" s="307" t="s">
        <v>320</v>
      </c>
      <c r="J19" s="307"/>
      <c r="K19" s="400"/>
      <c r="L19" s="338">
        <v>-111250</v>
      </c>
      <c r="M19" s="338"/>
      <c r="N19" s="345"/>
      <c r="O19" s="346"/>
      <c r="P19" s="307"/>
      <c r="Q19" s="307"/>
      <c r="R19" s="327" t="s">
        <v>470</v>
      </c>
      <c r="S19" s="363"/>
    </row>
    <row r="20" spans="2:19" s="303" customFormat="1" x14ac:dyDescent="0.25">
      <c r="B20" s="319">
        <v>43</v>
      </c>
      <c r="C20" s="319">
        <v>16</v>
      </c>
      <c r="D20" s="319">
        <v>2018</v>
      </c>
      <c r="E20" s="319" t="s">
        <v>431</v>
      </c>
      <c r="F20" s="308" t="s">
        <v>333</v>
      </c>
      <c r="G20" s="318" t="s">
        <v>334</v>
      </c>
      <c r="H20" s="308" t="s">
        <v>335</v>
      </c>
      <c r="I20" s="307" t="s">
        <v>320</v>
      </c>
      <c r="J20" s="307"/>
      <c r="K20" s="400"/>
      <c r="L20" s="338">
        <v>-20000</v>
      </c>
      <c r="M20" s="338"/>
      <c r="N20" s="345"/>
      <c r="O20" s="350">
        <v>44197</v>
      </c>
      <c r="P20" s="307"/>
      <c r="Q20" s="307"/>
      <c r="R20" s="327" t="s">
        <v>470</v>
      </c>
      <c r="S20" s="363"/>
    </row>
    <row r="21" spans="2:19" s="303" customFormat="1" x14ac:dyDescent="0.25">
      <c r="B21" s="319">
        <v>42</v>
      </c>
      <c r="C21" s="319">
        <v>17</v>
      </c>
      <c r="D21" s="319">
        <v>2018</v>
      </c>
      <c r="E21" s="319" t="s">
        <v>431</v>
      </c>
      <c r="F21" s="308" t="s">
        <v>16</v>
      </c>
      <c r="G21" s="318" t="s">
        <v>332</v>
      </c>
      <c r="H21" s="308" t="s">
        <v>445</v>
      </c>
      <c r="I21" s="307" t="s">
        <v>320</v>
      </c>
      <c r="J21" s="307"/>
      <c r="K21" s="400"/>
      <c r="L21" s="338">
        <v>-35000</v>
      </c>
      <c r="M21" s="338"/>
      <c r="N21" s="345"/>
      <c r="O21" s="349">
        <v>44228</v>
      </c>
      <c r="P21" s="307"/>
      <c r="Q21" s="307"/>
      <c r="R21" s="327" t="s">
        <v>470</v>
      </c>
      <c r="S21" s="363"/>
    </row>
    <row r="22" spans="2:19" s="303" customFormat="1" x14ac:dyDescent="0.25">
      <c r="B22" s="319">
        <v>41</v>
      </c>
      <c r="C22" s="319">
        <v>18</v>
      </c>
      <c r="D22" s="319">
        <v>2018</v>
      </c>
      <c r="E22" s="319" t="s">
        <v>431</v>
      </c>
      <c r="F22" s="308" t="s">
        <v>16</v>
      </c>
      <c r="G22" s="318" t="s">
        <v>332</v>
      </c>
      <c r="H22" s="308" t="s">
        <v>445</v>
      </c>
      <c r="I22" s="307" t="s">
        <v>320</v>
      </c>
      <c r="J22" s="307"/>
      <c r="K22" s="400"/>
      <c r="L22" s="338">
        <v>-200000</v>
      </c>
      <c r="M22" s="338"/>
      <c r="N22" s="345"/>
      <c r="O22" s="346"/>
      <c r="P22" s="307"/>
      <c r="Q22" s="307"/>
      <c r="R22" s="327" t="s">
        <v>470</v>
      </c>
      <c r="S22" s="363"/>
    </row>
    <row r="23" spans="2:19" s="303" customFormat="1" x14ac:dyDescent="0.25">
      <c r="B23" s="319">
        <v>40</v>
      </c>
      <c r="C23" s="328">
        <v>19</v>
      </c>
      <c r="D23" s="319">
        <v>2018</v>
      </c>
      <c r="E23" s="319" t="s">
        <v>431</v>
      </c>
      <c r="F23" s="308" t="s">
        <v>16</v>
      </c>
      <c r="G23" s="318" t="s">
        <v>332</v>
      </c>
      <c r="H23" s="308" t="s">
        <v>445</v>
      </c>
      <c r="I23" s="307" t="s">
        <v>320</v>
      </c>
      <c r="J23" s="307"/>
      <c r="K23" s="400"/>
      <c r="L23" s="338">
        <v>-318082</v>
      </c>
      <c r="M23" s="338"/>
      <c r="N23" s="345"/>
      <c r="O23" s="346">
        <v>44095</v>
      </c>
      <c r="P23" s="307"/>
      <c r="Q23" s="307"/>
      <c r="R23" s="327" t="s">
        <v>470</v>
      </c>
      <c r="S23" s="363"/>
    </row>
    <row r="24" spans="2:19" s="303" customFormat="1" x14ac:dyDescent="0.25">
      <c r="B24" s="319">
        <v>36</v>
      </c>
      <c r="C24" s="319">
        <v>20</v>
      </c>
      <c r="D24" s="368">
        <v>2019</v>
      </c>
      <c r="E24" s="368" t="s">
        <v>482</v>
      </c>
      <c r="F24" s="399" t="s">
        <v>422</v>
      </c>
      <c r="G24" s="403" t="s">
        <v>154</v>
      </c>
      <c r="H24" s="399" t="s">
        <v>420</v>
      </c>
      <c r="I24" s="310" t="s">
        <v>324</v>
      </c>
      <c r="J24" s="371">
        <v>2161554</v>
      </c>
      <c r="K24" s="380"/>
      <c r="L24" s="371">
        <v>2161554</v>
      </c>
      <c r="M24" s="396"/>
      <c r="N24" s="378"/>
      <c r="O24" s="383"/>
      <c r="P24" s="310"/>
      <c r="Q24" s="310"/>
      <c r="R24" s="397"/>
      <c r="S24" s="397" t="s">
        <v>421</v>
      </c>
    </row>
    <row r="25" spans="2:19" s="303" customFormat="1" ht="26.4" x14ac:dyDescent="0.25">
      <c r="B25" s="330">
        <v>25</v>
      </c>
      <c r="C25" s="319">
        <v>21</v>
      </c>
      <c r="D25" s="368">
        <v>2019</v>
      </c>
      <c r="E25" s="368" t="s">
        <v>482</v>
      </c>
      <c r="F25" s="405" t="s">
        <v>485</v>
      </c>
      <c r="G25" s="413" t="s">
        <v>154</v>
      </c>
      <c r="H25" s="399" t="s">
        <v>455</v>
      </c>
      <c r="I25" s="310" t="s">
        <v>324</v>
      </c>
      <c r="J25" s="371">
        <v>3957000</v>
      </c>
      <c r="K25" s="380"/>
      <c r="L25" s="371">
        <v>3957000</v>
      </c>
      <c r="M25" s="396"/>
      <c r="N25" s="378"/>
      <c r="O25" s="383"/>
      <c r="P25" s="310"/>
      <c r="Q25" s="374" t="s">
        <v>393</v>
      </c>
      <c r="R25" s="386"/>
      <c r="S25" s="406" t="s">
        <v>454</v>
      </c>
    </row>
    <row r="26" spans="2:19" s="303" customFormat="1" x14ac:dyDescent="0.25">
      <c r="B26" s="319">
        <v>29</v>
      </c>
      <c r="C26" s="319">
        <v>22</v>
      </c>
      <c r="D26" s="368">
        <v>2019</v>
      </c>
      <c r="E26" s="368" t="s">
        <v>483</v>
      </c>
      <c r="F26" s="369" t="s">
        <v>439</v>
      </c>
      <c r="G26" s="398" t="s">
        <v>326</v>
      </c>
      <c r="H26" s="384" t="s">
        <v>447</v>
      </c>
      <c r="I26" s="310" t="s">
        <v>324</v>
      </c>
      <c r="J26" s="310"/>
      <c r="K26" s="370">
        <v>4729000</v>
      </c>
      <c r="L26" s="371"/>
      <c r="M26" s="370">
        <v>4729000</v>
      </c>
      <c r="N26" s="378"/>
      <c r="O26" s="383"/>
      <c r="P26" s="310"/>
      <c r="Q26" s="374" t="s">
        <v>394</v>
      </c>
      <c r="R26" s="386" t="s">
        <v>479</v>
      </c>
      <c r="S26" s="376"/>
    </row>
    <row r="27" spans="2:19" s="303" customFormat="1" x14ac:dyDescent="0.25">
      <c r="B27" s="319">
        <v>26</v>
      </c>
      <c r="C27" s="328">
        <v>23</v>
      </c>
      <c r="D27" s="368">
        <v>2019</v>
      </c>
      <c r="E27" s="368" t="s">
        <v>483</v>
      </c>
      <c r="F27" s="369" t="s">
        <v>191</v>
      </c>
      <c r="G27" s="386" t="s">
        <v>330</v>
      </c>
      <c r="H27" s="369" t="s">
        <v>331</v>
      </c>
      <c r="I27" s="310" t="s">
        <v>324</v>
      </c>
      <c r="J27" s="310"/>
      <c r="K27" s="370">
        <v>10015000</v>
      </c>
      <c r="L27" s="382"/>
      <c r="M27" s="370">
        <v>10015000</v>
      </c>
      <c r="N27" s="374"/>
      <c r="O27" s="383"/>
      <c r="P27" s="310"/>
      <c r="Q27" s="374" t="s">
        <v>394</v>
      </c>
      <c r="R27" s="386" t="s">
        <v>452</v>
      </c>
      <c r="S27" s="387"/>
    </row>
    <row r="28" spans="2:19" s="303" customFormat="1" x14ac:dyDescent="0.25">
      <c r="B28" s="319">
        <v>26</v>
      </c>
      <c r="C28" s="319">
        <v>24</v>
      </c>
      <c r="D28" s="368">
        <v>2019</v>
      </c>
      <c r="E28" s="368" t="s">
        <v>483</v>
      </c>
      <c r="F28" s="369" t="s">
        <v>303</v>
      </c>
      <c r="G28" s="386" t="s">
        <v>327</v>
      </c>
      <c r="H28" s="369" t="s">
        <v>329</v>
      </c>
      <c r="I28" s="310" t="s">
        <v>324</v>
      </c>
      <c r="J28" s="310"/>
      <c r="K28" s="370">
        <v>22765000</v>
      </c>
      <c r="L28" s="382"/>
      <c r="M28" s="370">
        <v>22765000</v>
      </c>
      <c r="N28" s="374"/>
      <c r="O28" s="383"/>
      <c r="P28" s="310"/>
      <c r="Q28" s="374" t="s">
        <v>394</v>
      </c>
      <c r="R28" s="386" t="s">
        <v>479</v>
      </c>
      <c r="S28" s="387"/>
    </row>
    <row r="29" spans="2:19" s="303" customFormat="1" x14ac:dyDescent="0.25">
      <c r="B29" s="319">
        <v>37</v>
      </c>
      <c r="C29" s="319">
        <v>25</v>
      </c>
      <c r="D29" s="319">
        <v>2019</v>
      </c>
      <c r="E29" s="319" t="s">
        <v>431</v>
      </c>
      <c r="F29" s="308" t="s">
        <v>303</v>
      </c>
      <c r="G29" s="327" t="s">
        <v>327</v>
      </c>
      <c r="H29" s="308" t="s">
        <v>329</v>
      </c>
      <c r="I29" s="307" t="s">
        <v>324</v>
      </c>
      <c r="J29" s="307"/>
      <c r="K29" s="400"/>
      <c r="L29" s="338">
        <v>649308.25</v>
      </c>
      <c r="M29" s="393"/>
      <c r="N29" s="345"/>
      <c r="O29" s="346"/>
      <c r="P29" s="307"/>
      <c r="Q29" s="307"/>
      <c r="R29" s="359" t="s">
        <v>473</v>
      </c>
      <c r="S29" s="359" t="s">
        <v>429</v>
      </c>
    </row>
    <row r="30" spans="2:19" s="311" customFormat="1" x14ac:dyDescent="0.25">
      <c r="B30" s="319">
        <v>35</v>
      </c>
      <c r="C30" s="319">
        <v>26</v>
      </c>
      <c r="D30" s="319">
        <v>2019</v>
      </c>
      <c r="E30" s="319" t="s">
        <v>441</v>
      </c>
      <c r="F30" s="308" t="s">
        <v>16</v>
      </c>
      <c r="G30" s="318" t="s">
        <v>332</v>
      </c>
      <c r="H30" s="308" t="s">
        <v>445</v>
      </c>
      <c r="I30" s="307" t="s">
        <v>320</v>
      </c>
      <c r="J30" s="307"/>
      <c r="K30" s="400"/>
      <c r="L30" s="338"/>
      <c r="M30" s="338">
        <v>-9600000</v>
      </c>
      <c r="N30" s="345" t="s">
        <v>419</v>
      </c>
      <c r="O30" s="345" t="s">
        <v>419</v>
      </c>
      <c r="P30" s="307" t="s">
        <v>413</v>
      </c>
      <c r="Q30" s="307"/>
      <c r="R30" s="327" t="s">
        <v>470</v>
      </c>
      <c r="S30" s="358" t="s">
        <v>430</v>
      </c>
    </row>
    <row r="31" spans="2:19" s="311" customFormat="1" x14ac:dyDescent="0.25">
      <c r="B31" s="319">
        <v>34</v>
      </c>
      <c r="C31" s="328">
        <v>27</v>
      </c>
      <c r="D31" s="319">
        <v>2019</v>
      </c>
      <c r="E31" s="319" t="s">
        <v>431</v>
      </c>
      <c r="F31" s="308" t="s">
        <v>20</v>
      </c>
      <c r="G31" s="327" t="s">
        <v>353</v>
      </c>
      <c r="H31" s="308" t="s">
        <v>443</v>
      </c>
      <c r="I31" s="307" t="s">
        <v>349</v>
      </c>
      <c r="J31" s="307"/>
      <c r="K31" s="400"/>
      <c r="L31" s="338">
        <v>-30000</v>
      </c>
      <c r="M31" s="338"/>
      <c r="N31" s="345"/>
      <c r="O31" s="346"/>
      <c r="P31" s="307"/>
      <c r="Q31" s="307"/>
      <c r="R31" s="327" t="s">
        <v>470</v>
      </c>
      <c r="S31" s="363"/>
    </row>
    <row r="32" spans="2:19" s="311" customFormat="1" x14ac:dyDescent="0.25">
      <c r="B32" s="319">
        <v>33</v>
      </c>
      <c r="C32" s="319">
        <v>28</v>
      </c>
      <c r="D32" s="319">
        <v>2019</v>
      </c>
      <c r="E32" s="319" t="s">
        <v>431</v>
      </c>
      <c r="F32" s="308" t="s">
        <v>20</v>
      </c>
      <c r="G32" s="327" t="s">
        <v>353</v>
      </c>
      <c r="H32" s="308" t="s">
        <v>443</v>
      </c>
      <c r="I32" s="307" t="s">
        <v>349</v>
      </c>
      <c r="J32" s="307"/>
      <c r="K32" s="400"/>
      <c r="L32" s="338">
        <v>-136080</v>
      </c>
      <c r="M32" s="338"/>
      <c r="N32" s="345"/>
      <c r="O32" s="346"/>
      <c r="P32" s="307"/>
      <c r="Q32" s="307"/>
      <c r="R32" s="327" t="s">
        <v>470</v>
      </c>
      <c r="S32" s="363"/>
    </row>
    <row r="33" spans="2:20" s="311" customFormat="1" x14ac:dyDescent="0.25">
      <c r="B33" s="319">
        <v>32</v>
      </c>
      <c r="C33" s="319">
        <v>29</v>
      </c>
      <c r="D33" s="319">
        <v>2019</v>
      </c>
      <c r="E33" s="319" t="s">
        <v>431</v>
      </c>
      <c r="F33" s="308" t="s">
        <v>191</v>
      </c>
      <c r="G33" s="318" t="s">
        <v>330</v>
      </c>
      <c r="H33" s="308" t="s">
        <v>331</v>
      </c>
      <c r="I33" s="307" t="s">
        <v>324</v>
      </c>
      <c r="J33" s="307"/>
      <c r="K33" s="400"/>
      <c r="L33" s="338">
        <v>-100000</v>
      </c>
      <c r="M33" s="338"/>
      <c r="N33" s="345"/>
      <c r="O33" s="346"/>
      <c r="P33" s="307"/>
      <c r="Q33" s="307"/>
      <c r="R33" s="327" t="s">
        <v>470</v>
      </c>
      <c r="S33" s="363"/>
    </row>
    <row r="34" spans="2:20" s="311" customFormat="1" x14ac:dyDescent="0.25">
      <c r="B34" s="319">
        <v>31</v>
      </c>
      <c r="C34" s="319">
        <v>30</v>
      </c>
      <c r="D34" s="319">
        <v>2019</v>
      </c>
      <c r="E34" s="319" t="s">
        <v>431</v>
      </c>
      <c r="F34" s="308" t="s">
        <v>303</v>
      </c>
      <c r="G34" s="318" t="s">
        <v>327</v>
      </c>
      <c r="H34" s="308" t="s">
        <v>329</v>
      </c>
      <c r="I34" s="307" t="s">
        <v>324</v>
      </c>
      <c r="J34" s="307"/>
      <c r="K34" s="400"/>
      <c r="L34" s="338">
        <v>-645991</v>
      </c>
      <c r="M34" s="338"/>
      <c r="N34" s="345"/>
      <c r="O34" s="348">
        <v>44228</v>
      </c>
      <c r="P34" s="307"/>
      <c r="Q34" s="307"/>
      <c r="R34" s="327" t="s">
        <v>470</v>
      </c>
      <c r="S34" s="363"/>
    </row>
    <row r="35" spans="2:20" s="303" customFormat="1" x14ac:dyDescent="0.25">
      <c r="B35" s="319">
        <v>30</v>
      </c>
      <c r="C35" s="328">
        <v>31</v>
      </c>
      <c r="D35" s="319">
        <v>2019</v>
      </c>
      <c r="E35" s="319" t="s">
        <v>431</v>
      </c>
      <c r="F35" s="308" t="s">
        <v>303</v>
      </c>
      <c r="G35" s="318" t="s">
        <v>327</v>
      </c>
      <c r="H35" s="308" t="s">
        <v>329</v>
      </c>
      <c r="I35" s="307" t="s">
        <v>324</v>
      </c>
      <c r="J35" s="307"/>
      <c r="K35" s="400"/>
      <c r="L35" s="338">
        <v>-1800000</v>
      </c>
      <c r="M35" s="338"/>
      <c r="N35" s="345"/>
      <c r="O35" s="347"/>
      <c r="P35" s="307"/>
      <c r="Q35" s="307"/>
      <c r="R35" s="438" t="s">
        <v>189</v>
      </c>
      <c r="S35" s="363" t="s">
        <v>411</v>
      </c>
    </row>
    <row r="36" spans="2:20" s="303" customFormat="1" x14ac:dyDescent="0.25">
      <c r="B36" s="319">
        <v>28</v>
      </c>
      <c r="C36" s="319">
        <v>32</v>
      </c>
      <c r="D36" s="319">
        <v>2019</v>
      </c>
      <c r="E36" s="319" t="s">
        <v>441</v>
      </c>
      <c r="F36" s="308" t="s">
        <v>49</v>
      </c>
      <c r="G36" s="402" t="s">
        <v>351</v>
      </c>
      <c r="H36" s="308" t="s">
        <v>352</v>
      </c>
      <c r="I36" s="307" t="s">
        <v>349</v>
      </c>
      <c r="J36" s="307"/>
      <c r="K36" s="400"/>
      <c r="L36" s="333"/>
      <c r="M36" s="337">
        <v>-4297000</v>
      </c>
      <c r="N36" s="322"/>
      <c r="O36" s="346"/>
      <c r="P36" s="307"/>
      <c r="Q36" s="307"/>
      <c r="R36" s="327" t="s">
        <v>470</v>
      </c>
      <c r="S36" s="363"/>
      <c r="T36" s="325"/>
    </row>
    <row r="37" spans="2:20" s="303" customFormat="1" x14ac:dyDescent="0.25">
      <c r="B37" s="319">
        <v>28</v>
      </c>
      <c r="C37" s="319">
        <v>33</v>
      </c>
      <c r="D37" s="319">
        <v>2019</v>
      </c>
      <c r="E37" s="319" t="s">
        <v>431</v>
      </c>
      <c r="F37" s="308" t="s">
        <v>49</v>
      </c>
      <c r="G37" s="402" t="s">
        <v>351</v>
      </c>
      <c r="H37" s="308" t="s">
        <v>352</v>
      </c>
      <c r="I37" s="307" t="s">
        <v>349</v>
      </c>
      <c r="J37" s="307"/>
      <c r="K37" s="400"/>
      <c r="L37" s="333">
        <v>-244929</v>
      </c>
      <c r="M37" s="337"/>
      <c r="N37" s="322"/>
      <c r="O37" s="346"/>
      <c r="P37" s="307"/>
      <c r="Q37" s="307"/>
      <c r="R37" s="327" t="s">
        <v>470</v>
      </c>
      <c r="S37" s="363" t="s">
        <v>410</v>
      </c>
      <c r="T37" s="325"/>
    </row>
    <row r="38" spans="2:20" s="303" customFormat="1" x14ac:dyDescent="0.25">
      <c r="B38" s="319">
        <v>27</v>
      </c>
      <c r="C38" s="319">
        <v>34</v>
      </c>
      <c r="D38" s="319">
        <v>2019</v>
      </c>
      <c r="E38" s="319" t="s">
        <v>431</v>
      </c>
      <c r="F38" s="308" t="s">
        <v>364</v>
      </c>
      <c r="G38" s="318" t="s">
        <v>458</v>
      </c>
      <c r="H38" s="308" t="s">
        <v>365</v>
      </c>
      <c r="I38" s="307" t="s">
        <v>154</v>
      </c>
      <c r="J38" s="307"/>
      <c r="K38" s="400"/>
      <c r="L38" s="338">
        <v>-120310</v>
      </c>
      <c r="M38" s="338"/>
      <c r="N38" s="345"/>
      <c r="O38" s="346"/>
      <c r="P38" s="307"/>
      <c r="Q38" s="307"/>
      <c r="R38" s="327" t="s">
        <v>472</v>
      </c>
      <c r="S38" s="363" t="s">
        <v>409</v>
      </c>
      <c r="T38" s="325"/>
    </row>
    <row r="39" spans="2:20" s="303" customFormat="1" x14ac:dyDescent="0.25">
      <c r="B39" s="319"/>
      <c r="C39" s="328">
        <v>35</v>
      </c>
      <c r="D39" s="319">
        <v>2019</v>
      </c>
      <c r="E39" s="319" t="s">
        <v>431</v>
      </c>
      <c r="F39" s="308" t="s">
        <v>20</v>
      </c>
      <c r="G39" s="327" t="s">
        <v>353</v>
      </c>
      <c r="H39" s="308" t="s">
        <v>443</v>
      </c>
      <c r="I39" s="307" t="s">
        <v>349</v>
      </c>
      <c r="J39" s="307"/>
      <c r="K39" s="400"/>
      <c r="L39" s="338">
        <v>-263230</v>
      </c>
      <c r="M39" s="338"/>
      <c r="N39" s="345"/>
      <c r="O39" s="346"/>
      <c r="P39" s="307"/>
      <c r="Q39" s="307"/>
      <c r="R39" s="327" t="s">
        <v>472</v>
      </c>
      <c r="S39" s="363"/>
      <c r="T39" s="325"/>
    </row>
    <row r="40" spans="2:20" s="303" customFormat="1" x14ac:dyDescent="0.25">
      <c r="B40" s="319"/>
      <c r="C40" s="319">
        <v>36</v>
      </c>
      <c r="D40" s="319">
        <v>2019</v>
      </c>
      <c r="E40" s="319" t="s">
        <v>431</v>
      </c>
      <c r="F40" s="308" t="s">
        <v>16</v>
      </c>
      <c r="G40" s="318" t="s">
        <v>332</v>
      </c>
      <c r="H40" s="308" t="s">
        <v>445</v>
      </c>
      <c r="I40" s="307" t="s">
        <v>320</v>
      </c>
      <c r="J40" s="307"/>
      <c r="K40" s="400"/>
      <c r="L40" s="338">
        <v>-263230</v>
      </c>
      <c r="M40" s="338"/>
      <c r="N40" s="345"/>
      <c r="O40" s="346"/>
      <c r="P40" s="307"/>
      <c r="Q40" s="307"/>
      <c r="R40" s="327" t="s">
        <v>472</v>
      </c>
      <c r="S40" s="363"/>
      <c r="T40" s="325"/>
    </row>
    <row r="41" spans="2:20" s="303" customFormat="1" x14ac:dyDescent="0.25">
      <c r="B41" s="319"/>
      <c r="C41" s="319">
        <v>37</v>
      </c>
      <c r="D41" s="319">
        <v>2019</v>
      </c>
      <c r="E41" s="319" t="s">
        <v>431</v>
      </c>
      <c r="F41" s="308" t="s">
        <v>303</v>
      </c>
      <c r="G41" s="318" t="s">
        <v>327</v>
      </c>
      <c r="H41" s="308" t="s">
        <v>329</v>
      </c>
      <c r="I41" s="307" t="s">
        <v>324</v>
      </c>
      <c r="J41" s="307"/>
      <c r="K41" s="400"/>
      <c r="L41" s="338">
        <v>-90000</v>
      </c>
      <c r="M41" s="338"/>
      <c r="N41" s="345"/>
      <c r="O41" s="346"/>
      <c r="P41" s="307"/>
      <c r="Q41" s="307"/>
      <c r="R41" s="327" t="s">
        <v>472</v>
      </c>
      <c r="S41" s="363"/>
      <c r="T41" s="325"/>
    </row>
    <row r="42" spans="2:20" s="303" customFormat="1" x14ac:dyDescent="0.25">
      <c r="B42" s="319"/>
      <c r="C42" s="319">
        <v>38</v>
      </c>
      <c r="D42" s="319">
        <v>2019</v>
      </c>
      <c r="E42" s="319" t="s">
        <v>431</v>
      </c>
      <c r="F42" s="308" t="s">
        <v>439</v>
      </c>
      <c r="G42" s="318" t="s">
        <v>326</v>
      </c>
      <c r="H42" s="367" t="s">
        <v>447</v>
      </c>
      <c r="I42" s="307" t="s">
        <v>324</v>
      </c>
      <c r="J42" s="307"/>
      <c r="K42" s="400"/>
      <c r="L42" s="338">
        <v>-263230</v>
      </c>
      <c r="M42" s="338"/>
      <c r="N42" s="345"/>
      <c r="O42" s="346"/>
      <c r="P42" s="307"/>
      <c r="Q42" s="307"/>
      <c r="R42" s="327" t="s">
        <v>472</v>
      </c>
      <c r="S42" s="363"/>
      <c r="T42" s="325"/>
    </row>
    <row r="43" spans="2:20" s="311" customFormat="1" x14ac:dyDescent="0.25">
      <c r="B43" s="330">
        <v>16</v>
      </c>
      <c r="C43" s="328">
        <v>39</v>
      </c>
      <c r="D43" s="368">
        <v>2020</v>
      </c>
      <c r="E43" s="368" t="s">
        <v>482</v>
      </c>
      <c r="F43" s="405" t="s">
        <v>77</v>
      </c>
      <c r="G43" s="414" t="s">
        <v>374</v>
      </c>
      <c r="H43" s="405" t="s">
        <v>444</v>
      </c>
      <c r="I43" s="310" t="s">
        <v>349</v>
      </c>
      <c r="J43" s="371">
        <v>1165000</v>
      </c>
      <c r="K43" s="380"/>
      <c r="L43" s="371">
        <v>1165000</v>
      </c>
      <c r="M43" s="396"/>
      <c r="N43" s="374"/>
      <c r="O43" s="381"/>
      <c r="P43" s="368"/>
      <c r="Q43" s="374" t="s">
        <v>391</v>
      </c>
      <c r="R43" s="386" t="s">
        <v>477</v>
      </c>
      <c r="S43" s="376"/>
      <c r="T43" s="325"/>
    </row>
    <row r="44" spans="2:20" s="311" customFormat="1" ht="39.6" x14ac:dyDescent="0.25">
      <c r="B44" s="319">
        <v>18</v>
      </c>
      <c r="C44" s="319">
        <v>40</v>
      </c>
      <c r="D44" s="368">
        <v>2020</v>
      </c>
      <c r="E44" s="368" t="s">
        <v>483</v>
      </c>
      <c r="F44" s="369" t="s">
        <v>49</v>
      </c>
      <c r="G44" s="386" t="s">
        <v>351</v>
      </c>
      <c r="H44" s="369" t="s">
        <v>352</v>
      </c>
      <c r="I44" s="310" t="s">
        <v>349</v>
      </c>
      <c r="J44" s="310"/>
      <c r="K44" s="370">
        <v>4315000</v>
      </c>
      <c r="L44" s="382"/>
      <c r="M44" s="370">
        <v>4315000</v>
      </c>
      <c r="N44" s="374"/>
      <c r="O44" s="381"/>
      <c r="P44" s="310" t="s">
        <v>382</v>
      </c>
      <c r="Q44" s="374" t="s">
        <v>389</v>
      </c>
      <c r="R44" s="386" t="s">
        <v>478</v>
      </c>
      <c r="S44" s="376"/>
      <c r="T44" s="325"/>
    </row>
    <row r="45" spans="2:20" s="311" customFormat="1" ht="39.6" x14ac:dyDescent="0.25">
      <c r="B45" s="319">
        <v>19</v>
      </c>
      <c r="C45" s="319">
        <v>41</v>
      </c>
      <c r="D45" s="368">
        <v>2020</v>
      </c>
      <c r="E45" s="368" t="s">
        <v>483</v>
      </c>
      <c r="F45" s="369" t="s">
        <v>20</v>
      </c>
      <c r="G45" s="386" t="s">
        <v>353</v>
      </c>
      <c r="H45" s="369" t="s">
        <v>443</v>
      </c>
      <c r="I45" s="310" t="s">
        <v>349</v>
      </c>
      <c r="J45" s="310"/>
      <c r="K45" s="370">
        <v>7321000</v>
      </c>
      <c r="L45" s="382"/>
      <c r="M45" s="370">
        <v>7321000</v>
      </c>
      <c r="N45" s="374"/>
      <c r="O45" s="381"/>
      <c r="P45" s="310" t="s">
        <v>382</v>
      </c>
      <c r="Q45" s="374" t="s">
        <v>389</v>
      </c>
      <c r="R45" s="386" t="s">
        <v>467</v>
      </c>
      <c r="S45" s="376"/>
      <c r="T45" s="325"/>
    </row>
    <row r="46" spans="2:20" s="311" customFormat="1" x14ac:dyDescent="0.25">
      <c r="B46" s="319">
        <v>24</v>
      </c>
      <c r="C46" s="319">
        <v>42</v>
      </c>
      <c r="D46" s="319">
        <v>2020</v>
      </c>
      <c r="E46" s="319" t="s">
        <v>431</v>
      </c>
      <c r="F46" s="308" t="s">
        <v>303</v>
      </c>
      <c r="G46" s="318" t="s">
        <v>408</v>
      </c>
      <c r="H46" s="308" t="s">
        <v>453</v>
      </c>
      <c r="I46" s="307" t="s">
        <v>399</v>
      </c>
      <c r="J46" s="307"/>
      <c r="K46" s="400"/>
      <c r="L46" s="334">
        <v>-274914</v>
      </c>
      <c r="M46" s="337"/>
      <c r="N46" s="343">
        <v>44826</v>
      </c>
      <c r="O46" s="344">
        <v>44827</v>
      </c>
      <c r="P46" s="319" t="s">
        <v>413</v>
      </c>
      <c r="Q46" s="319" t="s">
        <v>412</v>
      </c>
      <c r="R46" s="327" t="s">
        <v>470</v>
      </c>
      <c r="S46" s="362"/>
      <c r="T46" s="325"/>
    </row>
    <row r="47" spans="2:20" s="311" customFormat="1" x14ac:dyDescent="0.25">
      <c r="B47" s="319">
        <v>23</v>
      </c>
      <c r="C47" s="328">
        <v>43</v>
      </c>
      <c r="D47" s="319">
        <v>2020</v>
      </c>
      <c r="E47" s="319" t="s">
        <v>431</v>
      </c>
      <c r="F47" s="308" t="s">
        <v>77</v>
      </c>
      <c r="G47" s="318" t="s">
        <v>374</v>
      </c>
      <c r="H47" s="308" t="s">
        <v>444</v>
      </c>
      <c r="I47" s="307" t="s">
        <v>373</v>
      </c>
      <c r="J47" s="307"/>
      <c r="K47" s="400"/>
      <c r="L47" s="334">
        <v>-74752</v>
      </c>
      <c r="M47" s="337"/>
      <c r="N47" s="322"/>
      <c r="O47" s="344"/>
      <c r="P47" s="319"/>
      <c r="Q47" s="319"/>
      <c r="R47" s="327" t="s">
        <v>470</v>
      </c>
      <c r="S47" s="362"/>
      <c r="T47" s="325"/>
    </row>
    <row r="48" spans="2:20" s="303" customFormat="1" x14ac:dyDescent="0.25">
      <c r="B48" s="319">
        <v>22</v>
      </c>
      <c r="C48" s="319">
        <v>44</v>
      </c>
      <c r="D48" s="319">
        <v>2020</v>
      </c>
      <c r="E48" s="319" t="s">
        <v>431</v>
      </c>
      <c r="F48" s="308" t="s">
        <v>303</v>
      </c>
      <c r="G48" s="318" t="s">
        <v>327</v>
      </c>
      <c r="H48" s="308" t="s">
        <v>329</v>
      </c>
      <c r="I48" s="307" t="s">
        <v>324</v>
      </c>
      <c r="J48" s="307"/>
      <c r="K48" s="400"/>
      <c r="L48" s="334">
        <v>-150000</v>
      </c>
      <c r="M48" s="337"/>
      <c r="N48" s="322"/>
      <c r="O48" s="344"/>
      <c r="P48" s="319"/>
      <c r="Q48" s="319"/>
      <c r="R48" s="327" t="s">
        <v>470</v>
      </c>
      <c r="S48" s="362"/>
      <c r="T48" s="325"/>
    </row>
    <row r="49" spans="2:20" s="303" customFormat="1" x14ac:dyDescent="0.25">
      <c r="B49" s="319">
        <v>21</v>
      </c>
      <c r="C49" s="319">
        <v>45</v>
      </c>
      <c r="D49" s="319">
        <v>2020</v>
      </c>
      <c r="E49" s="319" t="s">
        <v>431</v>
      </c>
      <c r="F49" s="308" t="s">
        <v>191</v>
      </c>
      <c r="G49" s="318" t="s">
        <v>330</v>
      </c>
      <c r="H49" s="308" t="s">
        <v>331</v>
      </c>
      <c r="I49" s="307" t="s">
        <v>324</v>
      </c>
      <c r="J49" s="307"/>
      <c r="K49" s="400"/>
      <c r="L49" s="334">
        <v>-75000</v>
      </c>
      <c r="M49" s="337"/>
      <c r="N49" s="322"/>
      <c r="O49" s="344"/>
      <c r="P49" s="319"/>
      <c r="Q49" s="319"/>
      <c r="R49" s="327" t="s">
        <v>470</v>
      </c>
      <c r="S49" s="362"/>
      <c r="T49" s="325"/>
    </row>
    <row r="50" spans="2:20" s="303" customFormat="1" x14ac:dyDescent="0.25">
      <c r="B50" s="319">
        <v>20</v>
      </c>
      <c r="C50" s="319">
        <v>46</v>
      </c>
      <c r="D50" s="319">
        <v>2020</v>
      </c>
      <c r="E50" s="319" t="s">
        <v>431</v>
      </c>
      <c r="F50" s="308" t="s">
        <v>191</v>
      </c>
      <c r="G50" s="318" t="s">
        <v>330</v>
      </c>
      <c r="H50" s="308" t="s">
        <v>331</v>
      </c>
      <c r="I50" s="307" t="s">
        <v>324</v>
      </c>
      <c r="J50" s="307"/>
      <c r="K50" s="400"/>
      <c r="L50" s="334">
        <v>-590334</v>
      </c>
      <c r="M50" s="337"/>
      <c r="N50" s="322"/>
      <c r="O50" s="344"/>
      <c r="P50" s="319"/>
      <c r="Q50" s="319"/>
      <c r="R50" s="327" t="s">
        <v>470</v>
      </c>
      <c r="S50" s="362"/>
      <c r="T50" s="325"/>
    </row>
    <row r="51" spans="2:20" s="311" customFormat="1" x14ac:dyDescent="0.25">
      <c r="B51" s="330">
        <v>11</v>
      </c>
      <c r="C51" s="328">
        <v>47</v>
      </c>
      <c r="D51" s="368">
        <v>2021</v>
      </c>
      <c r="E51" s="368" t="s">
        <v>482</v>
      </c>
      <c r="F51" s="405" t="s">
        <v>49</v>
      </c>
      <c r="G51" s="413" t="s">
        <v>397</v>
      </c>
      <c r="H51" s="420" t="s">
        <v>446</v>
      </c>
      <c r="I51" s="310" t="s">
        <v>373</v>
      </c>
      <c r="J51" s="371">
        <v>405000</v>
      </c>
      <c r="K51" s="380"/>
      <c r="L51" s="371">
        <v>405000</v>
      </c>
      <c r="M51" s="396"/>
      <c r="N51" s="374"/>
      <c r="O51" s="381"/>
      <c r="P51" s="368"/>
      <c r="Q51" s="374" t="s">
        <v>388</v>
      </c>
      <c r="R51" s="386" t="s">
        <v>477</v>
      </c>
      <c r="S51" s="376"/>
      <c r="T51" s="325"/>
    </row>
    <row r="52" spans="2:20" s="303" customFormat="1" x14ac:dyDescent="0.25">
      <c r="B52" s="330">
        <v>12</v>
      </c>
      <c r="C52" s="319">
        <v>48</v>
      </c>
      <c r="D52" s="368">
        <v>2021</v>
      </c>
      <c r="E52" s="368" t="s">
        <v>483</v>
      </c>
      <c r="F52" s="369" t="s">
        <v>77</v>
      </c>
      <c r="G52" s="386" t="s">
        <v>374</v>
      </c>
      <c r="H52" s="369" t="s">
        <v>444</v>
      </c>
      <c r="I52" s="310" t="s">
        <v>373</v>
      </c>
      <c r="J52" s="310"/>
      <c r="K52" s="370">
        <v>11646000</v>
      </c>
      <c r="L52" s="377"/>
      <c r="M52" s="371">
        <v>11646000</v>
      </c>
      <c r="N52" s="378"/>
      <c r="O52" s="381"/>
      <c r="P52" s="368"/>
      <c r="Q52" s="374" t="s">
        <v>390</v>
      </c>
      <c r="R52" s="386" t="s">
        <v>479</v>
      </c>
      <c r="S52" s="376"/>
      <c r="T52" s="325"/>
    </row>
    <row r="53" spans="2:20" s="303" customFormat="1" x14ac:dyDescent="0.25">
      <c r="B53" s="319">
        <v>15</v>
      </c>
      <c r="C53" s="319">
        <v>49</v>
      </c>
      <c r="D53" s="319">
        <v>2021</v>
      </c>
      <c r="E53" s="319" t="s">
        <v>431</v>
      </c>
      <c r="F53" s="308" t="s">
        <v>303</v>
      </c>
      <c r="G53" s="318" t="s">
        <v>408</v>
      </c>
      <c r="H53" s="308" t="s">
        <v>453</v>
      </c>
      <c r="I53" s="307" t="s">
        <v>399</v>
      </c>
      <c r="J53" s="307"/>
      <c r="K53" s="400"/>
      <c r="L53" s="333">
        <v>-144388</v>
      </c>
      <c r="M53" s="337"/>
      <c r="N53" s="343">
        <v>44826</v>
      </c>
      <c r="O53" s="344">
        <v>44827</v>
      </c>
      <c r="P53" s="319" t="s">
        <v>413</v>
      </c>
      <c r="Q53" s="319" t="s">
        <v>412</v>
      </c>
      <c r="R53" s="327" t="s">
        <v>470</v>
      </c>
      <c r="S53" s="362"/>
      <c r="T53" s="325"/>
    </row>
    <row r="54" spans="2:20" s="303" customFormat="1" x14ac:dyDescent="0.25">
      <c r="B54" s="319">
        <v>14</v>
      </c>
      <c r="C54" s="319">
        <v>50</v>
      </c>
      <c r="D54" s="319">
        <v>2021</v>
      </c>
      <c r="E54" s="319" t="s">
        <v>431</v>
      </c>
      <c r="F54" s="308" t="s">
        <v>303</v>
      </c>
      <c r="G54" s="318" t="s">
        <v>327</v>
      </c>
      <c r="H54" s="308" t="s">
        <v>329</v>
      </c>
      <c r="I54" s="307" t="s">
        <v>324</v>
      </c>
      <c r="J54" s="307"/>
      <c r="K54" s="400"/>
      <c r="L54" s="333">
        <v>-230007</v>
      </c>
      <c r="M54" s="337"/>
      <c r="N54" s="343">
        <v>44826</v>
      </c>
      <c r="O54" s="344">
        <v>44827</v>
      </c>
      <c r="P54" s="319" t="s">
        <v>413</v>
      </c>
      <c r="Q54" s="319" t="s">
        <v>414</v>
      </c>
      <c r="R54" s="327" t="s">
        <v>470</v>
      </c>
      <c r="S54" s="362"/>
      <c r="T54" s="325"/>
    </row>
    <row r="55" spans="2:20" s="303" customFormat="1" x14ac:dyDescent="0.25">
      <c r="B55" s="330">
        <v>1</v>
      </c>
      <c r="C55" s="328">
        <v>51</v>
      </c>
      <c r="D55" s="368">
        <v>2022</v>
      </c>
      <c r="E55" s="368" t="s">
        <v>482</v>
      </c>
      <c r="F55" s="405" t="s">
        <v>439</v>
      </c>
      <c r="G55" s="413" t="s">
        <v>440</v>
      </c>
      <c r="H55" s="405" t="s">
        <v>448</v>
      </c>
      <c r="I55" s="310" t="s">
        <v>386</v>
      </c>
      <c r="J55" s="371">
        <f>5556000+203000</f>
        <v>5759000</v>
      </c>
      <c r="K55" s="380"/>
      <c r="L55" s="371">
        <f>5556000+203000</f>
        <v>5759000</v>
      </c>
      <c r="M55" s="394"/>
      <c r="N55" s="372"/>
      <c r="O55" s="373"/>
      <c r="P55" s="310"/>
      <c r="Q55" s="374" t="s">
        <v>387</v>
      </c>
      <c r="R55" s="375" t="s">
        <v>477</v>
      </c>
      <c r="S55" s="375" t="s">
        <v>423</v>
      </c>
      <c r="T55" s="325"/>
    </row>
    <row r="56" spans="2:20" s="303" customFormat="1" x14ac:dyDescent="0.25">
      <c r="B56" s="330">
        <v>2</v>
      </c>
      <c r="C56" s="319">
        <v>52</v>
      </c>
      <c r="D56" s="368">
        <v>2022</v>
      </c>
      <c r="E56" s="368" t="s">
        <v>483</v>
      </c>
      <c r="F56" s="369" t="s">
        <v>49</v>
      </c>
      <c r="G56" s="398" t="s">
        <v>397</v>
      </c>
      <c r="H56" s="384" t="s">
        <v>446</v>
      </c>
      <c r="I56" s="310" t="s">
        <v>386</v>
      </c>
      <c r="J56" s="310"/>
      <c r="K56" s="371">
        <v>4054000</v>
      </c>
      <c r="L56" s="377"/>
      <c r="M56" s="371">
        <v>4054000</v>
      </c>
      <c r="N56" s="378"/>
      <c r="O56" s="373"/>
      <c r="P56" s="368"/>
      <c r="Q56" s="374" t="s">
        <v>392</v>
      </c>
      <c r="R56" s="379" t="s">
        <v>479</v>
      </c>
      <c r="S56" s="376"/>
      <c r="T56" s="325"/>
    </row>
    <row r="57" spans="2:20" s="303" customFormat="1" x14ac:dyDescent="0.25">
      <c r="B57" s="319">
        <v>10</v>
      </c>
      <c r="C57" s="319">
        <v>53</v>
      </c>
      <c r="D57" s="319">
        <v>2022</v>
      </c>
      <c r="E57" s="319" t="s">
        <v>431</v>
      </c>
      <c r="F57" s="308" t="s">
        <v>49</v>
      </c>
      <c r="G57" s="318" t="s">
        <v>397</v>
      </c>
      <c r="H57" s="367" t="s">
        <v>446</v>
      </c>
      <c r="I57" s="307" t="s">
        <v>386</v>
      </c>
      <c r="J57" s="307"/>
      <c r="K57" s="400"/>
      <c r="L57" s="333">
        <f>-(157596)</f>
        <v>-157596</v>
      </c>
      <c r="M57" s="337"/>
      <c r="N57" s="322"/>
      <c r="O57" s="344">
        <v>44799</v>
      </c>
      <c r="P57" s="319" t="s">
        <v>418</v>
      </c>
      <c r="Q57" s="319"/>
      <c r="R57" s="327" t="s">
        <v>470</v>
      </c>
      <c r="S57" s="362"/>
      <c r="T57" s="312"/>
    </row>
    <row r="58" spans="2:20" s="303" customFormat="1" x14ac:dyDescent="0.25">
      <c r="B58" s="319">
        <v>9</v>
      </c>
      <c r="C58" s="319">
        <v>54</v>
      </c>
      <c r="D58" s="319">
        <v>2022</v>
      </c>
      <c r="E58" s="319" t="s">
        <v>431</v>
      </c>
      <c r="F58" s="308" t="s">
        <v>303</v>
      </c>
      <c r="G58" s="318" t="s">
        <v>327</v>
      </c>
      <c r="H58" s="308" t="s">
        <v>329</v>
      </c>
      <c r="I58" s="307" t="s">
        <v>324</v>
      </c>
      <c r="J58" s="307"/>
      <c r="K58" s="400"/>
      <c r="L58" s="333">
        <v>-90356.46</v>
      </c>
      <c r="M58" s="337"/>
      <c r="N58" s="343">
        <v>44813</v>
      </c>
      <c r="O58" s="344">
        <v>44827</v>
      </c>
      <c r="P58" s="319" t="s">
        <v>413</v>
      </c>
      <c r="Q58" s="319" t="s">
        <v>414</v>
      </c>
      <c r="R58" s="327" t="s">
        <v>470</v>
      </c>
      <c r="S58" s="362"/>
      <c r="T58" s="312"/>
    </row>
    <row r="59" spans="2:20" s="311" customFormat="1" x14ac:dyDescent="0.25">
      <c r="B59" s="319">
        <v>8</v>
      </c>
      <c r="C59" s="328">
        <v>55</v>
      </c>
      <c r="D59" s="319">
        <v>2022</v>
      </c>
      <c r="E59" s="319" t="s">
        <v>431</v>
      </c>
      <c r="F59" s="308" t="s">
        <v>303</v>
      </c>
      <c r="G59" s="318" t="s">
        <v>327</v>
      </c>
      <c r="H59" s="308" t="s">
        <v>329</v>
      </c>
      <c r="I59" s="307" t="s">
        <v>324</v>
      </c>
      <c r="J59" s="307"/>
      <c r="K59" s="400"/>
      <c r="L59" s="333">
        <v>-328946</v>
      </c>
      <c r="M59" s="337"/>
      <c r="N59" s="343">
        <v>44813</v>
      </c>
      <c r="O59" s="344">
        <v>44827</v>
      </c>
      <c r="P59" s="319" t="s">
        <v>413</v>
      </c>
      <c r="Q59" s="319" t="s">
        <v>414</v>
      </c>
      <c r="R59" s="327" t="s">
        <v>470</v>
      </c>
      <c r="S59" s="362"/>
    </row>
    <row r="60" spans="2:20" s="303" customFormat="1" x14ac:dyDescent="0.25">
      <c r="B60" s="319">
        <v>7</v>
      </c>
      <c r="C60" s="319">
        <v>56</v>
      </c>
      <c r="D60" s="319">
        <v>2022</v>
      </c>
      <c r="E60" s="319" t="s">
        <v>431</v>
      </c>
      <c r="F60" s="308" t="s">
        <v>303</v>
      </c>
      <c r="G60" s="318" t="s">
        <v>327</v>
      </c>
      <c r="H60" s="308" t="s">
        <v>329</v>
      </c>
      <c r="I60" s="307" t="s">
        <v>324</v>
      </c>
      <c r="J60" s="307"/>
      <c r="K60" s="400"/>
      <c r="L60" s="333">
        <v>-24218</v>
      </c>
      <c r="M60" s="337"/>
      <c r="N60" s="343">
        <v>44813</v>
      </c>
      <c r="O60" s="344">
        <v>44827</v>
      </c>
      <c r="P60" s="319" t="s">
        <v>413</v>
      </c>
      <c r="Q60" s="319" t="s">
        <v>414</v>
      </c>
      <c r="R60" s="327" t="s">
        <v>470</v>
      </c>
      <c r="S60" s="362"/>
      <c r="T60" s="312"/>
    </row>
    <row r="61" spans="2:20" s="311" customFormat="1" x14ac:dyDescent="0.25">
      <c r="B61" s="319">
        <v>6</v>
      </c>
      <c r="C61" s="319">
        <v>57</v>
      </c>
      <c r="D61" s="319">
        <v>2022</v>
      </c>
      <c r="E61" s="319" t="s">
        <v>431</v>
      </c>
      <c r="F61" s="308" t="s">
        <v>439</v>
      </c>
      <c r="G61" s="318" t="s">
        <v>440</v>
      </c>
      <c r="H61" s="308" t="s">
        <v>448</v>
      </c>
      <c r="I61" s="307" t="s">
        <v>381</v>
      </c>
      <c r="J61" s="307"/>
      <c r="K61" s="400"/>
      <c r="L61" s="333">
        <v>-51837</v>
      </c>
      <c r="M61" s="337"/>
      <c r="N61" s="343">
        <v>44813</v>
      </c>
      <c r="O61" s="344">
        <v>44874</v>
      </c>
      <c r="P61" s="319" t="s">
        <v>418</v>
      </c>
      <c r="Q61" s="344" t="s">
        <v>426</v>
      </c>
      <c r="R61" s="327" t="s">
        <v>470</v>
      </c>
      <c r="S61" s="327" t="s">
        <v>427</v>
      </c>
    </row>
    <row r="62" spans="2:20" s="313" customFormat="1" x14ac:dyDescent="0.25">
      <c r="B62" s="320">
        <v>5</v>
      </c>
      <c r="C62" s="319">
        <v>58</v>
      </c>
      <c r="D62" s="319">
        <v>2022</v>
      </c>
      <c r="E62" s="319" t="s">
        <v>431</v>
      </c>
      <c r="F62" s="308" t="s">
        <v>439</v>
      </c>
      <c r="G62" s="318" t="s">
        <v>440</v>
      </c>
      <c r="H62" s="308" t="s">
        <v>448</v>
      </c>
      <c r="I62" s="307" t="s">
        <v>381</v>
      </c>
      <c r="J62" s="307"/>
      <c r="K62" s="400"/>
      <c r="L62" s="333">
        <v>-108473</v>
      </c>
      <c r="M62" s="337"/>
      <c r="N62" s="343">
        <v>44813</v>
      </c>
      <c r="O62" s="344">
        <v>44874</v>
      </c>
      <c r="P62" s="319" t="s">
        <v>418</v>
      </c>
      <c r="Q62" s="344" t="s">
        <v>426</v>
      </c>
      <c r="R62" s="327" t="s">
        <v>470</v>
      </c>
      <c r="S62" s="327" t="s">
        <v>427</v>
      </c>
    </row>
    <row r="63" spans="2:20" s="313" customFormat="1" x14ac:dyDescent="0.25">
      <c r="B63" s="320">
        <v>4</v>
      </c>
      <c r="C63" s="328">
        <v>59</v>
      </c>
      <c r="D63" s="319">
        <v>2022</v>
      </c>
      <c r="E63" s="319" t="s">
        <v>431</v>
      </c>
      <c r="F63" s="308" t="s">
        <v>439</v>
      </c>
      <c r="G63" s="318" t="s">
        <v>440</v>
      </c>
      <c r="H63" s="308" t="s">
        <v>448</v>
      </c>
      <c r="I63" s="307" t="s">
        <v>381</v>
      </c>
      <c r="J63" s="329"/>
      <c r="K63" s="425"/>
      <c r="L63" s="333">
        <v>-31650</v>
      </c>
      <c r="M63" s="337"/>
      <c r="N63" s="343">
        <v>44813</v>
      </c>
      <c r="O63" s="344">
        <v>44874</v>
      </c>
      <c r="P63" s="319" t="s">
        <v>418</v>
      </c>
      <c r="Q63" s="344" t="s">
        <v>425</v>
      </c>
      <c r="R63" s="327" t="s">
        <v>470</v>
      </c>
      <c r="S63" s="327" t="s">
        <v>427</v>
      </c>
    </row>
    <row r="64" spans="2:20" s="313" customFormat="1" x14ac:dyDescent="0.25">
      <c r="B64" s="319">
        <v>3</v>
      </c>
      <c r="C64" s="319">
        <v>60</v>
      </c>
      <c r="D64" s="319">
        <v>2022</v>
      </c>
      <c r="E64" s="319" t="s">
        <v>431</v>
      </c>
      <c r="F64" s="308" t="s">
        <v>439</v>
      </c>
      <c r="G64" s="318" t="s">
        <v>326</v>
      </c>
      <c r="H64" s="367" t="s">
        <v>447</v>
      </c>
      <c r="I64" s="307" t="s">
        <v>324</v>
      </c>
      <c r="J64" s="307"/>
      <c r="K64" s="400"/>
      <c r="L64" s="333">
        <v>-12791</v>
      </c>
      <c r="M64" s="337"/>
      <c r="N64" s="343">
        <v>44813</v>
      </c>
      <c r="O64" s="344">
        <v>44874</v>
      </c>
      <c r="P64" s="319" t="s">
        <v>418</v>
      </c>
      <c r="Q64" s="344" t="s">
        <v>424</v>
      </c>
      <c r="R64" s="327" t="s">
        <v>470</v>
      </c>
      <c r="S64" s="327" t="s">
        <v>427</v>
      </c>
    </row>
    <row r="65" spans="1:20" s="313" customFormat="1" x14ac:dyDescent="0.25">
      <c r="B65" s="330">
        <v>0</v>
      </c>
      <c r="C65" s="319">
        <v>61</v>
      </c>
      <c r="D65" s="368">
        <v>2023</v>
      </c>
      <c r="E65" s="368" t="s">
        <v>482</v>
      </c>
      <c r="F65" s="405" t="s">
        <v>49</v>
      </c>
      <c r="G65" s="413" t="s">
        <v>450</v>
      </c>
      <c r="H65" s="405" t="s">
        <v>451</v>
      </c>
      <c r="I65" s="310" t="s">
        <v>381</v>
      </c>
      <c r="J65" s="371">
        <v>4377000</v>
      </c>
      <c r="K65" s="380"/>
      <c r="L65" s="371">
        <v>4377000</v>
      </c>
      <c r="M65" s="394"/>
      <c r="N65" s="372"/>
      <c r="O65" s="373"/>
      <c r="P65" s="310"/>
      <c r="Q65" s="374"/>
      <c r="R65" s="375" t="s">
        <v>471</v>
      </c>
      <c r="S65" s="376"/>
      <c r="T65" s="326"/>
    </row>
    <row r="66" spans="1:20" s="314" customFormat="1" x14ac:dyDescent="0.25">
      <c r="B66" s="417">
        <v>0</v>
      </c>
      <c r="C66" s="319">
        <v>62</v>
      </c>
      <c r="D66" s="388">
        <v>2023</v>
      </c>
      <c r="E66" s="368" t="s">
        <v>483</v>
      </c>
      <c r="F66" s="426" t="s">
        <v>439</v>
      </c>
      <c r="G66" s="389" t="s">
        <v>440</v>
      </c>
      <c r="H66" s="384" t="s">
        <v>449</v>
      </c>
      <c r="I66" s="390" t="s">
        <v>381</v>
      </c>
      <c r="J66" s="390"/>
      <c r="K66" s="391">
        <v>25560000</v>
      </c>
      <c r="L66" s="427"/>
      <c r="M66" s="391">
        <v>25560000</v>
      </c>
      <c r="N66" s="392"/>
      <c r="O66" s="422"/>
      <c r="P66" s="388"/>
      <c r="Q66" s="423"/>
      <c r="R66" s="428" t="s">
        <v>339</v>
      </c>
      <c r="S66" s="424"/>
    </row>
    <row r="67" spans="1:20" x14ac:dyDescent="0.25">
      <c r="A67" s="315"/>
      <c r="B67" s="315"/>
      <c r="C67" s="315"/>
      <c r="D67" s="315"/>
      <c r="E67" s="315"/>
      <c r="F67" s="315"/>
      <c r="G67" s="361"/>
      <c r="H67" s="356"/>
      <c r="I67" s="315"/>
      <c r="J67" s="315"/>
      <c r="K67" s="335"/>
      <c r="L67" s="339"/>
      <c r="M67" s="340"/>
      <c r="N67" s="352"/>
      <c r="O67" s="353"/>
      <c r="R67" s="360"/>
    </row>
    <row r="68" spans="1:20" x14ac:dyDescent="0.25">
      <c r="A68" s="315"/>
      <c r="B68" s="315"/>
      <c r="C68" s="315"/>
      <c r="D68" s="315"/>
      <c r="E68" s="315"/>
      <c r="F68" s="315"/>
      <c r="G68" s="361"/>
      <c r="H68" s="356"/>
      <c r="I68" s="315"/>
      <c r="J68" s="315"/>
      <c r="K68" s="335"/>
      <c r="L68" s="341"/>
      <c r="M68" s="340"/>
      <c r="N68" s="352"/>
      <c r="O68" s="353"/>
      <c r="R68" s="360"/>
    </row>
    <row r="69" spans="1:20" x14ac:dyDescent="0.25">
      <c r="A69" s="315"/>
      <c r="B69" s="315"/>
      <c r="C69" s="315"/>
      <c r="D69" s="315"/>
      <c r="E69" s="315"/>
      <c r="F69" s="315"/>
      <c r="G69" s="361"/>
      <c r="H69" s="356"/>
      <c r="I69" s="315"/>
      <c r="J69" s="315"/>
      <c r="K69" s="335"/>
      <c r="L69" s="341"/>
      <c r="M69" s="340"/>
      <c r="N69" s="352"/>
      <c r="O69" s="353"/>
      <c r="R69" s="360"/>
    </row>
    <row r="70" spans="1:20" x14ac:dyDescent="0.25">
      <c r="A70" s="315"/>
      <c r="B70" s="315"/>
      <c r="C70" s="315"/>
      <c r="D70" s="315"/>
      <c r="E70" s="315"/>
      <c r="F70" s="315"/>
      <c r="G70" s="361"/>
      <c r="H70" s="356"/>
      <c r="I70" s="315"/>
      <c r="J70" s="315"/>
      <c r="K70" s="335"/>
      <c r="L70" s="341"/>
      <c r="M70" s="340"/>
      <c r="N70" s="352"/>
      <c r="O70" s="353"/>
      <c r="R70" s="360"/>
    </row>
    <row r="71" spans="1:20" x14ac:dyDescent="0.25">
      <c r="A71" s="315"/>
      <c r="B71" s="315"/>
      <c r="C71" s="315"/>
      <c r="D71" s="315"/>
      <c r="E71" s="315"/>
      <c r="F71" s="315"/>
      <c r="G71" s="361"/>
      <c r="H71" s="356"/>
      <c r="I71" s="315"/>
      <c r="J71" s="315"/>
      <c r="K71" s="335"/>
      <c r="L71" s="341"/>
      <c r="M71" s="340"/>
      <c r="N71" s="352"/>
      <c r="O71" s="353"/>
      <c r="R71" s="360"/>
    </row>
    <row r="72" spans="1:20" x14ac:dyDescent="0.25">
      <c r="A72" s="315"/>
      <c r="B72" s="315"/>
      <c r="C72" s="315"/>
      <c r="D72" s="315"/>
      <c r="E72" s="315"/>
      <c r="F72" s="315"/>
      <c r="G72" s="361"/>
      <c r="H72" s="356"/>
      <c r="I72" s="315"/>
      <c r="J72" s="315"/>
      <c r="K72" s="335"/>
      <c r="L72" s="341"/>
      <c r="M72" s="340"/>
      <c r="N72" s="352"/>
      <c r="O72" s="353"/>
      <c r="R72" s="360"/>
    </row>
    <row r="73" spans="1:20" x14ac:dyDescent="0.25">
      <c r="A73" s="315"/>
      <c r="B73" s="315"/>
      <c r="C73" s="315"/>
      <c r="D73" s="315"/>
      <c r="E73" s="315"/>
      <c r="F73" s="315"/>
      <c r="G73" s="361"/>
      <c r="H73" s="356"/>
      <c r="I73" s="315"/>
      <c r="J73" s="315"/>
      <c r="K73" s="335"/>
      <c r="L73" s="341"/>
      <c r="M73" s="340"/>
      <c r="N73" s="352"/>
      <c r="O73" s="353"/>
      <c r="R73" s="360"/>
    </row>
    <row r="74" spans="1:20" x14ac:dyDescent="0.25">
      <c r="A74" s="315"/>
      <c r="B74" s="315"/>
      <c r="C74" s="315"/>
      <c r="D74" s="315"/>
      <c r="E74" s="315"/>
      <c r="F74" s="315"/>
      <c r="G74" s="361"/>
      <c r="H74" s="315"/>
      <c r="I74" s="315"/>
      <c r="J74" s="315"/>
      <c r="K74" s="315"/>
      <c r="L74" s="315"/>
      <c r="M74" s="315"/>
      <c r="N74" s="352"/>
      <c r="O74" s="353"/>
      <c r="R74" s="360"/>
    </row>
    <row r="75" spans="1:20" x14ac:dyDescent="0.25">
      <c r="A75" s="315"/>
      <c r="B75" s="315"/>
      <c r="C75" s="315"/>
      <c r="D75" s="315"/>
      <c r="E75" s="315"/>
      <c r="F75" s="315"/>
      <c r="G75" s="361"/>
      <c r="H75" s="356"/>
      <c r="I75" s="315"/>
      <c r="J75" s="315"/>
      <c r="K75" s="335"/>
      <c r="L75" s="341"/>
      <c r="M75" s="340"/>
      <c r="N75" s="352"/>
      <c r="O75" s="353"/>
      <c r="R75" s="360"/>
    </row>
    <row r="76" spans="1:20" x14ac:dyDescent="0.25">
      <c r="A76" s="315"/>
      <c r="B76" s="315"/>
      <c r="C76" s="315"/>
      <c r="D76" s="315"/>
      <c r="E76" s="315"/>
      <c r="F76" s="315"/>
      <c r="G76" s="361"/>
      <c r="H76" s="356"/>
      <c r="I76" s="315"/>
      <c r="J76" s="315"/>
      <c r="K76" s="335"/>
      <c r="L76" s="341"/>
      <c r="M76" s="340"/>
      <c r="N76" s="352"/>
      <c r="O76" s="353"/>
      <c r="R76" s="360"/>
    </row>
    <row r="77" spans="1:20" x14ac:dyDescent="0.25">
      <c r="A77" s="315"/>
      <c r="B77" s="315"/>
      <c r="C77" s="315"/>
      <c r="D77" s="315"/>
      <c r="E77" s="315"/>
      <c r="F77" s="315"/>
      <c r="G77" s="361"/>
      <c r="H77" s="356"/>
      <c r="I77" s="315"/>
      <c r="J77" s="315"/>
      <c r="K77" s="335"/>
      <c r="L77" s="341"/>
      <c r="M77" s="340"/>
      <c r="N77" s="352"/>
      <c r="O77" s="353"/>
      <c r="R77" s="360"/>
    </row>
    <row r="78" spans="1:20" x14ac:dyDescent="0.25">
      <c r="A78" s="315"/>
      <c r="B78" s="315"/>
      <c r="C78" s="315"/>
      <c r="D78" s="315"/>
      <c r="E78" s="315"/>
      <c r="F78" s="315"/>
      <c r="G78" s="361"/>
      <c r="H78" s="356"/>
      <c r="I78" s="315"/>
      <c r="J78" s="315"/>
      <c r="K78" s="335"/>
      <c r="L78" s="341"/>
      <c r="M78" s="339"/>
      <c r="N78" s="354"/>
      <c r="O78" s="355"/>
      <c r="P78" s="355"/>
      <c r="Q78" s="355"/>
    </row>
    <row r="79" spans="1:20" x14ac:dyDescent="0.25">
      <c r="A79" s="315"/>
      <c r="B79" s="315"/>
      <c r="C79" s="315"/>
      <c r="D79" s="315"/>
      <c r="E79" s="315"/>
      <c r="F79" s="315"/>
      <c r="G79" s="361"/>
      <c r="H79" s="356"/>
      <c r="I79" s="315"/>
      <c r="J79" s="315"/>
      <c r="K79" s="335"/>
      <c r="L79" s="341"/>
      <c r="M79" s="339"/>
      <c r="N79" s="354"/>
      <c r="O79" s="355"/>
      <c r="P79" s="355"/>
      <c r="Q79" s="355"/>
    </row>
    <row r="80" spans="1:20" x14ac:dyDescent="0.25">
      <c r="A80" s="315"/>
      <c r="B80" s="315"/>
      <c r="C80" s="315"/>
      <c r="D80" s="315"/>
      <c r="E80" s="315"/>
      <c r="F80" s="315"/>
      <c r="G80" s="361"/>
      <c r="H80" s="356"/>
      <c r="I80" s="315"/>
      <c r="J80" s="315"/>
      <c r="K80" s="335"/>
      <c r="L80" s="341"/>
      <c r="M80" s="339"/>
      <c r="N80" s="354"/>
      <c r="O80" s="355"/>
      <c r="P80" s="355"/>
      <c r="Q80" s="355"/>
    </row>
    <row r="81" spans="1:17" x14ac:dyDescent="0.25">
      <c r="A81" s="315"/>
      <c r="B81" s="315"/>
      <c r="C81" s="315"/>
      <c r="D81" s="315"/>
      <c r="E81" s="315"/>
      <c r="F81" s="315"/>
      <c r="G81" s="361"/>
      <c r="H81" s="356"/>
      <c r="I81" s="315"/>
      <c r="J81" s="315"/>
      <c r="K81" s="335"/>
      <c r="L81" s="341"/>
      <c r="M81" s="339"/>
      <c r="N81" s="354"/>
      <c r="O81" s="355"/>
      <c r="P81" s="355"/>
      <c r="Q81" s="355"/>
    </row>
    <row r="82" spans="1:17" x14ac:dyDescent="0.25">
      <c r="A82" s="315"/>
      <c r="B82" s="315"/>
      <c r="C82" s="315"/>
      <c r="D82" s="315"/>
      <c r="E82" s="315"/>
      <c r="F82" s="315"/>
      <c r="G82" s="361"/>
      <c r="H82" s="356"/>
      <c r="I82" s="315"/>
      <c r="J82" s="315"/>
      <c r="K82" s="335"/>
      <c r="L82" s="341"/>
      <c r="M82" s="339"/>
      <c r="N82" s="354"/>
      <c r="O82" s="355"/>
      <c r="P82" s="355"/>
      <c r="Q82" s="355"/>
    </row>
    <row r="83" spans="1:17" x14ac:dyDescent="0.25">
      <c r="A83" s="315"/>
      <c r="B83" s="315"/>
      <c r="C83" s="315"/>
      <c r="D83" s="315"/>
      <c r="E83" s="315"/>
      <c r="F83" s="315"/>
      <c r="G83" s="361"/>
      <c r="H83" s="356"/>
      <c r="I83" s="315"/>
      <c r="J83" s="315"/>
      <c r="K83" s="335"/>
      <c r="L83" s="341"/>
      <c r="M83" s="339"/>
      <c r="N83" s="354"/>
      <c r="O83" s="355"/>
      <c r="P83" s="355"/>
      <c r="Q83" s="355"/>
    </row>
    <row r="84" spans="1:17" x14ac:dyDescent="0.25">
      <c r="A84" s="315"/>
      <c r="B84" s="315"/>
      <c r="C84" s="315"/>
      <c r="D84" s="315"/>
      <c r="E84" s="315"/>
      <c r="F84" s="315"/>
      <c r="G84" s="361"/>
      <c r="H84" s="356"/>
      <c r="I84" s="315"/>
      <c r="J84" s="315"/>
      <c r="K84" s="335"/>
      <c r="L84" s="341"/>
      <c r="M84" s="339"/>
      <c r="N84" s="354"/>
      <c r="O84" s="355"/>
      <c r="P84" s="355"/>
      <c r="Q84" s="355"/>
    </row>
    <row r="85" spans="1:17" x14ac:dyDescent="0.25">
      <c r="A85" s="315"/>
      <c r="B85" s="315"/>
      <c r="C85" s="315"/>
      <c r="D85" s="315"/>
      <c r="E85" s="315"/>
      <c r="F85" s="315"/>
      <c r="G85" s="361"/>
      <c r="H85" s="356"/>
      <c r="I85" s="315"/>
      <c r="J85" s="315"/>
      <c r="K85" s="335"/>
      <c r="L85" s="341"/>
      <c r="M85" s="339"/>
      <c r="N85" s="354"/>
      <c r="O85" s="355"/>
      <c r="P85" s="355"/>
      <c r="Q85" s="355"/>
    </row>
    <row r="86" spans="1:17" x14ac:dyDescent="0.25">
      <c r="A86" s="315"/>
      <c r="B86" s="315"/>
      <c r="C86" s="315"/>
      <c r="D86" s="315"/>
      <c r="E86" s="315"/>
      <c r="F86" s="315"/>
      <c r="G86" s="361"/>
      <c r="H86" s="356"/>
      <c r="I86" s="315"/>
      <c r="J86" s="315"/>
      <c r="K86" s="335"/>
      <c r="L86" s="341"/>
      <c r="M86" s="339"/>
      <c r="N86" s="354"/>
      <c r="O86" s="355"/>
      <c r="P86" s="355"/>
      <c r="Q86" s="355"/>
    </row>
    <row r="87" spans="1:17" x14ac:dyDescent="0.25">
      <c r="A87" s="315"/>
      <c r="B87" s="315"/>
      <c r="C87" s="315"/>
      <c r="D87" s="315"/>
      <c r="E87" s="315"/>
      <c r="F87" s="315"/>
      <c r="G87" s="361"/>
      <c r="H87" s="356"/>
      <c r="I87" s="315"/>
      <c r="J87" s="315"/>
      <c r="K87" s="335"/>
      <c r="L87" s="341"/>
      <c r="M87" s="339"/>
      <c r="N87" s="354"/>
      <c r="O87" s="355"/>
      <c r="P87" s="355"/>
      <c r="Q87" s="355"/>
    </row>
    <row r="88" spans="1:17" x14ac:dyDescent="0.25">
      <c r="A88" s="315"/>
      <c r="B88" s="315"/>
      <c r="C88" s="315"/>
      <c r="D88" s="315"/>
      <c r="E88" s="315"/>
      <c r="F88" s="315"/>
      <c r="G88" s="361"/>
      <c r="H88" s="356"/>
      <c r="I88" s="315"/>
      <c r="J88" s="315"/>
      <c r="K88" s="335"/>
      <c r="L88" s="341"/>
      <c r="M88" s="339"/>
      <c r="N88" s="354"/>
      <c r="O88" s="355"/>
      <c r="P88" s="355"/>
      <c r="Q88" s="355"/>
    </row>
    <row r="89" spans="1:17" x14ac:dyDescent="0.25">
      <c r="A89" s="315"/>
      <c r="B89" s="315"/>
      <c r="C89" s="315"/>
      <c r="D89" s="315"/>
      <c r="E89" s="315"/>
      <c r="F89" s="315"/>
      <c r="G89" s="361"/>
      <c r="H89" s="356"/>
      <c r="I89" s="315"/>
      <c r="J89" s="315"/>
      <c r="K89" s="335"/>
      <c r="L89" s="341"/>
      <c r="M89" s="339"/>
      <c r="N89" s="354"/>
      <c r="O89" s="355"/>
      <c r="P89" s="355"/>
      <c r="Q89" s="355"/>
    </row>
    <row r="90" spans="1:17" x14ac:dyDescent="0.25">
      <c r="A90" s="315"/>
      <c r="B90" s="315"/>
      <c r="C90" s="315"/>
      <c r="D90" s="315"/>
      <c r="E90" s="315"/>
      <c r="F90" s="315"/>
      <c r="G90" s="361"/>
      <c r="H90" s="356"/>
      <c r="I90" s="315"/>
      <c r="J90" s="315"/>
      <c r="K90" s="335"/>
      <c r="L90" s="341"/>
      <c r="M90" s="339"/>
      <c r="N90" s="354"/>
      <c r="O90" s="355"/>
      <c r="P90" s="355"/>
      <c r="Q90" s="355"/>
    </row>
    <row r="91" spans="1:17" x14ac:dyDescent="0.25">
      <c r="A91" s="315"/>
      <c r="B91" s="315"/>
      <c r="C91" s="315"/>
      <c r="D91" s="315"/>
      <c r="E91" s="315"/>
      <c r="F91" s="315"/>
      <c r="G91" s="361"/>
      <c r="H91" s="356"/>
      <c r="I91" s="315"/>
      <c r="J91" s="315"/>
      <c r="K91" s="335"/>
      <c r="L91" s="341"/>
      <c r="M91" s="339"/>
      <c r="N91" s="354"/>
      <c r="O91" s="355"/>
      <c r="P91" s="355"/>
      <c r="Q91" s="355"/>
    </row>
    <row r="92" spans="1:17" x14ac:dyDescent="0.25">
      <c r="A92" s="315"/>
      <c r="B92" s="315"/>
      <c r="C92" s="315"/>
      <c r="D92" s="315"/>
      <c r="E92" s="315"/>
      <c r="F92" s="315"/>
      <c r="G92" s="361"/>
      <c r="H92" s="356"/>
      <c r="I92" s="315"/>
      <c r="J92" s="315"/>
      <c r="K92" s="335"/>
      <c r="L92" s="341"/>
      <c r="M92" s="339"/>
      <c r="N92" s="354"/>
      <c r="O92" s="355"/>
      <c r="P92" s="355"/>
      <c r="Q92" s="355"/>
    </row>
    <row r="93" spans="1:17" x14ac:dyDescent="0.25">
      <c r="A93" s="315"/>
      <c r="B93" s="315"/>
      <c r="C93" s="315"/>
      <c r="D93" s="315"/>
      <c r="E93" s="315"/>
      <c r="F93" s="315"/>
      <c r="G93" s="361"/>
      <c r="H93" s="356"/>
      <c r="I93" s="315"/>
      <c r="J93" s="315"/>
      <c r="K93" s="335"/>
      <c r="L93" s="341"/>
      <c r="M93" s="339"/>
      <c r="N93" s="354"/>
      <c r="O93" s="355"/>
      <c r="P93" s="355"/>
      <c r="Q93" s="355"/>
    </row>
    <row r="94" spans="1:17" x14ac:dyDescent="0.25">
      <c r="A94" s="315"/>
      <c r="B94" s="315"/>
      <c r="C94" s="315"/>
      <c r="D94" s="315"/>
      <c r="E94" s="315"/>
      <c r="F94" s="315"/>
      <c r="G94" s="361"/>
      <c r="H94" s="356"/>
      <c r="I94" s="315"/>
      <c r="J94" s="315"/>
      <c r="K94" s="335"/>
      <c r="L94" s="341"/>
      <c r="M94" s="339"/>
      <c r="N94" s="354"/>
      <c r="O94" s="355"/>
      <c r="P94" s="355"/>
      <c r="Q94" s="355"/>
    </row>
    <row r="95" spans="1:17" x14ac:dyDescent="0.25">
      <c r="A95" s="315"/>
      <c r="B95" s="315"/>
      <c r="C95" s="315"/>
      <c r="D95" s="315"/>
      <c r="E95" s="315"/>
      <c r="F95" s="315"/>
      <c r="G95" s="361"/>
      <c r="H95" s="356"/>
      <c r="I95" s="315"/>
      <c r="J95" s="315"/>
      <c r="K95" s="335"/>
      <c r="L95" s="341"/>
      <c r="M95" s="339"/>
      <c r="N95" s="354"/>
      <c r="O95" s="355"/>
      <c r="P95" s="355"/>
      <c r="Q95" s="355"/>
    </row>
    <row r="96" spans="1:17" x14ac:dyDescent="0.25">
      <c r="A96" s="315"/>
      <c r="B96" s="315"/>
      <c r="C96" s="315"/>
      <c r="D96" s="315"/>
      <c r="E96" s="315"/>
      <c r="F96" s="315"/>
      <c r="G96" s="361"/>
      <c r="H96" s="356"/>
      <c r="I96" s="315"/>
      <c r="J96" s="315"/>
      <c r="K96" s="335"/>
      <c r="L96" s="341"/>
      <c r="M96" s="339"/>
      <c r="N96" s="354"/>
      <c r="O96" s="355"/>
      <c r="P96" s="355"/>
      <c r="Q96" s="355"/>
    </row>
    <row r="97" spans="1:17" x14ac:dyDescent="0.25">
      <c r="A97" s="315"/>
      <c r="B97" s="315"/>
      <c r="C97" s="315"/>
      <c r="D97" s="315"/>
      <c r="E97" s="315"/>
      <c r="F97" s="315"/>
      <c r="G97" s="361"/>
      <c r="H97" s="356"/>
      <c r="I97" s="315"/>
      <c r="J97" s="315"/>
      <c r="K97" s="335"/>
      <c r="L97" s="341"/>
      <c r="M97" s="339"/>
      <c r="N97" s="354"/>
      <c r="O97" s="355"/>
      <c r="P97" s="355"/>
      <c r="Q97" s="355"/>
    </row>
  </sheetData>
  <autoFilter ref="B4:S66" xr:uid="{DF6BB989-AC11-455E-BEA6-DDFC5217EFE7}">
    <sortState xmlns:xlrd2="http://schemas.microsoft.com/office/spreadsheetml/2017/richdata2" ref="B5:S66">
      <sortCondition ref="D4:D66"/>
    </sortState>
  </autoFilter>
  <mergeCells count="1">
    <mergeCell ref="B1:R1"/>
  </mergeCells>
  <pageMargins left="0.75" right="0.75" top="1" bottom="1" header="0.5" footer="0.5"/>
  <pageSetup fitToWidth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BAA7-82A7-46F7-9D7C-E9E003CDB1C7}">
  <sheetPr>
    <tabColor rgb="FFFFFF00"/>
  </sheetPr>
  <dimension ref="A3:C46"/>
  <sheetViews>
    <sheetView workbookViewId="0">
      <selection activeCell="C15" sqref="C15"/>
    </sheetView>
  </sheetViews>
  <sheetFormatPr defaultRowHeight="13.2" x14ac:dyDescent="0.25"/>
  <cols>
    <col min="1" max="1" width="13.33203125" bestFit="1" customWidth="1"/>
    <col min="2" max="2" width="26.77734375" style="411" bestFit="1" customWidth="1"/>
    <col min="3" max="3" width="34.5546875" bestFit="1" customWidth="1"/>
  </cols>
  <sheetData>
    <row r="3" spans="1:3" x14ac:dyDescent="0.25">
      <c r="A3" s="408" t="s">
        <v>456</v>
      </c>
      <c r="B3" t="s">
        <v>480</v>
      </c>
      <c r="C3" t="s">
        <v>481</v>
      </c>
    </row>
    <row r="4" spans="1:3" x14ac:dyDescent="0.25">
      <c r="A4" s="409">
        <v>2017</v>
      </c>
      <c r="B4" s="411">
        <v>0</v>
      </c>
      <c r="C4" s="411">
        <v>0</v>
      </c>
    </row>
    <row r="5" spans="1:3" x14ac:dyDescent="0.25">
      <c r="A5" s="410" t="s">
        <v>313</v>
      </c>
      <c r="B5" s="411">
        <v>139000</v>
      </c>
      <c r="C5" s="411">
        <v>0</v>
      </c>
    </row>
    <row r="6" spans="1:3" x14ac:dyDescent="0.25">
      <c r="A6" s="410" t="s">
        <v>353</v>
      </c>
      <c r="B6" s="411">
        <v>-15000</v>
      </c>
      <c r="C6" s="411"/>
    </row>
    <row r="7" spans="1:3" x14ac:dyDescent="0.25">
      <c r="A7" s="410" t="s">
        <v>326</v>
      </c>
      <c r="B7" s="411">
        <v>-124000</v>
      </c>
      <c r="C7" s="411"/>
    </row>
    <row r="8" spans="1:3" x14ac:dyDescent="0.25">
      <c r="A8" s="409">
        <v>2018</v>
      </c>
      <c r="B8" s="411">
        <v>0</v>
      </c>
      <c r="C8" s="411">
        <v>-0.47000000067055225</v>
      </c>
    </row>
    <row r="9" spans="1:3" x14ac:dyDescent="0.25">
      <c r="A9" s="410" t="s">
        <v>374</v>
      </c>
      <c r="B9" s="411">
        <v>-176668</v>
      </c>
      <c r="C9" s="411"/>
    </row>
    <row r="10" spans="1:3" x14ac:dyDescent="0.25">
      <c r="A10" s="410" t="s">
        <v>332</v>
      </c>
      <c r="B10" s="411">
        <v>-553082</v>
      </c>
      <c r="C10" s="411">
        <v>-3914039</v>
      </c>
    </row>
    <row r="11" spans="1:3" x14ac:dyDescent="0.25">
      <c r="A11" s="410" t="s">
        <v>351</v>
      </c>
      <c r="C11" s="411">
        <v>-659258.23</v>
      </c>
    </row>
    <row r="12" spans="1:3" x14ac:dyDescent="0.25">
      <c r="A12" s="410" t="s">
        <v>326</v>
      </c>
      <c r="C12" s="411">
        <v>-1611703.24</v>
      </c>
    </row>
    <row r="13" spans="1:3" x14ac:dyDescent="0.25">
      <c r="A13" s="410" t="s">
        <v>334</v>
      </c>
      <c r="B13" s="411">
        <v>-271250</v>
      </c>
      <c r="C13" s="411">
        <v>6185000</v>
      </c>
    </row>
    <row r="14" spans="1:3" x14ac:dyDescent="0.25">
      <c r="A14" s="410" t="s">
        <v>330</v>
      </c>
      <c r="B14" s="411">
        <v>1001000</v>
      </c>
      <c r="C14" s="411"/>
    </row>
    <row r="15" spans="1:3" x14ac:dyDescent="0.25">
      <c r="A15" s="409">
        <v>2019</v>
      </c>
      <c r="B15" s="411">
        <v>2810862.25</v>
      </c>
      <c r="C15" s="411">
        <v>23612000</v>
      </c>
    </row>
    <row r="16" spans="1:3" x14ac:dyDescent="0.25">
      <c r="A16" s="410" t="s">
        <v>353</v>
      </c>
      <c r="B16" s="411">
        <v>-429310</v>
      </c>
      <c r="C16" s="411"/>
    </row>
    <row r="17" spans="1:3" x14ac:dyDescent="0.25">
      <c r="A17" s="410" t="s">
        <v>332</v>
      </c>
      <c r="B17" s="411">
        <v>-263230</v>
      </c>
      <c r="C17" s="411">
        <v>-9600000</v>
      </c>
    </row>
    <row r="18" spans="1:3" x14ac:dyDescent="0.25">
      <c r="A18" s="410" t="s">
        <v>351</v>
      </c>
      <c r="B18" s="411">
        <v>-244929</v>
      </c>
      <c r="C18" s="411">
        <v>-4297000</v>
      </c>
    </row>
    <row r="19" spans="1:3" x14ac:dyDescent="0.25">
      <c r="A19" s="410" t="s">
        <v>326</v>
      </c>
      <c r="B19" s="411">
        <v>-263230</v>
      </c>
      <c r="C19" s="411">
        <v>4729000</v>
      </c>
    </row>
    <row r="20" spans="1:3" x14ac:dyDescent="0.25">
      <c r="A20" s="410" t="s">
        <v>327</v>
      </c>
      <c r="B20" s="411">
        <v>-1886682.75</v>
      </c>
      <c r="C20" s="411">
        <v>22765000</v>
      </c>
    </row>
    <row r="21" spans="1:3" x14ac:dyDescent="0.25">
      <c r="A21" s="410" t="s">
        <v>330</v>
      </c>
      <c r="B21" s="411">
        <v>-100000</v>
      </c>
      <c r="C21" s="411">
        <v>10015000</v>
      </c>
    </row>
    <row r="22" spans="1:3" x14ac:dyDescent="0.25">
      <c r="A22" s="410" t="s">
        <v>154</v>
      </c>
      <c r="B22" s="411">
        <v>6118554</v>
      </c>
      <c r="C22" s="411"/>
    </row>
    <row r="23" spans="1:3" x14ac:dyDescent="0.25">
      <c r="A23" s="410" t="s">
        <v>458</v>
      </c>
      <c r="B23" s="411">
        <v>-120310</v>
      </c>
      <c r="C23" s="411"/>
    </row>
    <row r="24" spans="1:3" x14ac:dyDescent="0.25">
      <c r="A24" s="409">
        <v>2020</v>
      </c>
      <c r="B24" s="411">
        <v>0</v>
      </c>
      <c r="C24" s="411">
        <v>11636000</v>
      </c>
    </row>
    <row r="25" spans="1:3" x14ac:dyDescent="0.25">
      <c r="A25" s="410" t="s">
        <v>374</v>
      </c>
      <c r="B25" s="411">
        <v>1090248</v>
      </c>
      <c r="C25" s="411"/>
    </row>
    <row r="26" spans="1:3" x14ac:dyDescent="0.25">
      <c r="A26" s="410" t="s">
        <v>353</v>
      </c>
      <c r="C26" s="411">
        <v>7321000</v>
      </c>
    </row>
    <row r="27" spans="1:3" x14ac:dyDescent="0.25">
      <c r="A27" s="410" t="s">
        <v>351</v>
      </c>
      <c r="C27" s="411">
        <v>4315000</v>
      </c>
    </row>
    <row r="28" spans="1:3" x14ac:dyDescent="0.25">
      <c r="A28" s="410" t="s">
        <v>327</v>
      </c>
      <c r="B28" s="411">
        <v>-150000</v>
      </c>
      <c r="C28" s="411"/>
    </row>
    <row r="29" spans="1:3" x14ac:dyDescent="0.25">
      <c r="A29" s="410" t="s">
        <v>408</v>
      </c>
      <c r="B29" s="411">
        <v>-274914</v>
      </c>
      <c r="C29" s="411"/>
    </row>
    <row r="30" spans="1:3" x14ac:dyDescent="0.25">
      <c r="A30" s="410" t="s">
        <v>330</v>
      </c>
      <c r="B30" s="411">
        <v>-665334</v>
      </c>
      <c r="C30" s="411"/>
    </row>
    <row r="31" spans="1:3" x14ac:dyDescent="0.25">
      <c r="A31" s="409">
        <v>2021</v>
      </c>
      <c r="B31" s="411">
        <v>30605</v>
      </c>
      <c r="C31" s="411">
        <v>11646000</v>
      </c>
    </row>
    <row r="32" spans="1:3" x14ac:dyDescent="0.25">
      <c r="A32" s="410" t="s">
        <v>374</v>
      </c>
      <c r="C32" s="411">
        <v>11646000</v>
      </c>
    </row>
    <row r="33" spans="1:3" x14ac:dyDescent="0.25">
      <c r="A33" s="410" t="s">
        <v>397</v>
      </c>
      <c r="B33" s="411">
        <v>405000</v>
      </c>
      <c r="C33" s="411"/>
    </row>
    <row r="34" spans="1:3" x14ac:dyDescent="0.25">
      <c r="A34" s="410" t="s">
        <v>327</v>
      </c>
      <c r="B34" s="411">
        <v>-230007</v>
      </c>
      <c r="C34" s="411"/>
    </row>
    <row r="35" spans="1:3" x14ac:dyDescent="0.25">
      <c r="A35" s="410" t="s">
        <v>408</v>
      </c>
      <c r="B35" s="411">
        <v>-144388</v>
      </c>
      <c r="C35" s="411"/>
    </row>
    <row r="36" spans="1:3" x14ac:dyDescent="0.25">
      <c r="A36" s="409">
        <v>2022</v>
      </c>
      <c r="B36" s="411">
        <v>4953132.54</v>
      </c>
      <c r="C36" s="411">
        <v>4054000</v>
      </c>
    </row>
    <row r="37" spans="1:3" x14ac:dyDescent="0.25">
      <c r="A37" s="410" t="s">
        <v>397</v>
      </c>
      <c r="B37" s="411">
        <v>-157596</v>
      </c>
      <c r="C37" s="411">
        <v>4054000</v>
      </c>
    </row>
    <row r="38" spans="1:3" x14ac:dyDescent="0.25">
      <c r="A38" s="410" t="s">
        <v>326</v>
      </c>
      <c r="B38" s="411">
        <v>-12791</v>
      </c>
      <c r="C38" s="411"/>
    </row>
    <row r="39" spans="1:3" x14ac:dyDescent="0.25">
      <c r="A39" s="410" t="s">
        <v>440</v>
      </c>
      <c r="B39" s="411">
        <v>5567040</v>
      </c>
      <c r="C39" s="411"/>
    </row>
    <row r="40" spans="1:3" x14ac:dyDescent="0.25">
      <c r="A40" s="410" t="s">
        <v>327</v>
      </c>
      <c r="B40" s="411">
        <v>-443520.46</v>
      </c>
      <c r="C40" s="411"/>
    </row>
    <row r="41" spans="1:3" x14ac:dyDescent="0.25">
      <c r="A41" s="409">
        <v>2023</v>
      </c>
      <c r="B41" s="411">
        <v>4377000</v>
      </c>
      <c r="C41" s="411">
        <v>25560000</v>
      </c>
    </row>
    <row r="42" spans="1:3" x14ac:dyDescent="0.25">
      <c r="A42" s="410" t="s">
        <v>450</v>
      </c>
      <c r="B42" s="411">
        <v>4377000</v>
      </c>
      <c r="C42" s="411"/>
    </row>
    <row r="43" spans="1:3" x14ac:dyDescent="0.25">
      <c r="A43" s="410" t="s">
        <v>440</v>
      </c>
      <c r="C43" s="411">
        <v>25560000</v>
      </c>
    </row>
    <row r="44" spans="1:3" x14ac:dyDescent="0.25">
      <c r="A44" s="409" t="s">
        <v>457</v>
      </c>
      <c r="B44" s="411">
        <v>12171599.789999999</v>
      </c>
      <c r="C44" s="411">
        <v>76507999.530000001</v>
      </c>
    </row>
    <row r="45" spans="1:3" x14ac:dyDescent="0.25">
      <c r="B45"/>
    </row>
    <row r="46" spans="1:3" x14ac:dyDescent="0.25">
      <c r="B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7F39-AB4E-4881-8783-BEB18FEBD0FA}">
  <sheetPr>
    <tabColor rgb="FFFFFF00"/>
  </sheetPr>
  <dimension ref="A1:C77"/>
  <sheetViews>
    <sheetView workbookViewId="0">
      <selection activeCell="B13" sqref="B13"/>
    </sheetView>
  </sheetViews>
  <sheetFormatPr defaultRowHeight="13.2" x14ac:dyDescent="0.25"/>
  <cols>
    <col min="1" max="1" width="15.109375" bestFit="1" customWidth="1"/>
    <col min="2" max="2" width="26.77734375" style="411" bestFit="1" customWidth="1"/>
    <col min="3" max="3" width="34.5546875" bestFit="1" customWidth="1"/>
  </cols>
  <sheetData>
    <row r="1" spans="1:3" x14ac:dyDescent="0.25">
      <c r="A1" s="408" t="s">
        <v>438</v>
      </c>
      <c r="B1" t="s">
        <v>484</v>
      </c>
    </row>
    <row r="3" spans="1:3" x14ac:dyDescent="0.25">
      <c r="A3" s="408" t="s">
        <v>456</v>
      </c>
      <c r="B3" t="s">
        <v>480</v>
      </c>
      <c r="C3" t="s">
        <v>481</v>
      </c>
    </row>
    <row r="4" spans="1:3" x14ac:dyDescent="0.25">
      <c r="A4" s="409" t="s">
        <v>374</v>
      </c>
      <c r="B4" s="411">
        <v>-251420</v>
      </c>
      <c r="C4" s="411"/>
    </row>
    <row r="5" spans="1:3" x14ac:dyDescent="0.25">
      <c r="A5" s="409" t="s">
        <v>313</v>
      </c>
      <c r="C5" s="411">
        <v>-1395000</v>
      </c>
    </row>
    <row r="6" spans="1:3" x14ac:dyDescent="0.25">
      <c r="A6" s="409" t="s">
        <v>353</v>
      </c>
      <c r="B6" s="411">
        <v>-444310</v>
      </c>
      <c r="C6" s="411"/>
    </row>
    <row r="7" spans="1:3" x14ac:dyDescent="0.25">
      <c r="A7" s="409" t="s">
        <v>332</v>
      </c>
      <c r="B7" s="411">
        <v>-816312</v>
      </c>
      <c r="C7" s="411">
        <v>-23264039</v>
      </c>
    </row>
    <row r="8" spans="1:3" x14ac:dyDescent="0.25">
      <c r="A8" s="409" t="s">
        <v>351</v>
      </c>
      <c r="B8" s="411">
        <v>-244929</v>
      </c>
      <c r="C8" s="411">
        <v>-4956258.2300000004</v>
      </c>
    </row>
    <row r="9" spans="1:3" x14ac:dyDescent="0.25">
      <c r="A9" s="409" t="s">
        <v>397</v>
      </c>
      <c r="B9" s="411">
        <v>-157596</v>
      </c>
      <c r="C9" s="411"/>
    </row>
    <row r="10" spans="1:3" x14ac:dyDescent="0.25">
      <c r="A10" s="409" t="s">
        <v>326</v>
      </c>
      <c r="B10" s="411">
        <v>-400021</v>
      </c>
      <c r="C10" s="411">
        <v>-1611703.24</v>
      </c>
    </row>
    <row r="11" spans="1:3" x14ac:dyDescent="0.25">
      <c r="A11" s="409" t="s">
        <v>440</v>
      </c>
      <c r="B11" s="411">
        <v>-191960</v>
      </c>
      <c r="C11" s="411"/>
    </row>
    <row r="12" spans="1:3" x14ac:dyDescent="0.25">
      <c r="A12" s="409" t="s">
        <v>327</v>
      </c>
      <c r="B12" s="411">
        <v>-2710210.21</v>
      </c>
      <c r="C12" s="411"/>
    </row>
    <row r="13" spans="1:3" x14ac:dyDescent="0.25">
      <c r="A13" s="409" t="s">
        <v>408</v>
      </c>
      <c r="B13" s="411">
        <v>-419302</v>
      </c>
      <c r="C13" s="411"/>
    </row>
    <row r="14" spans="1:3" x14ac:dyDescent="0.25">
      <c r="A14" s="409" t="s">
        <v>334</v>
      </c>
      <c r="B14" s="411">
        <v>-271250</v>
      </c>
      <c r="C14" s="411"/>
    </row>
    <row r="15" spans="1:3" x14ac:dyDescent="0.25">
      <c r="A15" s="409" t="s">
        <v>330</v>
      </c>
      <c r="B15" s="411">
        <v>-765334</v>
      </c>
      <c r="C15" s="411"/>
    </row>
    <row r="16" spans="1:3" x14ac:dyDescent="0.25">
      <c r="A16" s="409" t="s">
        <v>458</v>
      </c>
      <c r="B16" s="411">
        <v>-120310</v>
      </c>
      <c r="C16" s="411"/>
    </row>
    <row r="17" spans="1:3" x14ac:dyDescent="0.25">
      <c r="A17" s="409" t="s">
        <v>457</v>
      </c>
      <c r="B17" s="411">
        <v>-6792954.21</v>
      </c>
      <c r="C17" s="411">
        <v>-31227000.469999999</v>
      </c>
    </row>
    <row r="18" spans="1:3" x14ac:dyDescent="0.25">
      <c r="B18"/>
    </row>
    <row r="19" spans="1:3" x14ac:dyDescent="0.25">
      <c r="B19"/>
    </row>
    <row r="20" spans="1:3" x14ac:dyDescent="0.25">
      <c r="B20"/>
    </row>
    <row r="21" spans="1:3" x14ac:dyDescent="0.25">
      <c r="B21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opLeftCell="A46" workbookViewId="0">
      <selection activeCell="C70" sqref="C70"/>
    </sheetView>
  </sheetViews>
  <sheetFormatPr defaultRowHeight="13.2" x14ac:dyDescent="0.25"/>
  <cols>
    <col min="1" max="1" width="57.5546875" bestFit="1" customWidth="1"/>
    <col min="2" max="2" width="10" bestFit="1" customWidth="1"/>
    <col min="3" max="3" width="75.6640625" bestFit="1" customWidth="1"/>
    <col min="4" max="5" width="9.88671875" bestFit="1" customWidth="1"/>
    <col min="6" max="6" width="10.33203125" bestFit="1" customWidth="1"/>
    <col min="7" max="7" width="11.88671875" bestFit="1" customWidth="1"/>
    <col min="8" max="8" width="9.6640625" bestFit="1" customWidth="1"/>
    <col min="9" max="9" width="13.6640625" bestFit="1" customWidth="1"/>
  </cols>
  <sheetData>
    <row r="1" spans="1:9" s="5" customFormat="1" ht="20.100000000000001" customHeight="1" x14ac:dyDescent="0.25">
      <c r="A1" s="455" t="s">
        <v>115</v>
      </c>
      <c r="B1" s="456"/>
      <c r="C1" s="456"/>
      <c r="D1" s="456"/>
      <c r="E1" s="456"/>
      <c r="F1" s="456"/>
      <c r="G1" s="456"/>
      <c r="H1" s="456"/>
      <c r="I1" s="457"/>
    </row>
    <row r="2" spans="1:9" s="5" customFormat="1" ht="20.100000000000001" customHeight="1" x14ac:dyDescent="0.25">
      <c r="A2" s="44" t="s">
        <v>116</v>
      </c>
      <c r="B2" s="37"/>
      <c r="C2" s="41"/>
      <c r="D2" s="37"/>
      <c r="E2" s="37"/>
      <c r="F2" s="43">
        <v>0</v>
      </c>
      <c r="G2" s="42">
        <v>500000</v>
      </c>
      <c r="H2" s="38">
        <v>37056</v>
      </c>
      <c r="I2" s="19"/>
    </row>
    <row r="3" spans="1:9" s="5" customFormat="1" ht="20.100000000000001" customHeight="1" x14ac:dyDescent="0.25">
      <c r="A3" s="129" t="s">
        <v>16</v>
      </c>
      <c r="B3" s="37" t="s">
        <v>117</v>
      </c>
      <c r="C3" s="41" t="s">
        <v>118</v>
      </c>
      <c r="D3" s="37" t="s">
        <v>119</v>
      </c>
      <c r="E3" s="37" t="s">
        <v>119</v>
      </c>
      <c r="F3" s="40"/>
      <c r="G3" s="39">
        <v>-467680</v>
      </c>
      <c r="H3" s="38">
        <v>37166</v>
      </c>
      <c r="I3" s="37" t="s">
        <v>29</v>
      </c>
    </row>
    <row r="4" spans="1:9" s="5" customFormat="1" ht="20.100000000000001" customHeight="1" x14ac:dyDescent="0.25">
      <c r="A4" s="129" t="s">
        <v>61</v>
      </c>
      <c r="B4" s="27" t="s">
        <v>91</v>
      </c>
      <c r="C4" s="36" t="s">
        <v>92</v>
      </c>
      <c r="D4" s="27" t="s">
        <v>87</v>
      </c>
      <c r="E4" s="27" t="s">
        <v>119</v>
      </c>
      <c r="F4" s="35"/>
      <c r="G4" s="34">
        <v>-16099</v>
      </c>
      <c r="H4" s="28">
        <v>38252</v>
      </c>
      <c r="I4" s="27" t="s">
        <v>29</v>
      </c>
    </row>
    <row r="5" spans="1:9" s="26" customFormat="1" ht="20.100000000000001" customHeight="1" x14ac:dyDescent="0.25">
      <c r="A5" s="129" t="s">
        <v>61</v>
      </c>
      <c r="B5" s="27" t="s">
        <v>62</v>
      </c>
      <c r="C5" s="32" t="s">
        <v>63</v>
      </c>
      <c r="D5" s="31" t="s">
        <v>64</v>
      </c>
      <c r="E5" s="31" t="s">
        <v>119</v>
      </c>
      <c r="F5" s="30"/>
      <c r="G5" s="29">
        <v>-16221</v>
      </c>
      <c r="H5" s="28">
        <v>38544</v>
      </c>
      <c r="I5" s="27" t="s">
        <v>29</v>
      </c>
    </row>
    <row r="6" spans="1:9" s="13" customFormat="1" ht="20.100000000000001" customHeight="1" x14ac:dyDescent="0.25">
      <c r="A6" s="25"/>
      <c r="B6" s="24"/>
      <c r="C6" s="19"/>
      <c r="D6" s="24"/>
      <c r="E6" s="23" t="s">
        <v>24</v>
      </c>
      <c r="F6" s="22"/>
      <c r="G6" s="21">
        <f>SUM(G2:G5)</f>
        <v>0</v>
      </c>
      <c r="H6" s="20"/>
      <c r="I6" s="19"/>
    </row>
    <row r="7" spans="1:9" s="13" customFormat="1" ht="20.100000000000001" customHeight="1" x14ac:dyDescent="0.25">
      <c r="A7" s="18"/>
      <c r="B7" s="14"/>
      <c r="D7" s="14"/>
      <c r="E7" s="14"/>
      <c r="F7" s="17"/>
      <c r="G7" s="16"/>
      <c r="H7" s="15"/>
    </row>
    <row r="8" spans="1:9" s="5" customFormat="1" ht="20.100000000000001" customHeight="1" x14ac:dyDescent="0.25">
      <c r="A8" s="455" t="s">
        <v>111</v>
      </c>
      <c r="B8" s="456"/>
      <c r="C8" s="456"/>
      <c r="D8" s="456"/>
      <c r="E8" s="456"/>
      <c r="F8" s="456"/>
      <c r="G8" s="456"/>
      <c r="H8" s="456"/>
      <c r="I8" s="457"/>
    </row>
    <row r="9" spans="1:9" s="26" customFormat="1" ht="20.100000000000001" customHeight="1" x14ac:dyDescent="0.25">
      <c r="A9" s="44" t="s">
        <v>112</v>
      </c>
      <c r="B9" s="51"/>
      <c r="C9" s="54"/>
      <c r="D9" s="51"/>
      <c r="E9" s="51"/>
      <c r="F9" s="53"/>
      <c r="G9" s="58">
        <v>1063000</v>
      </c>
      <c r="H9" s="28">
        <v>37396</v>
      </c>
      <c r="I9" s="51" t="s">
        <v>15</v>
      </c>
    </row>
    <row r="10" spans="1:9" s="56" customFormat="1" ht="20.100000000000001" customHeight="1" x14ac:dyDescent="0.25">
      <c r="A10" s="118" t="s">
        <v>61</v>
      </c>
      <c r="B10" s="27" t="s">
        <v>113</v>
      </c>
      <c r="C10" s="36" t="s">
        <v>114</v>
      </c>
      <c r="D10" s="27" t="s">
        <v>110</v>
      </c>
      <c r="E10" s="27" t="s">
        <v>110</v>
      </c>
      <c r="F10" s="57"/>
      <c r="G10" s="34">
        <v>-516665</v>
      </c>
      <c r="H10" s="28">
        <v>37971</v>
      </c>
      <c r="I10" s="27" t="s">
        <v>29</v>
      </c>
    </row>
    <row r="11" spans="1:9" s="26" customFormat="1" ht="20.100000000000001" customHeight="1" x14ac:dyDescent="0.25">
      <c r="A11" s="118" t="s">
        <v>35</v>
      </c>
      <c r="B11" s="27" t="s">
        <v>108</v>
      </c>
      <c r="C11" s="36" t="s">
        <v>109</v>
      </c>
      <c r="D11" s="27" t="s">
        <v>110</v>
      </c>
      <c r="E11" s="27" t="s">
        <v>110</v>
      </c>
      <c r="F11" s="55"/>
      <c r="G11" s="35">
        <v>-546335</v>
      </c>
      <c r="H11" s="28">
        <v>38119</v>
      </c>
      <c r="I11" s="27" t="s">
        <v>23</v>
      </c>
    </row>
    <row r="12" spans="1:9" s="26" customFormat="1" ht="20.100000000000001" customHeight="1" x14ac:dyDescent="0.25">
      <c r="A12" s="54"/>
      <c r="B12" s="27"/>
      <c r="C12" s="36"/>
      <c r="D12" s="27"/>
      <c r="E12" s="23" t="s">
        <v>24</v>
      </c>
      <c r="F12" s="22"/>
      <c r="G12" s="21">
        <f>SUM(G9:G11)</f>
        <v>0</v>
      </c>
      <c r="H12" s="28"/>
      <c r="I12" s="27"/>
    </row>
    <row r="13" spans="1:9" s="4" customFormat="1" x14ac:dyDescent="0.25">
      <c r="A13" s="10"/>
      <c r="B13" s="9"/>
      <c r="C13" s="10"/>
      <c r="D13" s="9"/>
      <c r="E13" s="9"/>
      <c r="F13" s="8"/>
      <c r="G13" s="7"/>
      <c r="H13" s="6"/>
      <c r="I13" s="5"/>
    </row>
    <row r="14" spans="1:9" s="5" customFormat="1" ht="20.100000000000001" customHeight="1" x14ac:dyDescent="0.25">
      <c r="A14" s="455" t="s">
        <v>98</v>
      </c>
      <c r="B14" s="456"/>
      <c r="C14" s="456"/>
      <c r="D14" s="456"/>
      <c r="E14" s="456"/>
      <c r="F14" s="456"/>
      <c r="G14" s="456"/>
      <c r="H14" s="456"/>
      <c r="I14" s="457"/>
    </row>
    <row r="15" spans="1:9" s="26" customFormat="1" ht="20.100000000000001" customHeight="1" x14ac:dyDescent="0.25">
      <c r="A15" s="44" t="s">
        <v>99</v>
      </c>
      <c r="B15" s="51"/>
      <c r="C15" s="54"/>
      <c r="D15" s="51"/>
      <c r="E15" s="51"/>
      <c r="F15" s="53"/>
      <c r="G15" s="58">
        <v>1756000</v>
      </c>
      <c r="H15" s="28">
        <v>37652</v>
      </c>
      <c r="I15" s="51" t="s">
        <v>15</v>
      </c>
    </row>
    <row r="16" spans="1:9" s="26" customFormat="1" ht="20.100000000000001" customHeight="1" x14ac:dyDescent="0.25">
      <c r="A16" s="44" t="s">
        <v>100</v>
      </c>
      <c r="B16" s="51"/>
      <c r="C16" s="54"/>
      <c r="D16" s="51"/>
      <c r="E16" s="51"/>
      <c r="F16" s="66">
        <v>90000</v>
      </c>
      <c r="G16" s="52"/>
      <c r="H16" s="28">
        <v>37680</v>
      </c>
      <c r="I16" s="51" t="s">
        <v>15</v>
      </c>
    </row>
    <row r="17" spans="1:9" s="56" customFormat="1" ht="20.100000000000001" customHeight="1" x14ac:dyDescent="0.25">
      <c r="A17" s="128" t="s">
        <v>35</v>
      </c>
      <c r="B17" s="27" t="s">
        <v>101</v>
      </c>
      <c r="C17" s="36" t="s">
        <v>102</v>
      </c>
      <c r="D17" s="27" t="s">
        <v>103</v>
      </c>
      <c r="E17" s="27" t="s">
        <v>103</v>
      </c>
      <c r="F17" s="57"/>
      <c r="G17" s="34">
        <v>-857438</v>
      </c>
      <c r="H17" s="28">
        <v>37869</v>
      </c>
      <c r="I17" s="27" t="s">
        <v>23</v>
      </c>
    </row>
    <row r="18" spans="1:9" s="56" customFormat="1" ht="20.100000000000001" customHeight="1" x14ac:dyDescent="0.25">
      <c r="A18" s="128" t="s">
        <v>44</v>
      </c>
      <c r="B18" s="27" t="s">
        <v>104</v>
      </c>
      <c r="C18" s="36" t="s">
        <v>105</v>
      </c>
      <c r="D18" s="27" t="s">
        <v>103</v>
      </c>
      <c r="E18" s="27" t="s">
        <v>103</v>
      </c>
      <c r="F18" s="57"/>
      <c r="G18" s="34">
        <v>-426724</v>
      </c>
      <c r="H18" s="28">
        <v>37959</v>
      </c>
      <c r="I18" s="27" t="s">
        <v>23</v>
      </c>
    </row>
    <row r="19" spans="1:9" s="56" customFormat="1" ht="20.100000000000001" customHeight="1" x14ac:dyDescent="0.25">
      <c r="A19" s="128" t="s">
        <v>35</v>
      </c>
      <c r="B19" s="27" t="s">
        <v>106</v>
      </c>
      <c r="C19" s="36" t="s">
        <v>107</v>
      </c>
      <c r="D19" s="27" t="s">
        <v>103</v>
      </c>
      <c r="E19" s="27" t="s">
        <v>103</v>
      </c>
      <c r="F19" s="57"/>
      <c r="G19" s="34">
        <v>-142000</v>
      </c>
      <c r="H19" s="28">
        <v>38068</v>
      </c>
      <c r="I19" s="27" t="s">
        <v>23</v>
      </c>
    </row>
    <row r="20" spans="1:9" s="56" customFormat="1" ht="20.100000000000001" customHeight="1" x14ac:dyDescent="0.25">
      <c r="A20" s="128" t="s">
        <v>61</v>
      </c>
      <c r="B20" s="27" t="s">
        <v>91</v>
      </c>
      <c r="C20" s="36" t="s">
        <v>92</v>
      </c>
      <c r="D20" s="27" t="s">
        <v>87</v>
      </c>
      <c r="E20" s="27" t="s">
        <v>103</v>
      </c>
      <c r="F20" s="35">
        <v>-78000</v>
      </c>
      <c r="G20" s="2"/>
      <c r="H20" s="28">
        <v>38068</v>
      </c>
      <c r="I20" s="27" t="s">
        <v>29</v>
      </c>
    </row>
    <row r="21" spans="1:9" s="59" customFormat="1" ht="20.100000000000001" customHeight="1" x14ac:dyDescent="0.25">
      <c r="A21" s="128" t="s">
        <v>20</v>
      </c>
      <c r="B21" s="64" t="s">
        <v>70</v>
      </c>
      <c r="C21" s="63" t="s">
        <v>71</v>
      </c>
      <c r="D21" s="31" t="s">
        <v>64</v>
      </c>
      <c r="E21" s="27" t="s">
        <v>103</v>
      </c>
      <c r="F21" s="35">
        <v>-10000</v>
      </c>
      <c r="G21" s="58"/>
      <c r="H21" s="28">
        <v>38103</v>
      </c>
      <c r="I21" s="27" t="s">
        <v>23</v>
      </c>
    </row>
    <row r="22" spans="1:9" s="59" customFormat="1" ht="20.100000000000001" customHeight="1" x14ac:dyDescent="0.25">
      <c r="A22" s="118" t="s">
        <v>35</v>
      </c>
      <c r="B22" s="27" t="s">
        <v>108</v>
      </c>
      <c r="C22" s="36" t="s">
        <v>109</v>
      </c>
      <c r="D22" s="27" t="s">
        <v>110</v>
      </c>
      <c r="E22" s="27" t="s">
        <v>103</v>
      </c>
      <c r="F22" s="53"/>
      <c r="G22" s="34">
        <v>-249725</v>
      </c>
      <c r="H22" s="28">
        <v>38119</v>
      </c>
      <c r="I22" s="27" t="s">
        <v>23</v>
      </c>
    </row>
    <row r="23" spans="1:9" s="59" customFormat="1" ht="20.100000000000001" customHeight="1" x14ac:dyDescent="0.25">
      <c r="A23" s="118" t="s">
        <v>44</v>
      </c>
      <c r="B23" s="27" t="s">
        <v>104</v>
      </c>
      <c r="C23" s="36" t="s">
        <v>105</v>
      </c>
      <c r="D23" s="27" t="s">
        <v>103</v>
      </c>
      <c r="E23" s="27" t="s">
        <v>103</v>
      </c>
      <c r="F23" s="53"/>
      <c r="G23" s="58">
        <v>107924</v>
      </c>
      <c r="H23" s="28">
        <v>38119</v>
      </c>
      <c r="I23" s="27" t="s">
        <v>23</v>
      </c>
    </row>
    <row r="24" spans="1:9" s="59" customFormat="1" ht="20.100000000000001" customHeight="1" x14ac:dyDescent="0.25">
      <c r="A24" s="118" t="s">
        <v>35</v>
      </c>
      <c r="B24" s="64" t="s">
        <v>68</v>
      </c>
      <c r="C24" s="63" t="s">
        <v>69</v>
      </c>
      <c r="D24" s="27" t="s">
        <v>64</v>
      </c>
      <c r="E24" s="27" t="s">
        <v>103</v>
      </c>
      <c r="F24" s="35">
        <v>-2000</v>
      </c>
      <c r="G24" s="52"/>
      <c r="H24" s="28">
        <v>38230</v>
      </c>
      <c r="I24" s="27" t="s">
        <v>23</v>
      </c>
    </row>
    <row r="25" spans="1:9" s="59" customFormat="1" ht="20.100000000000001" customHeight="1" x14ac:dyDescent="0.25">
      <c r="A25" s="128" t="s">
        <v>61</v>
      </c>
      <c r="B25" s="27" t="s">
        <v>91</v>
      </c>
      <c r="C25" s="36" t="s">
        <v>92</v>
      </c>
      <c r="D25" s="27" t="s">
        <v>87</v>
      </c>
      <c r="E25" s="27" t="s">
        <v>103</v>
      </c>
      <c r="F25" s="35"/>
      <c r="G25" s="34">
        <v>-96212</v>
      </c>
      <c r="H25" s="28">
        <v>38252</v>
      </c>
      <c r="I25" s="27" t="s">
        <v>29</v>
      </c>
    </row>
    <row r="26" spans="1:9" s="59" customFormat="1" ht="20.100000000000001" customHeight="1" x14ac:dyDescent="0.25">
      <c r="A26" s="128" t="s">
        <v>61</v>
      </c>
      <c r="B26" s="27" t="s">
        <v>91</v>
      </c>
      <c r="C26" s="36" t="s">
        <v>92</v>
      </c>
      <c r="D26" s="27" t="s">
        <v>87</v>
      </c>
      <c r="E26" s="27" t="s">
        <v>103</v>
      </c>
      <c r="F26" s="35"/>
      <c r="G26" s="34">
        <v>-91825</v>
      </c>
      <c r="H26" s="28">
        <v>38252</v>
      </c>
      <c r="I26" s="27" t="s">
        <v>29</v>
      </c>
    </row>
    <row r="27" spans="1:9" s="59" customFormat="1" ht="20.100000000000001" customHeight="1" x14ac:dyDescent="0.25">
      <c r="A27" s="128" t="s">
        <v>120</v>
      </c>
      <c r="B27" s="27"/>
      <c r="C27" s="36"/>
      <c r="D27" s="27"/>
      <c r="E27" s="27" t="s">
        <v>103</v>
      </c>
      <c r="F27" s="35"/>
      <c r="G27" s="58">
        <v>76464</v>
      </c>
      <c r="H27" s="28">
        <v>39344</v>
      </c>
      <c r="I27" s="51" t="s">
        <v>15</v>
      </c>
    </row>
    <row r="28" spans="1:9" s="59" customFormat="1" ht="20.100000000000001" customHeight="1" x14ac:dyDescent="0.25">
      <c r="A28" s="129" t="s">
        <v>31</v>
      </c>
      <c r="B28" s="27" t="s">
        <v>32</v>
      </c>
      <c r="C28" s="36" t="s">
        <v>33</v>
      </c>
      <c r="D28" s="62" t="s">
        <v>14</v>
      </c>
      <c r="E28" s="31" t="s">
        <v>103</v>
      </c>
      <c r="F28" s="53"/>
      <c r="G28" s="34">
        <v>-76464</v>
      </c>
      <c r="H28" s="28">
        <v>39345</v>
      </c>
      <c r="I28" s="27" t="s">
        <v>121</v>
      </c>
    </row>
    <row r="29" spans="1:9" s="59" customFormat="1" ht="20.100000000000001" customHeight="1" x14ac:dyDescent="0.25">
      <c r="A29" s="54"/>
      <c r="B29" s="27"/>
      <c r="C29" s="36"/>
      <c r="D29" s="27"/>
      <c r="E29" s="23" t="s">
        <v>24</v>
      </c>
      <c r="F29" s="61">
        <f>SUM(F15:F26)</f>
        <v>0</v>
      </c>
      <c r="G29" s="60">
        <f>SUM(G15:G28)</f>
        <v>0</v>
      </c>
      <c r="H29" s="28"/>
      <c r="I29" s="27"/>
    </row>
    <row r="31" spans="1:9" s="5" customFormat="1" ht="20.100000000000001" customHeight="1" x14ac:dyDescent="0.25">
      <c r="A31" s="455" t="s">
        <v>84</v>
      </c>
      <c r="B31" s="456"/>
      <c r="C31" s="456"/>
      <c r="D31" s="456"/>
      <c r="E31" s="456"/>
      <c r="F31" s="456"/>
      <c r="G31" s="456"/>
      <c r="H31" s="456"/>
      <c r="I31" s="457"/>
    </row>
    <row r="32" spans="1:9" s="26" customFormat="1" ht="20.100000000000001" customHeight="1" x14ac:dyDescent="0.25">
      <c r="A32" s="44" t="s">
        <v>85</v>
      </c>
      <c r="B32" s="51"/>
      <c r="C32" s="54"/>
      <c r="D32" s="51"/>
      <c r="E32" s="51"/>
      <c r="F32" s="66">
        <v>180000</v>
      </c>
      <c r="G32" s="52"/>
      <c r="H32" s="28">
        <v>38002</v>
      </c>
      <c r="I32" s="51" t="s">
        <v>15</v>
      </c>
    </row>
    <row r="33" spans="1:9" s="26" customFormat="1" ht="20.100000000000001" customHeight="1" x14ac:dyDescent="0.25">
      <c r="A33" s="44" t="s">
        <v>86</v>
      </c>
      <c r="B33" s="51"/>
      <c r="C33" s="54"/>
      <c r="D33" s="51"/>
      <c r="E33" s="51"/>
      <c r="F33" s="53"/>
      <c r="G33" s="58">
        <v>1843000</v>
      </c>
      <c r="H33" s="28">
        <v>38021</v>
      </c>
      <c r="I33" s="51" t="s">
        <v>15</v>
      </c>
    </row>
    <row r="34" spans="1:9" s="59" customFormat="1" ht="20.100000000000001" customHeight="1" x14ac:dyDescent="0.25">
      <c r="A34" s="33" t="s">
        <v>61</v>
      </c>
      <c r="B34" s="69" t="s">
        <v>62</v>
      </c>
      <c r="C34" s="32" t="s">
        <v>63</v>
      </c>
      <c r="D34" s="31" t="s">
        <v>64</v>
      </c>
      <c r="E34" s="27" t="s">
        <v>87</v>
      </c>
      <c r="F34" s="35">
        <v>-45000</v>
      </c>
      <c r="G34" s="34"/>
      <c r="H34" s="28">
        <v>38104</v>
      </c>
      <c r="I34" s="27" t="s">
        <v>29</v>
      </c>
    </row>
    <row r="35" spans="1:9" s="59" customFormat="1" ht="19.5" customHeight="1" x14ac:dyDescent="0.25">
      <c r="A35" s="25" t="s">
        <v>35</v>
      </c>
      <c r="B35" s="64" t="s">
        <v>88</v>
      </c>
      <c r="C35" s="63" t="s">
        <v>67</v>
      </c>
      <c r="D35" s="31" t="s">
        <v>64</v>
      </c>
      <c r="E35" s="27" t="s">
        <v>87</v>
      </c>
      <c r="F35" s="35">
        <v>-60000</v>
      </c>
      <c r="G35" s="34"/>
      <c r="H35" s="28">
        <v>38104</v>
      </c>
      <c r="I35" s="27" t="s">
        <v>23</v>
      </c>
    </row>
    <row r="36" spans="1:9" s="56" customFormat="1" ht="20.100000000000001" customHeight="1" x14ac:dyDescent="0.25">
      <c r="A36" s="54" t="s">
        <v>35</v>
      </c>
      <c r="B36" s="27" t="s">
        <v>89</v>
      </c>
      <c r="C36" s="36" t="s">
        <v>90</v>
      </c>
      <c r="D36" s="27" t="s">
        <v>87</v>
      </c>
      <c r="E36" s="27" t="s">
        <v>87</v>
      </c>
      <c r="F36" s="68"/>
      <c r="G36" s="34">
        <v>-1058000</v>
      </c>
      <c r="H36" s="28">
        <v>38159</v>
      </c>
      <c r="I36" s="27" t="s">
        <v>23</v>
      </c>
    </row>
    <row r="37" spans="1:9" s="26" customFormat="1" ht="20.100000000000001" customHeight="1" x14ac:dyDescent="0.25">
      <c r="A37" s="25" t="s">
        <v>61</v>
      </c>
      <c r="B37" s="27" t="s">
        <v>91</v>
      </c>
      <c r="C37" s="63" t="s">
        <v>92</v>
      </c>
      <c r="D37" s="27" t="s">
        <v>87</v>
      </c>
      <c r="E37" s="27" t="s">
        <v>87</v>
      </c>
      <c r="F37" s="35"/>
      <c r="G37" s="34">
        <v>-677076</v>
      </c>
      <c r="H37" s="28">
        <v>38252</v>
      </c>
      <c r="I37" s="27" t="s">
        <v>29</v>
      </c>
    </row>
    <row r="38" spans="1:9" s="26" customFormat="1" ht="20.100000000000001" customHeight="1" x14ac:dyDescent="0.25">
      <c r="A38" s="54" t="s">
        <v>35</v>
      </c>
      <c r="B38" s="64" t="s">
        <v>68</v>
      </c>
      <c r="C38" s="63" t="s">
        <v>69</v>
      </c>
      <c r="D38" s="27" t="s">
        <v>64</v>
      </c>
      <c r="E38" s="27" t="s">
        <v>87</v>
      </c>
      <c r="F38" s="35">
        <v>-75000</v>
      </c>
      <c r="G38" s="52"/>
      <c r="H38" s="28">
        <v>38230</v>
      </c>
      <c r="I38" s="27" t="s">
        <v>23</v>
      </c>
    </row>
    <row r="39" spans="1:9" s="26" customFormat="1" ht="20.100000000000001" customHeight="1" x14ac:dyDescent="0.25">
      <c r="A39" s="65" t="s">
        <v>86</v>
      </c>
      <c r="B39" s="51"/>
      <c r="C39" s="54"/>
      <c r="D39" s="51"/>
      <c r="E39" s="51"/>
      <c r="F39" s="53"/>
      <c r="G39" s="58">
        <v>360000</v>
      </c>
      <c r="H39" s="28">
        <v>38254</v>
      </c>
      <c r="I39" s="51" t="s">
        <v>15</v>
      </c>
    </row>
    <row r="40" spans="1:9" s="26" customFormat="1" ht="20.100000000000001" customHeight="1" x14ac:dyDescent="0.25">
      <c r="A40" s="54" t="s">
        <v>35</v>
      </c>
      <c r="B40" s="64" t="s">
        <v>93</v>
      </c>
      <c r="C40" s="63" t="s">
        <v>94</v>
      </c>
      <c r="D40" s="27" t="s">
        <v>87</v>
      </c>
      <c r="E40" s="27" t="s">
        <v>87</v>
      </c>
      <c r="F40" s="35"/>
      <c r="G40" s="34">
        <v>-350000</v>
      </c>
      <c r="H40" s="28">
        <v>38260</v>
      </c>
      <c r="I40" s="27" t="s">
        <v>23</v>
      </c>
    </row>
    <row r="41" spans="1:9" s="26" customFormat="1" ht="20.100000000000001" customHeight="1" x14ac:dyDescent="0.25">
      <c r="A41" s="54" t="s">
        <v>35</v>
      </c>
      <c r="B41" s="64" t="s">
        <v>93</v>
      </c>
      <c r="C41" s="63" t="s">
        <v>94</v>
      </c>
      <c r="D41" s="27" t="s">
        <v>87</v>
      </c>
      <c r="E41" s="27" t="s">
        <v>87</v>
      </c>
      <c r="F41" s="53"/>
      <c r="G41" s="34">
        <v>-10000</v>
      </c>
      <c r="H41" s="28">
        <v>38299</v>
      </c>
      <c r="I41" s="27" t="s">
        <v>23</v>
      </c>
    </row>
    <row r="42" spans="1:9" s="26" customFormat="1" ht="20.100000000000001" customHeight="1" x14ac:dyDescent="0.25">
      <c r="A42" s="33" t="s">
        <v>61</v>
      </c>
      <c r="B42" s="27" t="s">
        <v>62</v>
      </c>
      <c r="C42" s="32" t="s">
        <v>63</v>
      </c>
      <c r="D42" s="31" t="s">
        <v>64</v>
      </c>
      <c r="E42" s="31" t="s">
        <v>87</v>
      </c>
      <c r="F42" s="30"/>
      <c r="G42" s="29">
        <v>-61129</v>
      </c>
      <c r="H42" s="28">
        <v>38559</v>
      </c>
      <c r="I42" s="27" t="s">
        <v>29</v>
      </c>
    </row>
    <row r="43" spans="1:9" s="26" customFormat="1" ht="20.100000000000001" customHeight="1" x14ac:dyDescent="0.25">
      <c r="A43" s="33" t="s">
        <v>95</v>
      </c>
      <c r="B43" s="27" t="s">
        <v>96</v>
      </c>
      <c r="C43" s="32"/>
      <c r="D43" s="31" t="s">
        <v>72</v>
      </c>
      <c r="E43" s="31" t="s">
        <v>87</v>
      </c>
      <c r="F43" s="30"/>
      <c r="G43" s="29">
        <v>-42155</v>
      </c>
      <c r="H43" s="28">
        <v>38792</v>
      </c>
      <c r="I43" s="27" t="s">
        <v>97</v>
      </c>
    </row>
    <row r="44" spans="1:9" s="26" customFormat="1" ht="20.100000000000001" customHeight="1" x14ac:dyDescent="0.25">
      <c r="A44" s="54" t="s">
        <v>35</v>
      </c>
      <c r="B44" s="27"/>
      <c r="C44" s="32"/>
      <c r="E44" s="31" t="s">
        <v>87</v>
      </c>
      <c r="F44" s="30"/>
      <c r="G44" s="67">
        <v>72049</v>
      </c>
      <c r="H44" s="28">
        <v>39343</v>
      </c>
      <c r="I44" s="51" t="s">
        <v>15</v>
      </c>
    </row>
    <row r="45" spans="1:9" s="26" customFormat="1" ht="20.100000000000001" customHeight="1" x14ac:dyDescent="0.25">
      <c r="A45" s="33" t="s">
        <v>31</v>
      </c>
      <c r="B45" s="27" t="s">
        <v>32</v>
      </c>
      <c r="C45" s="36" t="s">
        <v>33</v>
      </c>
      <c r="D45" s="62" t="s">
        <v>14</v>
      </c>
      <c r="E45" s="31" t="s">
        <v>87</v>
      </c>
      <c r="F45" s="53"/>
      <c r="G45" s="34">
        <v>-75352</v>
      </c>
      <c r="H45" s="28">
        <v>39345</v>
      </c>
      <c r="I45" s="27" t="s">
        <v>121</v>
      </c>
    </row>
    <row r="46" spans="1:9" s="26" customFormat="1" ht="20.100000000000001" customHeight="1" x14ac:dyDescent="0.25">
      <c r="A46" s="54"/>
      <c r="B46" s="51"/>
      <c r="C46" s="54"/>
      <c r="D46" s="55"/>
      <c r="E46" s="23" t="s">
        <v>24</v>
      </c>
      <c r="F46" s="21">
        <f>SUM(F32:F38)</f>
        <v>0</v>
      </c>
      <c r="G46" s="21">
        <f>SUM(G32:G45)</f>
        <v>1337</v>
      </c>
      <c r="H46" s="28"/>
      <c r="I46" s="51"/>
    </row>
    <row r="49" spans="1:9" s="5" customFormat="1" ht="20.100000000000001" customHeight="1" x14ac:dyDescent="0.25">
      <c r="A49" s="50" t="s">
        <v>58</v>
      </c>
      <c r="B49" s="49"/>
      <c r="C49" s="50"/>
      <c r="D49" s="49"/>
      <c r="E49" s="49"/>
      <c r="F49" s="48"/>
      <c r="G49" s="47"/>
      <c r="H49" s="46"/>
      <c r="I49" s="45"/>
    </row>
    <row r="50" spans="1:9" s="26" customFormat="1" ht="20.100000000000001" customHeight="1" x14ac:dyDescent="0.25">
      <c r="A50" s="44" t="s">
        <v>59</v>
      </c>
      <c r="B50" s="51"/>
      <c r="C50" s="54"/>
      <c r="D50" s="51"/>
      <c r="E50" s="51"/>
      <c r="F50" s="66">
        <v>410000</v>
      </c>
      <c r="G50" s="52"/>
      <c r="H50" s="28">
        <v>38370</v>
      </c>
      <c r="I50" s="51" t="s">
        <v>15</v>
      </c>
    </row>
    <row r="51" spans="1:9" s="26" customFormat="1" ht="20.100000000000001" customHeight="1" x14ac:dyDescent="0.25">
      <c r="A51" s="44" t="s">
        <v>60</v>
      </c>
      <c r="B51" s="51"/>
      <c r="C51" s="54"/>
      <c r="D51" s="51"/>
      <c r="E51" s="51"/>
      <c r="F51" s="53"/>
      <c r="G51" s="58">
        <v>2306000</v>
      </c>
      <c r="H51" s="28">
        <v>38371</v>
      </c>
      <c r="I51" s="51" t="s">
        <v>15</v>
      </c>
    </row>
    <row r="52" spans="1:9" s="70" customFormat="1" ht="20.25" customHeight="1" x14ac:dyDescent="0.25">
      <c r="A52" s="33" t="s">
        <v>61</v>
      </c>
      <c r="B52" s="69" t="s">
        <v>62</v>
      </c>
      <c r="C52" s="32" t="s">
        <v>63</v>
      </c>
      <c r="D52" s="31" t="s">
        <v>64</v>
      </c>
      <c r="E52" s="31" t="s">
        <v>64</v>
      </c>
      <c r="F52" s="35">
        <v>-21316</v>
      </c>
      <c r="G52" s="30"/>
      <c r="H52" s="28">
        <v>38386</v>
      </c>
      <c r="I52" s="27" t="s">
        <v>29</v>
      </c>
    </row>
    <row r="53" spans="1:9" s="70" customFormat="1" ht="20.25" customHeight="1" x14ac:dyDescent="0.25">
      <c r="A53" s="33" t="s">
        <v>16</v>
      </c>
      <c r="B53" s="69" t="s">
        <v>26</v>
      </c>
      <c r="C53" s="32" t="s">
        <v>27</v>
      </c>
      <c r="D53" s="31" t="s">
        <v>28</v>
      </c>
      <c r="E53" s="31" t="s">
        <v>64</v>
      </c>
      <c r="F53" s="35">
        <v>-88000</v>
      </c>
      <c r="G53" s="30"/>
      <c r="H53" s="28">
        <v>38427</v>
      </c>
      <c r="I53" s="117" t="s">
        <v>259</v>
      </c>
    </row>
    <row r="54" spans="1:9" s="70" customFormat="1" ht="20.25" customHeight="1" x14ac:dyDescent="0.25">
      <c r="A54" s="54" t="s">
        <v>35</v>
      </c>
      <c r="B54" s="74" t="s">
        <v>47</v>
      </c>
      <c r="C54" s="32" t="s">
        <v>65</v>
      </c>
      <c r="D54" s="31" t="s">
        <v>28</v>
      </c>
      <c r="E54" s="31" t="s">
        <v>64</v>
      </c>
      <c r="F54" s="35">
        <v>-200000</v>
      </c>
      <c r="G54" s="30"/>
      <c r="H54" s="28">
        <v>38427</v>
      </c>
      <c r="I54" s="27" t="s">
        <v>23</v>
      </c>
    </row>
    <row r="55" spans="1:9" s="70" customFormat="1" ht="20.25" customHeight="1" x14ac:dyDescent="0.25">
      <c r="A55" s="33" t="s">
        <v>35</v>
      </c>
      <c r="B55" s="27" t="s">
        <v>66</v>
      </c>
      <c r="C55" s="32" t="s">
        <v>67</v>
      </c>
      <c r="D55" s="31" t="s">
        <v>64</v>
      </c>
      <c r="E55" s="31" t="s">
        <v>64</v>
      </c>
      <c r="F55" s="30"/>
      <c r="G55" s="29">
        <v>-570000</v>
      </c>
      <c r="H55" s="28">
        <v>38442</v>
      </c>
      <c r="I55" s="117" t="s">
        <v>158</v>
      </c>
    </row>
    <row r="56" spans="1:9" s="70" customFormat="1" ht="20.25" customHeight="1" x14ac:dyDescent="0.25">
      <c r="A56" s="33" t="s">
        <v>35</v>
      </c>
      <c r="B56" s="27" t="s">
        <v>68</v>
      </c>
      <c r="C56" s="32" t="s">
        <v>69</v>
      </c>
      <c r="D56" s="31" t="s">
        <v>64</v>
      </c>
      <c r="E56" s="31" t="s">
        <v>64</v>
      </c>
      <c r="F56" s="30"/>
      <c r="G56" s="29">
        <v>-1046000</v>
      </c>
      <c r="H56" s="28">
        <v>38463</v>
      </c>
      <c r="I56" s="117" t="s">
        <v>159</v>
      </c>
    </row>
    <row r="57" spans="1:9" s="70" customFormat="1" ht="20.25" customHeight="1" x14ac:dyDescent="0.25">
      <c r="A57" s="33" t="s">
        <v>20</v>
      </c>
      <c r="B57" s="27" t="s">
        <v>70</v>
      </c>
      <c r="C57" s="32" t="s">
        <v>71</v>
      </c>
      <c r="D57" s="31" t="s">
        <v>64</v>
      </c>
      <c r="E57" s="31" t="s">
        <v>64</v>
      </c>
      <c r="F57" s="30"/>
      <c r="G57" s="29">
        <v>-187000</v>
      </c>
      <c r="H57" s="28">
        <v>38532</v>
      </c>
      <c r="I57" s="117" t="s">
        <v>162</v>
      </c>
    </row>
    <row r="58" spans="1:9" s="70" customFormat="1" ht="20.25" customHeight="1" x14ac:dyDescent="0.25">
      <c r="A58" s="33" t="s">
        <v>61</v>
      </c>
      <c r="B58" s="27" t="s">
        <v>62</v>
      </c>
      <c r="C58" s="32" t="s">
        <v>63</v>
      </c>
      <c r="D58" s="31" t="s">
        <v>64</v>
      </c>
      <c r="E58" s="31" t="s">
        <v>64</v>
      </c>
      <c r="F58" s="30"/>
      <c r="G58" s="29">
        <v>-503000</v>
      </c>
      <c r="H58" s="28">
        <v>38553</v>
      </c>
      <c r="I58" s="117" t="s">
        <v>260</v>
      </c>
    </row>
    <row r="59" spans="1:9" s="70" customFormat="1" ht="20.25" customHeight="1" x14ac:dyDescent="0.25">
      <c r="A59" s="33" t="s">
        <v>49</v>
      </c>
      <c r="B59" s="27" t="s">
        <v>50</v>
      </c>
      <c r="C59" s="32" t="s">
        <v>51</v>
      </c>
      <c r="D59" s="62" t="s">
        <v>14</v>
      </c>
      <c r="E59" s="31" t="s">
        <v>64</v>
      </c>
      <c r="F59" s="35"/>
      <c r="G59" s="34"/>
      <c r="H59" s="28">
        <v>38894</v>
      </c>
      <c r="I59" s="117" t="s">
        <v>165</v>
      </c>
    </row>
    <row r="60" spans="1:9" s="70" customFormat="1" ht="20.25" customHeight="1" x14ac:dyDescent="0.25">
      <c r="A60" s="33" t="s">
        <v>49</v>
      </c>
      <c r="B60" s="27" t="s">
        <v>52</v>
      </c>
      <c r="C60" s="32" t="s">
        <v>53</v>
      </c>
      <c r="D60" s="62" t="s">
        <v>72</v>
      </c>
      <c r="E60" s="31" t="s">
        <v>64</v>
      </c>
      <c r="F60" s="35">
        <v>-100684</v>
      </c>
      <c r="G60" s="34"/>
      <c r="H60" s="28">
        <v>38894</v>
      </c>
      <c r="I60" s="117" t="s">
        <v>165</v>
      </c>
    </row>
    <row r="61" spans="1:9" s="70" customFormat="1" ht="20.25" customHeight="1" x14ac:dyDescent="0.25">
      <c r="A61" s="44" t="s">
        <v>59</v>
      </c>
      <c r="B61" s="51"/>
      <c r="C61" s="54"/>
      <c r="D61" s="51"/>
      <c r="E61" s="51"/>
      <c r="F61" s="66">
        <v>266000</v>
      </c>
      <c r="G61" s="52"/>
      <c r="H61" s="28"/>
      <c r="I61" s="51" t="s">
        <v>15</v>
      </c>
    </row>
    <row r="62" spans="1:9" s="70" customFormat="1" ht="20.25" customHeight="1" x14ac:dyDescent="0.25">
      <c r="A62" s="33" t="s">
        <v>73</v>
      </c>
      <c r="B62" s="27" t="s">
        <v>74</v>
      </c>
      <c r="C62" s="32" t="s">
        <v>75</v>
      </c>
      <c r="D62" s="62" t="s">
        <v>54</v>
      </c>
      <c r="E62" s="31" t="s">
        <v>64</v>
      </c>
      <c r="F62" s="35">
        <v>-51700</v>
      </c>
      <c r="G62" s="34"/>
      <c r="H62" s="28">
        <v>39192</v>
      </c>
      <c r="I62" s="27" t="s">
        <v>76</v>
      </c>
    </row>
    <row r="63" spans="1:9" s="70" customFormat="1" ht="20.25" customHeight="1" x14ac:dyDescent="0.25">
      <c r="A63" s="33" t="s">
        <v>38</v>
      </c>
      <c r="B63" s="27" t="s">
        <v>41</v>
      </c>
      <c r="C63" s="36" t="s">
        <v>42</v>
      </c>
      <c r="D63" s="62" t="s">
        <v>54</v>
      </c>
      <c r="E63" s="31" t="s">
        <v>64</v>
      </c>
      <c r="F63" s="35">
        <v>-29975</v>
      </c>
      <c r="G63" s="34"/>
      <c r="H63" s="28">
        <v>39192</v>
      </c>
      <c r="I63" s="117" t="s">
        <v>168</v>
      </c>
    </row>
    <row r="64" spans="1:9" s="70" customFormat="1" ht="20.25" customHeight="1" x14ac:dyDescent="0.25">
      <c r="A64" s="33" t="s">
        <v>77</v>
      </c>
      <c r="B64" s="27" t="s">
        <v>78</v>
      </c>
      <c r="C64" s="32" t="s">
        <v>79</v>
      </c>
      <c r="D64" s="62" t="s">
        <v>54</v>
      </c>
      <c r="E64" s="31" t="s">
        <v>64</v>
      </c>
      <c r="F64" s="35">
        <v>-49000</v>
      </c>
      <c r="G64" s="34"/>
      <c r="H64" s="28">
        <v>39192</v>
      </c>
      <c r="I64" s="117" t="s">
        <v>168</v>
      </c>
    </row>
    <row r="65" spans="1:9" s="70" customFormat="1" ht="20.25" customHeight="1" x14ac:dyDescent="0.25">
      <c r="A65" s="33" t="s">
        <v>20</v>
      </c>
      <c r="B65" s="27" t="s">
        <v>80</v>
      </c>
      <c r="C65" s="32" t="s">
        <v>81</v>
      </c>
      <c r="D65" s="62" t="s">
        <v>54</v>
      </c>
      <c r="E65" s="31" t="s">
        <v>64</v>
      </c>
      <c r="F65" s="35">
        <v>-49000</v>
      </c>
      <c r="G65" s="34"/>
      <c r="H65" s="28">
        <v>39192</v>
      </c>
      <c r="I65" s="117" t="s">
        <v>168</v>
      </c>
    </row>
    <row r="66" spans="1:9" s="70" customFormat="1" ht="20.25" customHeight="1" x14ac:dyDescent="0.25">
      <c r="A66" s="33" t="s">
        <v>35</v>
      </c>
      <c r="B66" s="27" t="s">
        <v>82</v>
      </c>
      <c r="C66" s="32" t="s">
        <v>83</v>
      </c>
      <c r="D66" s="62" t="s">
        <v>54</v>
      </c>
      <c r="E66" s="31" t="s">
        <v>64</v>
      </c>
      <c r="F66" s="35">
        <v>-23000</v>
      </c>
      <c r="G66" s="34"/>
      <c r="H66" s="28">
        <v>39192</v>
      </c>
      <c r="I66" s="117" t="s">
        <v>168</v>
      </c>
    </row>
    <row r="67" spans="1:9" s="70" customFormat="1" ht="20.25" customHeight="1" x14ac:dyDescent="0.25">
      <c r="A67" s="73"/>
      <c r="B67" s="72"/>
      <c r="C67" s="73"/>
      <c r="D67" s="72"/>
      <c r="E67" s="23" t="s">
        <v>24</v>
      </c>
      <c r="F67" s="21">
        <f>SUM(F50:F66)</f>
        <v>63325</v>
      </c>
      <c r="G67" s="21">
        <f>SUM(G50:G66)</f>
        <v>0</v>
      </c>
      <c r="H67" s="71"/>
      <c r="I67" s="51"/>
    </row>
    <row r="68" spans="1:9" s="4" customFormat="1" x14ac:dyDescent="0.25">
      <c r="A68" s="10"/>
      <c r="B68" s="9"/>
      <c r="C68" s="10"/>
      <c r="D68" s="9"/>
      <c r="E68" s="9"/>
      <c r="F68" s="8"/>
      <c r="G68" s="7"/>
      <c r="H68" s="6"/>
      <c r="I68" s="5"/>
    </row>
  </sheetData>
  <mergeCells count="4">
    <mergeCell ref="A8:I8"/>
    <mergeCell ref="A1:I1"/>
    <mergeCell ref="A14:I14"/>
    <mergeCell ref="A31:I31"/>
  </mergeCells>
  <phoneticPr fontId="1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"/>
  <sheetViews>
    <sheetView workbookViewId="0">
      <selection activeCell="N17" sqref="N17"/>
    </sheetView>
  </sheetViews>
  <sheetFormatPr defaultRowHeight="13.2" x14ac:dyDescent="0.25"/>
  <cols>
    <col min="5" max="5" width="13.44140625" style="124" bestFit="1" customWidth="1"/>
  </cols>
  <sheetData/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ECIP Transactions  - Active</vt:lpstr>
      <vt:lpstr>ERCIP Obligation Ledger</vt:lpstr>
      <vt:lpstr>Pivot by FY</vt:lpstr>
      <vt:lpstr>Pivot by Project</vt:lpstr>
      <vt:lpstr>Closed</vt:lpstr>
      <vt:lpstr>Sheet2</vt:lpstr>
      <vt:lpstr>Sheet3</vt:lpstr>
      <vt:lpstr>'ECIP Transactions  - Active'!Print_Area</vt:lpstr>
      <vt:lpstr>'ERCIP Obligation Ledger'!Print_Area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scott.houldsworth</dc:creator>
  <cp:lastModifiedBy>Stefanie Judson</cp:lastModifiedBy>
  <cp:lastPrinted>2022-12-06T15:36:10Z</cp:lastPrinted>
  <dcterms:created xsi:type="dcterms:W3CDTF">2007-08-21T18:22:07Z</dcterms:created>
  <dcterms:modified xsi:type="dcterms:W3CDTF">2022-12-07T20:47:55Z</dcterms:modified>
</cp:coreProperties>
</file>