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ksievert_ethz_ch/Documents/DAC_Current/DAC Paper 1/Model/Python/DAC_Cost_Model/input/"/>
    </mc:Choice>
  </mc:AlternateContent>
  <xr:revisionPtr revIDLastSave="410" documentId="8_{FD5E95EA-3B96-4718-A8CE-569CE6700374}" xr6:coauthVersionLast="47" xr6:coauthVersionMax="47" xr10:uidLastSave="{F85724F8-7463-4FC9-AACA-794B61FB52A9}"/>
  <bookViews>
    <workbookView xWindow="-108" yWindow="-108" windowWidth="23256" windowHeight="12576" tabRatio="989" activeTab="4" xr2:uid="{9768C258-A6CE-4885-A64E-29B7E34D3D11}"/>
  </bookViews>
  <sheets>
    <sheet name="Notes Katrin" sheetId="9" r:id="rId1"/>
    <sheet name="Universal_Inputs" sheetId="5" r:id="rId2"/>
    <sheet name="Technology_Inputs" sheetId="1" r:id="rId3"/>
    <sheet name="EPC_Cost" sheetId="2" r:id="rId4"/>
    <sheet name="Monte_Carlo" sheetId="11" r:id="rId5"/>
    <sheet name="Sensitivity" sheetId="14" r:id="rId6"/>
    <sheet name="Monte_Carlo_FOAK" sheetId="12" r:id="rId7"/>
    <sheet name="Electricity_Prices" sheetId="7" r:id="rId8"/>
    <sheet name="Heat_Prices" sheetId="8" r:id="rId9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8</definedName>
    <definedName name="_AtRisk_SimSetting_MultipleCPUManualCount" hidden="1">8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5" hidden="1">Sensitivity!$B$1:$J$362</definedName>
    <definedName name="Pal_Workbook_GUID" hidden="1">"A1DZGEQWEIFY13LA44MG7EA6"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1" l="1"/>
  <c r="C16" i="1" l="1"/>
  <c r="A103" i="14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P11" i="11"/>
  <c r="J12" i="11"/>
  <c r="AJ40" i="7" l="1"/>
  <c r="AJ38" i="7"/>
  <c r="A51" i="14"/>
  <c r="A52" i="14" s="1"/>
  <c r="A53" i="14" s="1"/>
  <c r="AJ2" i="7"/>
  <c r="AH3" i="8"/>
  <c r="A54" i="14" l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J39" i="7"/>
  <c r="AJ37" i="7"/>
  <c r="AJ36" i="7"/>
  <c r="AJ19" i="7"/>
  <c r="AJ31" i="7"/>
  <c r="AJ14" i="7"/>
  <c r="C7" i="5" l="1"/>
  <c r="C78" i="9"/>
  <c r="C79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60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31" i="9"/>
</calcChain>
</file>

<file path=xl/sharedStrings.xml><?xml version="1.0" encoding="utf-8"?>
<sst xmlns="http://schemas.openxmlformats.org/spreadsheetml/2006/main" count="3133" uniqueCount="475">
  <si>
    <t>Description</t>
  </si>
  <si>
    <t>Note Katrin</t>
  </si>
  <si>
    <t>Variable</t>
  </si>
  <si>
    <t>Units</t>
  </si>
  <si>
    <t>foak_scale</t>
  </si>
  <si>
    <t>electricity_requirement</t>
  </si>
  <si>
    <t>temperature_heat</t>
  </si>
  <si>
    <t>water_requirement</t>
  </si>
  <si>
    <t>chemicals_cost</t>
  </si>
  <si>
    <t>gasoline_requirement</t>
  </si>
  <si>
    <t>plant_life</t>
  </si>
  <si>
    <t>discount_rate</t>
  </si>
  <si>
    <t>transport_distance</t>
  </si>
  <si>
    <t>transport_cost</t>
  </si>
  <si>
    <t>storage_cost</t>
  </si>
  <si>
    <t>productivity_factor</t>
  </si>
  <si>
    <t>operator_salary</t>
  </si>
  <si>
    <t>gasoline_price</t>
  </si>
  <si>
    <t>water_cost</t>
  </si>
  <si>
    <t>km</t>
  </si>
  <si>
    <t>($/tCO2)/km</t>
  </si>
  <si>
    <t>$/tCO2</t>
  </si>
  <si>
    <t>$/year</t>
  </si>
  <si>
    <t>$/GJ</t>
  </si>
  <si>
    <t>$/m3</t>
  </si>
  <si>
    <t>vol%</t>
  </si>
  <si>
    <t>tCO2/tCO2</t>
  </si>
  <si>
    <t>tCO2/year</t>
  </si>
  <si>
    <t>GJ/tCO2</t>
  </si>
  <si>
    <t>°C</t>
  </si>
  <si>
    <t>m3/tCO2</t>
  </si>
  <si>
    <t>tCO2/GJ</t>
  </si>
  <si>
    <t>M$</t>
  </si>
  <si>
    <t>epc_factor</t>
  </si>
  <si>
    <t>contactor_CaO</t>
  </si>
  <si>
    <t>calciner_CaO</t>
  </si>
  <si>
    <t>compressor_CaO</t>
  </si>
  <si>
    <t>conveyers_CaO</t>
  </si>
  <si>
    <t>buildings_CaO</t>
  </si>
  <si>
    <t>rawmaterials_CaO</t>
  </si>
  <si>
    <t>contactors_SS</t>
  </si>
  <si>
    <t>switchingvalves_SS</t>
  </si>
  <si>
    <t>compressor_SS</t>
  </si>
  <si>
    <t>buildings_SS</t>
  </si>
  <si>
    <t>blowers_SS</t>
  </si>
  <si>
    <t>initialsorbent_SS</t>
  </si>
  <si>
    <t>condensers_SS</t>
  </si>
  <si>
    <t>vacuumpump1_ss</t>
  </si>
  <si>
    <t>vacuumpump2_ss</t>
  </si>
  <si>
    <t>gasstorageballoon_SS</t>
  </si>
  <si>
    <t>heatpump_SS</t>
  </si>
  <si>
    <t>contactor_LS</t>
  </si>
  <si>
    <t>otherequip_LS</t>
  </si>
  <si>
    <t>pelletreactor_LS</t>
  </si>
  <si>
    <t>airseparation_LS</t>
  </si>
  <si>
    <t>finesfilter_LS</t>
  </si>
  <si>
    <t>compressor_LS</t>
  </si>
  <si>
    <t>steamturbine_LS</t>
  </si>
  <si>
    <t>buildings_LS</t>
  </si>
  <si>
    <t>%</t>
  </si>
  <si>
    <t>Inflation rate already applied ($2022)</t>
  </si>
  <si>
    <t>2022 2H</t>
  </si>
  <si>
    <t>Wind onshore with storage</t>
  </si>
  <si>
    <t>LCOE $/MWh (high)</t>
  </si>
  <si>
    <t>Wind onshore</t>
  </si>
  <si>
    <t>Wind offshore</t>
  </si>
  <si>
    <t>Utility-scale battery (4h)</t>
  </si>
  <si>
    <t>Utility-scale battery (1h)</t>
  </si>
  <si>
    <t>PV tracking with storage</t>
  </si>
  <si>
    <t>PV tracking</t>
  </si>
  <si>
    <t>PV non-tracking with storage</t>
  </si>
  <si>
    <t>PV non-tracking</t>
  </si>
  <si>
    <t>OCGT Hydrogen</t>
  </si>
  <si>
    <t>1,059</t>
  </si>
  <si>
    <t>1,148</t>
  </si>
  <si>
    <t>OCGT CCS</t>
  </si>
  <si>
    <t>OCGT</t>
  </si>
  <si>
    <t>Coal CCS</t>
  </si>
  <si>
    <t>Coal</t>
  </si>
  <si>
    <t>CCGT Hydrogen</t>
  </si>
  <si>
    <t>CCGT CCS</t>
  </si>
  <si>
    <t>CCGT</t>
  </si>
  <si>
    <t>LCOE $/MWh (low)</t>
  </si>
  <si>
    <t>Period raw</t>
  </si>
  <si>
    <t>Technology</t>
  </si>
  <si>
    <t>Scenario</t>
  </si>
  <si>
    <t>LCOE $/GJ (low)</t>
  </si>
  <si>
    <t>A. TABLE OF CONTENTS</t>
  </si>
  <si>
    <t>This tool is organised into the following sheets:</t>
  </si>
  <si>
    <t>SHEET NAME</t>
  </si>
  <si>
    <t>DESCRIPTION</t>
  </si>
  <si>
    <t>B. IMPORTANT GUIDANCE</t>
  </si>
  <si>
    <t>Electricity Prices</t>
  </si>
  <si>
    <t>Note</t>
  </si>
  <si>
    <t>Value</t>
  </si>
  <si>
    <t>Source</t>
  </si>
  <si>
    <t>electricity_source</t>
  </si>
  <si>
    <t>1 MWh = 3.6 GJ</t>
  </si>
  <si>
    <t>conversion_electricity</t>
  </si>
  <si>
    <t>conversion_naturalgas</t>
  </si>
  <si>
    <t>Electricity price projections used for scenario analysis</t>
  </si>
  <si>
    <t>NG price projections used for scenario analysis</t>
  </si>
  <si>
    <t>The following parameters are used to calculate other parameters</t>
  </si>
  <si>
    <t>Used to calculate total EPC cost which are used as input to calculate LCOC</t>
  </si>
  <si>
    <t>% of EPC</t>
  </si>
  <si>
    <t>project_contingency_factor</t>
  </si>
  <si>
    <t>process_contingency_factor</t>
  </si>
  <si>
    <t>owners_cost</t>
  </si>
  <si>
    <t>startup_capital</t>
  </si>
  <si>
    <t>startup_fuel</t>
  </si>
  <si>
    <t>startup_labor</t>
  </si>
  <si>
    <t>startup_chemicals</t>
  </si>
  <si>
    <t>% of TPC</t>
  </si>
  <si>
    <t>Set</t>
  </si>
  <si>
    <t>Sheet</t>
  </si>
  <si>
    <t>Row</t>
  </si>
  <si>
    <t>Column</t>
  </si>
  <si>
    <t>Distribution</t>
  </si>
  <si>
    <t>Min</t>
  </si>
  <si>
    <t>Max</t>
  </si>
  <si>
    <t>Technology_Inputs</t>
  </si>
  <si>
    <t>learning_rate_system</t>
  </si>
  <si>
    <t>Normal</t>
  </si>
  <si>
    <t>Mean</t>
  </si>
  <si>
    <t>Variance</t>
  </si>
  <si>
    <t>CaO</t>
  </si>
  <si>
    <t>LS</t>
  </si>
  <si>
    <t>SS</t>
  </si>
  <si>
    <t>learning_rate_opex</t>
  </si>
  <si>
    <t>Triangular</t>
  </si>
  <si>
    <t>learning_rate_EPC</t>
  </si>
  <si>
    <t>learning_rate_process_contingency</t>
  </si>
  <si>
    <t>learning_rate_project_contingency</t>
  </si>
  <si>
    <t>learning_rate_startup_cost</t>
  </si>
  <si>
    <t>Three months of operating labour and indirect labour cost and the maintenance labour cost, to include training.</t>
  </si>
  <si>
    <t>One month of chemicals (including solvent for CO2 capture if applicable), catalysts, and waste disposal costs and the maintenance materials cost.</t>
  </si>
  <si>
    <t>2021-TR05 Towards improved guidelines for cost evaluation of CCS (2).pdf</t>
  </si>
  <si>
    <t>Young et al. (2023)</t>
  </si>
  <si>
    <t>Malhotra &amp; Schmidt (2020)</t>
  </si>
  <si>
    <t>Own assumption</t>
  </si>
  <si>
    <t>EPC_CaO</t>
  </si>
  <si>
    <t>Direct_materials_cost</t>
  </si>
  <si>
    <t>Installed_cost</t>
  </si>
  <si>
    <t>Uniform</t>
  </si>
  <si>
    <t>Rubin et al. (2023)</t>
  </si>
  <si>
    <t xml:space="preserve"> COP of 2 is consistent with 85°C temperature rise</t>
  </si>
  <si>
    <t>Jesper et al. (2021)</t>
  </si>
  <si>
    <t>Carbon Capture and Utilization in the Industrial Sector | Environmental Science &amp; Technology (acs.org)</t>
  </si>
  <si>
    <t>National Academies of Sciences, Engineering, and Medicine (2019)</t>
  </si>
  <si>
    <t>IEAGHG 2017</t>
  </si>
  <si>
    <t>15% of installed equipment costs (between estimates from IEAGHG and DOE/NETL)</t>
  </si>
  <si>
    <t>Deutz et al. (2021)</t>
  </si>
  <si>
    <t xml:space="preserve">IEA Key World Energy Statistics 2021 </t>
  </si>
  <si>
    <t>plant_capacity_factor</t>
  </si>
  <si>
    <t>Source LS</t>
  </si>
  <si>
    <t>Source SS</t>
  </si>
  <si>
    <t>Source CaO</t>
  </si>
  <si>
    <t>McQueen et al (2020)</t>
  </si>
  <si>
    <t>Keith et al. (2018)</t>
  </si>
  <si>
    <t>Climeworks (2023)</t>
  </si>
  <si>
    <t>McQueen et al (2021)</t>
  </si>
  <si>
    <t>Expert interview</t>
  </si>
  <si>
    <t>Heirloom (2022)</t>
  </si>
  <si>
    <t>Cost items included in the total overnight cost (TOC).</t>
  </si>
  <si>
    <t>item included in the total plant cost (TPC)</t>
  </si>
  <si>
    <t>30% if direct labour</t>
  </si>
  <si>
    <t>Cost items included in the annual fixed operating and maintenance costs.</t>
  </si>
  <si>
    <t>Process specific parameters.</t>
  </si>
  <si>
    <t>Cost items included in the total plant cost (TPC)</t>
  </si>
  <si>
    <t>To calculate capital recovery factor which is used to calculate Annualised total overnight cost (TOC).</t>
  </si>
  <si>
    <t>Cost items included in the variable operating costs</t>
  </si>
  <si>
    <t>Cost items included in the annual fixed operating and maintenance costs. To calculate direct labor cost</t>
  </si>
  <si>
    <t>To calculate Annualised total overnight cost (TOC).</t>
  </si>
  <si>
    <t>Cost items included in the total engineering, procurement and construction (EPC) costs.</t>
  </si>
  <si>
    <t>To calculate plant capacity (FOAK scale). To calculate Annualised overnight cost (TOC)</t>
  </si>
  <si>
    <t>BNEF LCOE - All Technologies - Unites States - LCOE Forecast 2022</t>
  </si>
  <si>
    <t>Analysis &amp; Projections Projection Data - U.S. Energy Information Administration (EIA)</t>
  </si>
  <si>
    <t>Included in LR Component-based LCOR and LR_Variable OPX</t>
  </si>
  <si>
    <t>30% von TPC. Ist das klar, wenn 0.3 als Value steht?</t>
  </si>
  <si>
    <t>Universal_Input</t>
  </si>
  <si>
    <t>Monte_Carlo</t>
  </si>
  <si>
    <t>Monte_Carlo_FOAK</t>
  </si>
  <si>
    <t>EPC_LS</t>
  </si>
  <si>
    <t>EPC_SS</t>
  </si>
  <si>
    <t>NG_Prices</t>
  </si>
  <si>
    <t xml:space="preserve">To be converted in $/GJ with conversion factor in Universal Inputs "conversion_electricity" OR just </t>
  </si>
  <si>
    <t>To be converted in $/GJ with conversion factor in Universal Inputs "conversion_naturalgas"</t>
  </si>
  <si>
    <t xml:space="preserve">Tech specific input </t>
  </si>
  <si>
    <t>For the calculation of intermediate parameters for the calculation of LCOR</t>
  </si>
  <si>
    <t>LR Monte Carlo</t>
  </si>
  <si>
    <t>Monte Carlo FOAK inputs</t>
  </si>
  <si>
    <t>You can implement FOAK cost without uncertainties and we can implement once model works?</t>
  </si>
  <si>
    <t>Overall input for all techs</t>
  </si>
  <si>
    <t>Equipment cost Liquid solvent</t>
  </si>
  <si>
    <t>Equipment cost solid sorbent</t>
  </si>
  <si>
    <t>Equipment cost CaO ambient w</t>
  </si>
  <si>
    <t>Universal Input</t>
  </si>
  <si>
    <t>Technology Inputs</t>
  </si>
  <si>
    <t>To calculate FOAK scale incl CO2 intensity and plant capacity factor</t>
  </si>
  <si>
    <t>To calculate TPC</t>
  </si>
  <si>
    <t>To calculate LCOC</t>
  </si>
  <si>
    <t>To calculate capital recovery factor and LCOC</t>
  </si>
  <si>
    <t>To calculate total Overnight Cost = Total Capital Requirement (TCR)</t>
  </si>
  <si>
    <t>To calculate variable OPEX (electricity cost)</t>
  </si>
  <si>
    <t>To calculate variable OPEX (transport cost)</t>
  </si>
  <si>
    <t>To calculate variable OPEX (storage cost)</t>
  </si>
  <si>
    <t>To calculate variable OPEX</t>
  </si>
  <si>
    <t xml:space="preserve">To calculate variable OPEX </t>
  </si>
  <si>
    <t>To calculate variable Fixed O&amp;M</t>
  </si>
  <si>
    <t>Learning rate applied to variable OPEX (see initial excel file for reference "LR_VariableOPX" or LR Component-based -LCOR"</t>
  </si>
  <si>
    <t>Learning rate applied to variable OPEX (see initial excel file for reference "LR Component-based -LCOR"</t>
  </si>
  <si>
    <t>To calculate variable OPEX (heat cost)</t>
  </si>
  <si>
    <t>Applied to compare applying single-component LR to multi-component LR. Reference "LR_Overall-LCOR" vs. "Lr Component-based-LCOR"</t>
  </si>
  <si>
    <t>Used as input for multi-component LR. Reference: "LR Component-based-LCOR"</t>
  </si>
  <si>
    <t>Sheet Name</t>
  </si>
  <si>
    <t>Parameter</t>
  </si>
  <si>
    <t>Use case</t>
  </si>
  <si>
    <t>Notes</t>
  </si>
  <si>
    <t>Exponent</t>
  </si>
  <si>
    <t>energy_price_year</t>
  </si>
  <si>
    <t>Learning_rate</t>
  </si>
  <si>
    <t>Fuel</t>
  </si>
  <si>
    <t>NG</t>
  </si>
  <si>
    <t>Unit</t>
  </si>
  <si>
    <t>electricity_scenario</t>
  </si>
  <si>
    <t>1000 cubic feet of natural gas in GJ</t>
  </si>
  <si>
    <t>heat_requirement_gas</t>
  </si>
  <si>
    <t>heat_requirement_heatpump</t>
  </si>
  <si>
    <t>cop_heatpump</t>
  </si>
  <si>
    <t>co2_purity</t>
  </si>
  <si>
    <t>ratio_co2_compressed_to_captured</t>
  </si>
  <si>
    <t>employees</t>
  </si>
  <si>
    <t>??</t>
  </si>
  <si>
    <t>maintenance_factor</t>
  </si>
  <si>
    <t>indirect_labour_factor</t>
  </si>
  <si>
    <t>insurance_factor</t>
  </si>
  <si>
    <t>taxes_fees_factor</t>
  </si>
  <si>
    <t>spare_parts_cost</t>
  </si>
  <si>
    <t>fraction of EPC</t>
  </si>
  <si>
    <t>fraction of TPC</t>
  </si>
  <si>
    <t>fraction of years of labour</t>
  </si>
  <si>
    <t>fraction of years of fuel use</t>
  </si>
  <si>
    <t>fraction of years of chemical</t>
  </si>
  <si>
    <t>technology</t>
  </si>
  <si>
    <t>universal</t>
  </si>
  <si>
    <t>epc_cost</t>
  </si>
  <si>
    <t>25% of the full capacity feedstock and fuel cost for one month, to cover any inefficient operation that occurs during the start-up period. 1/12*0.25 = 0.02</t>
  </si>
  <si>
    <t>learning_rate_lcor</t>
  </si>
  <si>
    <t>learning_rate_installed_cost</t>
  </si>
  <si>
    <t>learning_rate_epc</t>
  </si>
  <si>
    <t>min_electricity_requirement</t>
  </si>
  <si>
    <t>min_heat_requirement_gas</t>
  </si>
  <si>
    <t>min_heat_requirement_heatpump</t>
  </si>
  <si>
    <t>Desired_change</t>
  </si>
  <si>
    <t>new value</t>
  </si>
  <si>
    <t>Scenario_name</t>
  </si>
  <si>
    <t>pct_change</t>
  </si>
  <si>
    <t>Capacity Factor</t>
  </si>
  <si>
    <t>EPC Factor</t>
  </si>
  <si>
    <t>Plant Lifetime</t>
  </si>
  <si>
    <t>Discount Rate</t>
  </si>
  <si>
    <t>Owners Cost</t>
  </si>
  <si>
    <t>Startup Capital</t>
  </si>
  <si>
    <t>Startup Labor</t>
  </si>
  <si>
    <t>Startup Fuel</t>
  </si>
  <si>
    <t>Startup Chemicals</t>
  </si>
  <si>
    <t>Transport Distance</t>
  </si>
  <si>
    <t>Transport Cost</t>
  </si>
  <si>
    <t>Storage Cost</t>
  </si>
  <si>
    <t>Gasoline Price</t>
  </si>
  <si>
    <t>Water Cost</t>
  </si>
  <si>
    <t>Maintenance Factor</t>
  </si>
  <si>
    <t>Insurance Factor</t>
  </si>
  <si>
    <t>Operator Salary</t>
  </si>
  <si>
    <t>Productivity Factor</t>
  </si>
  <si>
    <t>Project Contingency Factor</t>
  </si>
  <si>
    <t>Spare Parts Cost</t>
  </si>
  <si>
    <t>Indirect Labour Factor</t>
  </si>
  <si>
    <t>Taxes Fees Factor</t>
  </si>
  <si>
    <t>Learning Rate Opex</t>
  </si>
  <si>
    <t>tech</t>
  </si>
  <si>
    <t>Foak Scale</t>
  </si>
  <si>
    <t>Electricity Requirement</t>
  </si>
  <si>
    <t>Temperature Heat</t>
  </si>
  <si>
    <t>Water Requirement</t>
  </si>
  <si>
    <t>Chemicals Cost</t>
  </si>
  <si>
    <t>Gasoline Requirement</t>
  </si>
  <si>
    <t>Employees Employees</t>
  </si>
  <si>
    <t>CO2 Purity</t>
  </si>
  <si>
    <t>Process Contingency Factor</t>
  </si>
  <si>
    <t>Min Electricity Requirement</t>
  </si>
  <si>
    <t>Ratio CO2 Compressed  To Captured</t>
  </si>
  <si>
    <t>Learning Rate LCOR</t>
  </si>
  <si>
    <t>Learning Rate Installed Cost</t>
  </si>
  <si>
    <t>Learning Rate EPC</t>
  </si>
  <si>
    <t>Learning Rate Process Contingency</t>
  </si>
  <si>
    <t>Learning Rate Project Contingency</t>
  </si>
  <si>
    <t>Learning Rate Startup Cost</t>
  </si>
  <si>
    <t>Min Heat Requirement Gas</t>
  </si>
  <si>
    <t>Min Heat Requirement Heatpump</t>
  </si>
  <si>
    <t>Contactor LS Exponent</t>
  </si>
  <si>
    <t>Otherequip LS Exponent</t>
  </si>
  <si>
    <t>Pelletreactor LS Exponent</t>
  </si>
  <si>
    <t>Airseparation LS Exponent</t>
  </si>
  <si>
    <t>Finesfilter LS Exponent</t>
  </si>
  <si>
    <t>Compressor LS Exponent</t>
  </si>
  <si>
    <t>Steamturbine LS Exponent</t>
  </si>
  <si>
    <t>Buildings LS Exponent</t>
  </si>
  <si>
    <t>Contactor CaO Exponent</t>
  </si>
  <si>
    <t>Calciner CaO Exponent</t>
  </si>
  <si>
    <t>Compressor CaO Exponent</t>
  </si>
  <si>
    <t>Conveyers CaO Exponent</t>
  </si>
  <si>
    <t>Buildings CaO Exponent</t>
  </si>
  <si>
    <t>Heat Requirement Heatpump</t>
  </si>
  <si>
    <t>Heat Requirement Gas</t>
  </si>
  <si>
    <t>Learning Rate System</t>
  </si>
  <si>
    <t>https://www.bnef.com/flagships/lcoe</t>
  </si>
  <si>
    <t>carbon_intensity</t>
  </si>
  <si>
    <t>Link</t>
  </si>
  <si>
    <t>Nuclear</t>
  </si>
  <si>
    <t>Geothermal</t>
  </si>
  <si>
    <t>unit</t>
  </si>
  <si>
    <t>[t-CO2,eq GJ-1]</t>
  </si>
  <si>
    <t>Nuclear Energy Agency (NEA) - Projected Costs of Generating Electricity - 2020 Edition (oecd-nea.org)</t>
  </si>
  <si>
    <t>Renewable Power Generation Costs in 2021 (irena.org)</t>
  </si>
  <si>
    <t>Young et al (2023)</t>
  </si>
  <si>
    <t>Median, United States</t>
  </si>
  <si>
    <t>installation_LS</t>
  </si>
  <si>
    <t>installation_SS</t>
  </si>
  <si>
    <t>installation_CaO</t>
  </si>
  <si>
    <t>initial_scale</t>
  </si>
  <si>
    <t>$/ GJ</t>
  </si>
  <si>
    <t>No longer used!!!!!</t>
  </si>
  <si>
    <t>heat_source</t>
  </si>
  <si>
    <t>pct1</t>
  </si>
  <si>
    <t>pct2</t>
  </si>
  <si>
    <t>pct3</t>
  </si>
  <si>
    <t>mean1</t>
  </si>
  <si>
    <t>mean2</t>
  </si>
  <si>
    <t>mean3</t>
  </si>
  <si>
    <t>std1</t>
  </si>
  <si>
    <t>std2</t>
  </si>
  <si>
    <t>std3</t>
  </si>
  <si>
    <t>TripleNormal</t>
  </si>
  <si>
    <t>LCOE $/MWh (avg)</t>
  </si>
  <si>
    <t>In line with icelandic LCOE</t>
  </si>
  <si>
    <t>PV Low 2022</t>
  </si>
  <si>
    <t>PV High 2050</t>
  </si>
  <si>
    <t>PV High 2022</t>
  </si>
  <si>
    <t>Nuclear Low 2022</t>
  </si>
  <si>
    <t>Nuclear Low 2050</t>
  </si>
  <si>
    <t>Nuclear High 2022</t>
  </si>
  <si>
    <t>Nuclear High 2050</t>
  </si>
  <si>
    <t>Geothermal Low 2022</t>
  </si>
  <si>
    <t>Geothermal Low 2050</t>
  </si>
  <si>
    <t>Geothermal High 2022</t>
  </si>
  <si>
    <t>Geothremal High 2050</t>
  </si>
  <si>
    <t>PV</t>
  </si>
  <si>
    <t>PV 2050</t>
  </si>
  <si>
    <t>Base</t>
  </si>
  <si>
    <t>PV Low 2050</t>
  </si>
  <si>
    <t>Make foak_scale undefined to supress output</t>
  </si>
  <si>
    <t>https://www.sciencedirect.com/science/article/pii/S1876610213007807</t>
  </si>
  <si>
    <t>Wind Low 2022</t>
  </si>
  <si>
    <t>Wind Low 2050</t>
  </si>
  <si>
    <t>Wind High 2022</t>
  </si>
  <si>
    <t>Wind High 2050</t>
  </si>
  <si>
    <t>Fixed O&amp;M</t>
  </si>
  <si>
    <t>Global weighted average</t>
  </si>
  <si>
    <t>p.59</t>
  </si>
  <si>
    <t>https://www.heirloomcarbon.com/news/its-getting-hot-in-here-a-tale-of-temperature-and-energy-2</t>
  </si>
  <si>
    <t>Cost of Capital (nyu.edu)</t>
  </si>
  <si>
    <t>Cop Heatpump</t>
  </si>
  <si>
    <t>Contactor LS DMC</t>
  </si>
  <si>
    <t>Otherequip LS DMC</t>
  </si>
  <si>
    <t>Pelletreactor LS DMC</t>
  </si>
  <si>
    <t>Airseparation LS DMC</t>
  </si>
  <si>
    <t>Finesfilter LS DMC</t>
  </si>
  <si>
    <t>Compressor LS DMC</t>
  </si>
  <si>
    <t>Steamturbine LS DMC</t>
  </si>
  <si>
    <t>Buildings LS DMC</t>
  </si>
  <si>
    <t>Contactors SS DMC</t>
  </si>
  <si>
    <t>Switchingvalves SS DMC</t>
  </si>
  <si>
    <t>Compressor SS DMC</t>
  </si>
  <si>
    <t>Buildings SS DMC</t>
  </si>
  <si>
    <t>Blowers SS DMC</t>
  </si>
  <si>
    <t>Initialsorbent SS DMC</t>
  </si>
  <si>
    <t>Condensers SS DMC</t>
  </si>
  <si>
    <t>Vacuumpump1 SS DMC</t>
  </si>
  <si>
    <t>Vacuumpump2 SS DMC</t>
  </si>
  <si>
    <t>Gasstorageballoon SS DMC</t>
  </si>
  <si>
    <t>Heatpump SS DMC</t>
  </si>
  <si>
    <t>Contactor CaO DMC</t>
  </si>
  <si>
    <t>Calciner CaO DMC</t>
  </si>
  <si>
    <t>Compressor CaO DMC</t>
  </si>
  <si>
    <t>Conveyers CaO DMC</t>
  </si>
  <si>
    <t>Buildings CaO DMC</t>
  </si>
  <si>
    <t>Contactor LS IC</t>
  </si>
  <si>
    <t>Otherequip LS IC</t>
  </si>
  <si>
    <t>Pelletreactor LS IC</t>
  </si>
  <si>
    <t>Airseparation LS IC</t>
  </si>
  <si>
    <t>Finesfilter LS IC</t>
  </si>
  <si>
    <t>Compressor LS IC</t>
  </si>
  <si>
    <t>Steamturbine LS IC</t>
  </si>
  <si>
    <t>Buildings LS IC</t>
  </si>
  <si>
    <t>Contactors SS IC</t>
  </si>
  <si>
    <t>Switchingvalves SS IC</t>
  </si>
  <si>
    <t>Compressor SS IC</t>
  </si>
  <si>
    <t>Buildings SS IC</t>
  </si>
  <si>
    <t>Blowers SS IC</t>
  </si>
  <si>
    <t>Initialsorbent SS IC</t>
  </si>
  <si>
    <t>Condensers SS IC</t>
  </si>
  <si>
    <t>Vacuumpump1 SS IC</t>
  </si>
  <si>
    <t>Vacuumpump2 SS IC</t>
  </si>
  <si>
    <t>Gasstorageballoon SS IC</t>
  </si>
  <si>
    <t>Heatpump SS IC</t>
  </si>
  <si>
    <t>Contactor CaO IC</t>
  </si>
  <si>
    <t>Calciner CaO IC</t>
  </si>
  <si>
    <t>Compressor CaO IC</t>
  </si>
  <si>
    <t>Conveyers CaO IC</t>
  </si>
  <si>
    <t>Buildings CaO IC</t>
  </si>
  <si>
    <t>Contactors SS Exponent</t>
  </si>
  <si>
    <t>Switchingvalves SS Exponent</t>
  </si>
  <si>
    <t>Compressor SS Exponent</t>
  </si>
  <si>
    <t>Buildings SS Exponent</t>
  </si>
  <si>
    <t>Blowers SS Exponent</t>
  </si>
  <si>
    <t>Initialsorbent SS Exponent</t>
  </si>
  <si>
    <t>Condensers SS Exponent</t>
  </si>
  <si>
    <t>Vacuumpump1 SS Exponent</t>
  </si>
  <si>
    <t>Vacuumpump2 SS Exponent</t>
  </si>
  <si>
    <t>Gasstorageballoon SS Exponent</t>
  </si>
  <si>
    <t>Heatpump SS Exponent</t>
  </si>
  <si>
    <t>Contactor LS LR</t>
  </si>
  <si>
    <t>Otherequip LS LR</t>
  </si>
  <si>
    <t>Pelletreactor LS LR</t>
  </si>
  <si>
    <t>Airseparation LS LR</t>
  </si>
  <si>
    <t>Finesfilter LS LR</t>
  </si>
  <si>
    <t>Compressor LS LR</t>
  </si>
  <si>
    <t>Steamturbine LS LR</t>
  </si>
  <si>
    <t>Buildings LS LR</t>
  </si>
  <si>
    <t>Contactors SS LR</t>
  </si>
  <si>
    <t>Switchingvalves SS LR</t>
  </si>
  <si>
    <t>Compressor SS LR</t>
  </si>
  <si>
    <t>Buildings SS LR</t>
  </si>
  <si>
    <t>Blowers SS LR</t>
  </si>
  <si>
    <t>Initialsorbent SS LR</t>
  </si>
  <si>
    <t>Condensers SS LR</t>
  </si>
  <si>
    <t>Vacuumpump1 SS LR</t>
  </si>
  <si>
    <t>Vacuumpump2 SS LR</t>
  </si>
  <si>
    <t>Gasstorageballoon SS LR</t>
  </si>
  <si>
    <t>Heatpump SS LR</t>
  </si>
  <si>
    <t>Contactor CaO LR</t>
  </si>
  <si>
    <t>Calciner CaO LR</t>
  </si>
  <si>
    <t>Compressor CaO LR</t>
  </si>
  <si>
    <t>Conveyers CaO LR</t>
  </si>
  <si>
    <t>Buildings CaO LR</t>
  </si>
  <si>
    <t>otherequip_CaO</t>
  </si>
  <si>
    <t>Raw materials CaO DMC</t>
  </si>
  <si>
    <t>Raw materials CaO IC</t>
  </si>
  <si>
    <t>Raw materials CaO Exponent</t>
  </si>
  <si>
    <t>Raw materials CaO LR</t>
  </si>
  <si>
    <t>Other equipm CaO DMC</t>
  </si>
  <si>
    <t>Other equipm CaO IC</t>
  </si>
  <si>
    <t>Other equipm CaO Exponent</t>
  </si>
  <si>
    <t>Other equipm CaO LR</t>
  </si>
  <si>
    <t>calciner_LS</t>
  </si>
  <si>
    <t>slaker_LS</t>
  </si>
  <si>
    <t>Slaker LS IC</t>
  </si>
  <si>
    <t>Calciner LS IC</t>
  </si>
  <si>
    <t>Calciner LS Exponent</t>
  </si>
  <si>
    <t>Slaker LS Exponent</t>
  </si>
  <si>
    <t>Slaker LS LR</t>
  </si>
  <si>
    <t>Calciner LS LR</t>
  </si>
  <si>
    <t>Slaker LS DMC</t>
  </si>
  <si>
    <t>Calciner LS 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</si>
</sst>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&quot;$&quot;#,##0_);\(&quot;$&quot;#,##0\)"/>
    <numFmt numFmtId="165" formatCode="0.0"/>
    <numFmt numFmtId="166" formatCode="#,##0.0_);\(#,##0.0\)"/>
    <numFmt numFmtId="167" formatCode="#,##0.000_);\(#,##0.000\)"/>
    <numFmt numFmtId="168" formatCode="_ * #,##0_ ;_ * \-#,##0_ ;_ * &quot;-&quot;??_ ;_ @_ "/>
    <numFmt numFmtId="169" formatCode="0.000"/>
    <numFmt numFmtId="170" formatCode="_ * #,##0.000_ ;_ * \-#,##0.000_ ;_ * &quot;-&quot;??_ ;_ @_ "/>
    <numFmt numFmtId="171" formatCode="0.00000"/>
    <numFmt numFmtId="172" formatCode="0.0000000"/>
    <numFmt numFmtId="173" formatCode="0.00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u/>
      <sz val="9.35"/>
      <color theme="10"/>
      <name val="Calibri"/>
      <family val="2"/>
    </font>
    <font>
      <sz val="10"/>
      <color rgb="FFFF0000"/>
      <name val="Arial"/>
      <family val="2"/>
    </font>
    <font>
      <b/>
      <sz val="9"/>
      <color indexed="8"/>
      <name val="Calibri"/>
      <family val="2"/>
    </font>
    <font>
      <b/>
      <sz val="9"/>
      <color indexed="8"/>
      <name val="Arial"/>
      <family val="2"/>
    </font>
    <font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9"/>
      <color theme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9"/>
      <name val="Arial"/>
      <family val="2"/>
    </font>
    <font>
      <sz val="11"/>
      <color theme="4"/>
      <name val="Calibri"/>
      <family val="2"/>
      <scheme val="minor"/>
    </font>
    <font>
      <b/>
      <sz val="9"/>
      <color rgb="FF000000"/>
      <name val="Arial"/>
      <family val="2"/>
    </font>
    <font>
      <sz val="10"/>
      <color theme="1"/>
      <name val="Times New Roman"/>
      <family val="1"/>
    </font>
    <font>
      <sz val="9"/>
      <color rgb="FF000000"/>
      <name val="Arial"/>
      <family val="2"/>
    </font>
    <font>
      <sz val="9"/>
      <name val="Arial"/>
      <family val="2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1" applyNumberFormat="0" applyProtection="0">
      <alignment wrapText="1"/>
    </xf>
    <xf numFmtId="0" fontId="9" fillId="0" borderId="2" applyNumberFormat="0" applyProtection="0">
      <alignment wrapText="1"/>
    </xf>
    <xf numFmtId="0" fontId="11" fillId="0" borderId="3" applyNumberFormat="0" applyFont="0" applyProtection="0">
      <alignment wrapText="1"/>
    </xf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2" applyFont="1"/>
    <xf numFmtId="0" fontId="4" fillId="2" borderId="0" xfId="2" applyFont="1" applyFill="1"/>
    <xf numFmtId="0" fontId="5" fillId="0" borderId="0" xfId="2" applyFont="1"/>
    <xf numFmtId="0" fontId="2" fillId="0" borderId="0" xfId="0" applyFont="1"/>
    <xf numFmtId="0" fontId="10" fillId="0" borderId="1" xfId="5" applyFont="1">
      <alignment wrapText="1"/>
    </xf>
    <xf numFmtId="4" fontId="10" fillId="2" borderId="2" xfId="6" applyNumberFormat="1" applyFont="1" applyFill="1" applyAlignment="1">
      <alignment horizontal="right" wrapText="1"/>
    </xf>
    <xf numFmtId="0" fontId="8" fillId="3" borderId="0" xfId="3" applyFont="1" applyFill="1" applyAlignment="1">
      <alignment horizontal="left"/>
    </xf>
    <xf numFmtId="0" fontId="15" fillId="0" borderId="0" xfId="0" applyFont="1"/>
    <xf numFmtId="0" fontId="0" fillId="0" borderId="0" xfId="0" quotePrefix="1"/>
    <xf numFmtId="0" fontId="17" fillId="0" borderId="0" xfId="0" applyFont="1"/>
    <xf numFmtId="0" fontId="14" fillId="0" borderId="0" xfId="8" applyFont="1"/>
    <xf numFmtId="0" fontId="2" fillId="3" borderId="0" xfId="0" applyFont="1" applyFill="1"/>
    <xf numFmtId="0" fontId="12" fillId="0" borderId="0" xfId="8" applyFill="1" applyBorder="1"/>
    <xf numFmtId="0" fontId="12" fillId="0" borderId="0" xfId="8" applyFill="1"/>
    <xf numFmtId="0" fontId="12" fillId="0" borderId="0" xfId="8"/>
    <xf numFmtId="2" fontId="0" fillId="0" borderId="0" xfId="0" applyNumberFormat="1"/>
    <xf numFmtId="0" fontId="1" fillId="3" borderId="0" xfId="0" applyFont="1" applyFill="1"/>
    <xf numFmtId="0" fontId="18" fillId="3" borderId="0" xfId="3" applyFont="1" applyFill="1" applyAlignment="1">
      <alignment horizontal="right"/>
    </xf>
    <xf numFmtId="0" fontId="18" fillId="3" borderId="0" xfId="3" applyFont="1" applyFill="1"/>
    <xf numFmtId="0" fontId="15" fillId="3" borderId="0" xfId="3" applyFont="1" applyFill="1" applyAlignment="1">
      <alignment horizontal="center"/>
    </xf>
    <xf numFmtId="0" fontId="19" fillId="3" borderId="0" xfId="3" applyFont="1" applyFill="1" applyAlignment="1">
      <alignment horizontal="center"/>
    </xf>
    <xf numFmtId="0" fontId="20" fillId="3" borderId="0" xfId="3" applyFont="1" applyFill="1" applyAlignment="1">
      <alignment horizontal="center"/>
    </xf>
    <xf numFmtId="0" fontId="21" fillId="3" borderId="0" xfId="3" applyFont="1" applyFill="1"/>
    <xf numFmtId="0" fontId="15" fillId="3" borderId="0" xfId="3" applyFont="1" applyFill="1"/>
    <xf numFmtId="0" fontId="22" fillId="4" borderId="0" xfId="3" applyFont="1" applyFill="1" applyAlignment="1">
      <alignment horizontal="left"/>
    </xf>
    <xf numFmtId="0" fontId="22" fillId="4" borderId="0" xfId="3" applyFont="1" applyFill="1"/>
    <xf numFmtId="0" fontId="23" fillId="4" borderId="0" xfId="3" applyFont="1" applyFill="1"/>
    <xf numFmtId="0" fontId="22" fillId="4" borderId="0" xfId="3" applyFont="1" applyFill="1" applyAlignment="1">
      <alignment horizontal="center"/>
    </xf>
    <xf numFmtId="37" fontId="19" fillId="3" borderId="0" xfId="3" applyNumberFormat="1" applyFont="1" applyFill="1" applyAlignment="1">
      <alignment horizontal="center"/>
    </xf>
    <xf numFmtId="0" fontId="15" fillId="3" borderId="0" xfId="3" applyFont="1" applyFill="1" applyAlignment="1">
      <alignment horizontal="right"/>
    </xf>
    <xf numFmtId="0" fontId="18" fillId="3" borderId="0" xfId="3" applyFont="1" applyFill="1" applyAlignment="1">
      <alignment horizontal="center"/>
    </xf>
    <xf numFmtId="37" fontId="20" fillId="3" borderId="0" xfId="3" applyNumberFormat="1" applyFont="1" applyFill="1" applyAlignment="1">
      <alignment horizontal="center"/>
    </xf>
    <xf numFmtId="37" fontId="18" fillId="3" borderId="0" xfId="3" applyNumberFormat="1" applyFont="1" applyFill="1" applyAlignment="1">
      <alignment horizontal="center"/>
    </xf>
    <xf numFmtId="0" fontId="18" fillId="3" borderId="0" xfId="3" applyFont="1" applyFill="1" applyAlignment="1">
      <alignment horizontal="left"/>
    </xf>
    <xf numFmtId="0" fontId="15" fillId="3" borderId="0" xfId="3" applyFont="1" applyFill="1" applyAlignment="1">
      <alignment horizontal="left"/>
    </xf>
    <xf numFmtId="0" fontId="2" fillId="3" borderId="0" xfId="3" applyFont="1" applyFill="1" applyAlignment="1">
      <alignment horizontal="left"/>
    </xf>
    <xf numFmtId="0" fontId="18" fillId="3" borderId="0" xfId="3" quotePrefix="1" applyFont="1" applyFill="1"/>
    <xf numFmtId="164" fontId="27" fillId="3" borderId="0" xfId="3" applyNumberFormat="1" applyFont="1" applyFill="1" applyAlignment="1">
      <alignment horizontal="center"/>
    </xf>
    <xf numFmtId="164" fontId="19" fillId="3" borderId="0" xfId="3" applyNumberFormat="1" applyFont="1" applyFill="1" applyAlignment="1">
      <alignment horizontal="center"/>
    </xf>
    <xf numFmtId="166" fontId="19" fillId="3" borderId="0" xfId="3" applyNumberFormat="1" applyFont="1" applyFill="1" applyAlignment="1">
      <alignment horizontal="center"/>
    </xf>
    <xf numFmtId="37" fontId="15" fillId="3" borderId="0" xfId="3" applyNumberFormat="1" applyFont="1" applyFill="1" applyAlignment="1">
      <alignment horizontal="center"/>
    </xf>
    <xf numFmtId="39" fontId="19" fillId="3" borderId="0" xfId="3" applyNumberFormat="1" applyFont="1" applyFill="1" applyAlignment="1">
      <alignment horizontal="center"/>
    </xf>
    <xf numFmtId="0" fontId="28" fillId="3" borderId="0" xfId="3" applyFont="1" applyFill="1"/>
    <xf numFmtId="167" fontId="19" fillId="3" borderId="0" xfId="3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30" fillId="3" borderId="0" xfId="3" applyFont="1" applyFill="1"/>
    <xf numFmtId="0" fontId="28" fillId="3" borderId="0" xfId="3" applyFont="1" applyFill="1" applyAlignment="1">
      <alignment horizontal="center"/>
    </xf>
    <xf numFmtId="0" fontId="28" fillId="3" borderId="0" xfId="3" applyFont="1" applyFill="1" applyAlignment="1">
      <alignment horizontal="left"/>
    </xf>
    <xf numFmtId="0" fontId="31" fillId="3" borderId="0" xfId="0" applyFont="1" applyFill="1"/>
    <xf numFmtId="0" fontId="32" fillId="3" borderId="0" xfId="3" applyFont="1" applyFill="1" applyAlignment="1">
      <alignment horizontal="left"/>
    </xf>
    <xf numFmtId="0" fontId="12" fillId="3" borderId="0" xfId="4" applyFont="1" applyFill="1" applyBorder="1" applyAlignment="1" applyProtection="1">
      <alignment horizontal="left"/>
    </xf>
    <xf numFmtId="0" fontId="13" fillId="3" borderId="0" xfId="3" applyFont="1" applyFill="1" applyAlignment="1">
      <alignment horizontal="left"/>
    </xf>
    <xf numFmtId="0" fontId="29" fillId="3" borderId="0" xfId="3" applyFont="1" applyFill="1" applyAlignment="1">
      <alignment horizontal="left"/>
    </xf>
    <xf numFmtId="0" fontId="24" fillId="3" borderId="0" xfId="3" applyFont="1" applyFill="1" applyAlignment="1">
      <alignment horizontal="left"/>
    </xf>
    <xf numFmtId="0" fontId="25" fillId="3" borderId="0" xfId="3" applyFont="1" applyFill="1" applyAlignment="1">
      <alignment horizontal="left"/>
    </xf>
    <xf numFmtId="0" fontId="26" fillId="3" borderId="0" xfId="3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33" fillId="0" borderId="0" xfId="0" applyFont="1"/>
    <xf numFmtId="169" fontId="34" fillId="0" borderId="0" xfId="8" applyNumberFormat="1" applyFont="1" applyFill="1" applyBorder="1"/>
    <xf numFmtId="0" fontId="35" fillId="0" borderId="0" xfId="0" applyFont="1"/>
    <xf numFmtId="170" fontId="0" fillId="0" borderId="0" xfId="1" applyNumberFormat="1" applyFont="1" applyFill="1" applyBorder="1" applyAlignment="1">
      <alignment horizontal="right"/>
    </xf>
    <xf numFmtId="170" fontId="0" fillId="0" borderId="0" xfId="0" applyNumberFormat="1"/>
    <xf numFmtId="168" fontId="0" fillId="0" borderId="0" xfId="0" applyNumberFormat="1"/>
    <xf numFmtId="0" fontId="27" fillId="0" borderId="0" xfId="0" applyFont="1"/>
    <xf numFmtId="0" fontId="24" fillId="0" borderId="0" xfId="0" applyFont="1"/>
    <xf numFmtId="0" fontId="38" fillId="0" borderId="0" xfId="0" applyFont="1" applyAlignment="1">
      <alignment vertical="center"/>
    </xf>
    <xf numFmtId="0" fontId="0" fillId="5" borderId="0" xfId="0" applyFill="1"/>
    <xf numFmtId="0" fontId="39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170" fontId="0" fillId="5" borderId="0" xfId="0" applyNumberFormat="1" applyFill="1"/>
    <xf numFmtId="0" fontId="15" fillId="5" borderId="0" xfId="0" applyFont="1" applyFill="1"/>
    <xf numFmtId="0" fontId="0" fillId="2" borderId="0" xfId="0" applyFill="1"/>
    <xf numFmtId="168" fontId="0" fillId="5" borderId="0" xfId="1" applyNumberFormat="1" applyFont="1" applyFill="1"/>
    <xf numFmtId="0" fontId="12" fillId="5" borderId="0" xfId="8" applyFill="1" applyBorder="1"/>
    <xf numFmtId="0" fontId="12" fillId="5" borderId="0" xfId="8" applyFill="1"/>
    <xf numFmtId="168" fontId="3" fillId="5" borderId="0" xfId="1" applyNumberFormat="1" applyFont="1" applyFill="1"/>
    <xf numFmtId="0" fontId="0" fillId="0" borderId="0" xfId="0" applyAlignment="1">
      <alignment horizontal="fill"/>
    </xf>
    <xf numFmtId="0" fontId="12" fillId="0" borderId="0" xfId="8" applyAlignment="1">
      <alignment horizontal="fill"/>
    </xf>
    <xf numFmtId="0" fontId="4" fillId="5" borderId="0" xfId="2" applyFont="1" applyFill="1"/>
    <xf numFmtId="0" fontId="4" fillId="5" borderId="0" xfId="0" applyFont="1" applyFill="1"/>
    <xf numFmtId="0" fontId="3" fillId="5" borderId="0" xfId="0" applyFont="1" applyFill="1"/>
    <xf numFmtId="0" fontId="41" fillId="5" borderId="0" xfId="0" applyFont="1" applyFill="1"/>
    <xf numFmtId="169" fontId="42" fillId="5" borderId="0" xfId="8" applyNumberFormat="1" applyFont="1" applyFill="1" applyBorder="1"/>
    <xf numFmtId="168" fontId="0" fillId="6" borderId="0" xfId="1" applyNumberFormat="1" applyFont="1" applyFill="1"/>
    <xf numFmtId="0" fontId="2" fillId="5" borderId="0" xfId="0" applyFont="1" applyFill="1"/>
    <xf numFmtId="0" fontId="41" fillId="0" borderId="0" xfId="0" applyFont="1"/>
    <xf numFmtId="0" fontId="18" fillId="0" borderId="0" xfId="0" applyFont="1"/>
    <xf numFmtId="170" fontId="15" fillId="0" borderId="0" xfId="0" applyNumberFormat="1" applyFont="1"/>
    <xf numFmtId="169" fontId="15" fillId="0" borderId="0" xfId="0" applyNumberFormat="1" applyFont="1"/>
    <xf numFmtId="165" fontId="15" fillId="0" borderId="0" xfId="0" applyNumberFormat="1" applyFont="1"/>
    <xf numFmtId="0" fontId="0" fillId="2" borderId="0" xfId="0" quotePrefix="1" applyFill="1"/>
    <xf numFmtId="0" fontId="2" fillId="2" borderId="0" xfId="0" applyFont="1" applyFill="1"/>
    <xf numFmtId="0" fontId="12" fillId="2" borderId="0" xfId="8" applyFill="1" applyAlignment="1">
      <alignment horizontal="fill"/>
    </xf>
    <xf numFmtId="0" fontId="4" fillId="2" borderId="0" xfId="0" applyFont="1" applyFill="1"/>
    <xf numFmtId="0" fontId="0" fillId="7" borderId="0" xfId="0" applyFill="1"/>
    <xf numFmtId="0" fontId="39" fillId="7" borderId="0" xfId="0" applyFont="1" applyFill="1" applyAlignment="1">
      <alignment vertical="top"/>
    </xf>
    <xf numFmtId="0" fontId="40" fillId="7" borderId="0" xfId="0" applyFont="1" applyFill="1" applyAlignment="1">
      <alignment vertical="center"/>
    </xf>
    <xf numFmtId="0" fontId="4" fillId="7" borderId="0" xfId="2" applyFont="1" applyFill="1"/>
    <xf numFmtId="0" fontId="0" fillId="8" borderId="0" xfId="0" applyFill="1"/>
    <xf numFmtId="0" fontId="39" fillId="8" borderId="0" xfId="0" applyFont="1" applyFill="1" applyAlignment="1">
      <alignment vertical="top"/>
    </xf>
    <xf numFmtId="0" fontId="40" fillId="8" borderId="0" xfId="0" applyFont="1" applyFill="1" applyAlignment="1">
      <alignment vertical="center"/>
    </xf>
    <xf numFmtId="0" fontId="4" fillId="8" borderId="0" xfId="2" applyFont="1" applyFill="1"/>
    <xf numFmtId="0" fontId="39" fillId="0" borderId="0" xfId="0" applyFont="1" applyAlignment="1">
      <alignment vertical="top"/>
    </xf>
    <xf numFmtId="0" fontId="39" fillId="2" borderId="0" xfId="0" applyFont="1" applyFill="1" applyAlignment="1">
      <alignment vertical="top"/>
    </xf>
    <xf numFmtId="0" fontId="40" fillId="2" borderId="0" xfId="0" applyFont="1" applyFill="1" applyAlignment="1">
      <alignment vertical="center"/>
    </xf>
    <xf numFmtId="1" fontId="0" fillId="5" borderId="0" xfId="0" applyNumberFormat="1" applyFill="1"/>
    <xf numFmtId="1" fontId="3" fillId="0" borderId="0" xfId="0" applyNumberFormat="1" applyFont="1"/>
    <xf numFmtId="0" fontId="4" fillId="9" borderId="0" xfId="2" applyFont="1" applyFill="1"/>
    <xf numFmtId="4" fontId="10" fillId="9" borderId="2" xfId="6" applyNumberFormat="1" applyFont="1" applyFill="1" applyAlignment="1">
      <alignment horizontal="right" wrapText="1"/>
    </xf>
    <xf numFmtId="171" fontId="15" fillId="0" borderId="0" xfId="0" applyNumberFormat="1" applyFont="1"/>
    <xf numFmtId="171" fontId="0" fillId="0" borderId="0" xfId="0" applyNumberFormat="1"/>
    <xf numFmtId="172" fontId="0" fillId="0" borderId="0" xfId="0" applyNumberFormat="1"/>
    <xf numFmtId="0" fontId="18" fillId="7" borderId="0" xfId="0" applyFont="1" applyFill="1"/>
    <xf numFmtId="0" fontId="15" fillId="7" borderId="0" xfId="0" applyFont="1" applyFill="1"/>
    <xf numFmtId="9" fontId="15" fillId="7" borderId="0" xfId="9" applyFont="1" applyFill="1"/>
    <xf numFmtId="0" fontId="18" fillId="8" borderId="0" xfId="0" applyFont="1" applyFill="1"/>
    <xf numFmtId="0" fontId="15" fillId="8" borderId="0" xfId="0" applyFont="1" applyFill="1"/>
    <xf numFmtId="9" fontId="15" fillId="8" borderId="0" xfId="9" applyFont="1" applyFill="1"/>
    <xf numFmtId="0" fontId="18" fillId="2" borderId="0" xfId="0" applyFont="1" applyFill="1"/>
    <xf numFmtId="0" fontId="15" fillId="2" borderId="0" xfId="0" applyFont="1" applyFill="1"/>
    <xf numFmtId="9" fontId="15" fillId="2" borderId="0" xfId="9" applyFont="1" applyFill="1"/>
    <xf numFmtId="0" fontId="15" fillId="0" borderId="4" xfId="0" applyFont="1" applyBorder="1"/>
    <xf numFmtId="0" fontId="15" fillId="0" borderId="5" xfId="0" applyFont="1" applyBorder="1"/>
    <xf numFmtId="9" fontId="15" fillId="7" borderId="5" xfId="9" applyFont="1" applyFill="1" applyBorder="1"/>
    <xf numFmtId="165" fontId="15" fillId="0" borderId="5" xfId="0" applyNumberFormat="1" applyFont="1" applyBorder="1"/>
    <xf numFmtId="9" fontId="15" fillId="8" borderId="5" xfId="9" applyFont="1" applyFill="1" applyBorder="1"/>
    <xf numFmtId="9" fontId="15" fillId="2" borderId="5" xfId="9" applyFont="1" applyFill="1" applyBorder="1"/>
    <xf numFmtId="0" fontId="15" fillId="0" borderId="6" xfId="0" applyFont="1" applyBorder="1"/>
    <xf numFmtId="9" fontId="15" fillId="7" borderId="0" xfId="9" applyFont="1" applyFill="1" applyBorder="1"/>
    <xf numFmtId="9" fontId="15" fillId="8" borderId="0" xfId="9" applyFont="1" applyFill="1" applyBorder="1"/>
    <xf numFmtId="9" fontId="15" fillId="2" borderId="0" xfId="9" applyFont="1" applyFill="1" applyBorder="1"/>
    <xf numFmtId="0" fontId="15" fillId="0" borderId="7" xfId="0" applyFont="1" applyBorder="1"/>
    <xf numFmtId="0" fontId="15" fillId="0" borderId="8" xfId="0" applyFont="1" applyBorder="1"/>
    <xf numFmtId="9" fontId="15" fillId="7" borderId="8" xfId="9" applyFont="1" applyFill="1" applyBorder="1"/>
    <xf numFmtId="165" fontId="15" fillId="0" borderId="8" xfId="0" applyNumberFormat="1" applyFont="1" applyBorder="1"/>
    <xf numFmtId="9" fontId="15" fillId="8" borderId="8" xfId="9" applyFont="1" applyFill="1" applyBorder="1"/>
    <xf numFmtId="9" fontId="15" fillId="2" borderId="8" xfId="9" applyFont="1" applyFill="1" applyBorder="1"/>
    <xf numFmtId="169" fontId="15" fillId="0" borderId="5" xfId="0" applyNumberFormat="1" applyFont="1" applyBorder="1"/>
    <xf numFmtId="0" fontId="15" fillId="5" borderId="7" xfId="0" applyFont="1" applyFill="1" applyBorder="1"/>
    <xf numFmtId="0" fontId="15" fillId="5" borderId="8" xfId="0" applyFont="1" applyFill="1" applyBorder="1"/>
    <xf numFmtId="169" fontId="15" fillId="5" borderId="8" xfId="0" applyNumberFormat="1" applyFont="1" applyFill="1" applyBorder="1"/>
    <xf numFmtId="0" fontId="2" fillId="7" borderId="0" xfId="0" applyFont="1" applyFill="1"/>
    <xf numFmtId="0" fontId="15" fillId="0" borderId="9" xfId="0" applyFont="1" applyBorder="1" applyAlignment="1">
      <alignment horizontal="right" vertical="center" wrapText="1"/>
    </xf>
    <xf numFmtId="0" fontId="15" fillId="0" borderId="9" xfId="0" applyFont="1" applyBorder="1" applyAlignment="1">
      <alignment vertical="center" wrapText="1"/>
    </xf>
    <xf numFmtId="173" fontId="0" fillId="0" borderId="0" xfId="0" applyNumberFormat="1"/>
    <xf numFmtId="1" fontId="0" fillId="0" borderId="0" xfId="0" applyNumberFormat="1"/>
    <xf numFmtId="172" fontId="15" fillId="0" borderId="0" xfId="0" applyNumberFormat="1" applyFont="1"/>
    <xf numFmtId="0" fontId="41" fillId="0" borderId="0" xfId="0" applyFont="1" applyAlignment="1">
      <alignment horizontal="right" vertical="center" wrapText="1" readingOrder="1"/>
    </xf>
    <xf numFmtId="0" fontId="37" fillId="0" borderId="0" xfId="0" applyFont="1"/>
    <xf numFmtId="0" fontId="36" fillId="0" borderId="0" xfId="0" applyFont="1" applyAlignment="1">
      <alignment horizontal="right" vertical="center" wrapText="1" readingOrder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</cellXfs>
  <cellStyles count="10">
    <cellStyle name="Body: normal cell" xfId="7" xr:uid="{5AA6D3FA-8867-4029-9FB6-5226418A058B}"/>
    <cellStyle name="Comma" xfId="1" builtinId="3"/>
    <cellStyle name="Header: bottom row" xfId="5" xr:uid="{8012F086-4DD2-4567-8DF3-BBAC4478AEC7}"/>
    <cellStyle name="Hyperlink" xfId="8" builtinId="8"/>
    <cellStyle name="Hyperlink 4" xfId="4" xr:uid="{270D5401-4FE9-4B4B-8402-B7D602664F25}"/>
    <cellStyle name="Normal" xfId="0" builtinId="0"/>
    <cellStyle name="Normal 2" xfId="2" xr:uid="{430DD9E8-01CD-45FD-A8BC-84BC43484553}"/>
    <cellStyle name="Normal 4 2" xfId="3" xr:uid="{F247701D-C2BF-4BB9-99F5-075D1EC57388}"/>
    <cellStyle name="Parent row" xfId="6" xr:uid="{D60212E3-58E4-471B-8362-6DCA5CC0157A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aghg.org/exco_docs/2017-02.pdf" TargetMode="External"/><Relationship Id="rId13" Type="http://schemas.openxmlformats.org/officeDocument/2006/relationships/hyperlink" Target="https://ieaghg.org/exco_docs/2017-02.pdf" TargetMode="External"/><Relationship Id="rId18" Type="http://schemas.openxmlformats.org/officeDocument/2006/relationships/hyperlink" Target="https://ieaghg.org/exco_docs/2017-02.pdf" TargetMode="External"/><Relationship Id="rId3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21" Type="http://schemas.openxmlformats.org/officeDocument/2006/relationships/hyperlink" Target="https://pages.stern.nyu.edu/~adamodar/New_Home_Page/datafile/wacc.html" TargetMode="External"/><Relationship Id="rId7" Type="http://schemas.openxmlformats.org/officeDocument/2006/relationships/hyperlink" Target="https://ieaghg.org/exco_docs/2017-02.pdf" TargetMode="External"/><Relationship Id="rId12" Type="http://schemas.openxmlformats.org/officeDocument/2006/relationships/hyperlink" Target="https://ieaghg.org/exco_docs/2017-02.pdf" TargetMode="External"/><Relationship Id="rId17" Type="http://schemas.openxmlformats.org/officeDocument/2006/relationships/hyperlink" Target="https://ieaghg.org/exco_docs/2017-02.pdf" TargetMode="External"/><Relationship Id="rId2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6" Type="http://schemas.openxmlformats.org/officeDocument/2006/relationships/hyperlink" Target="https://ieaghg.org/exco_docs/2017-02.pdf" TargetMode="External"/><Relationship Id="rId20" Type="http://schemas.openxmlformats.org/officeDocument/2006/relationships/hyperlink" Target="https://ieaghg.org/exco_docs/2017-02.pdf" TargetMode="External"/><Relationship Id="rId1" Type="http://schemas.openxmlformats.org/officeDocument/2006/relationships/hyperlink" Target="https://www.cmu.edu/epp/iecm/rubin/PDF%20files/2013/A%20proposed%20methodology%20for%20CO2capture%20and%20storage%20cost%20estimate_%20IJGGC%202013.pdf" TargetMode="External"/><Relationship Id="rId6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1" Type="http://schemas.openxmlformats.org/officeDocument/2006/relationships/hyperlink" Target="https://ieaghg.org/exco_docs/2017-02.pdf" TargetMode="External"/><Relationship Id="rId5" Type="http://schemas.openxmlformats.org/officeDocument/2006/relationships/hyperlink" Target="https://nap.nationalacademies.org/catalog/25259/negative-emissions-technologies-and-reliable-sequestration-a-research-agenda" TargetMode="External"/><Relationship Id="rId15" Type="http://schemas.openxmlformats.org/officeDocument/2006/relationships/hyperlink" Target="https://ieaghg.org/exco_docs/2017-02.pdf" TargetMode="External"/><Relationship Id="rId10" Type="http://schemas.openxmlformats.org/officeDocument/2006/relationships/hyperlink" Target="https://www.nature.com/articles/s41560-020-00771-9" TargetMode="External"/><Relationship Id="rId19" Type="http://schemas.openxmlformats.org/officeDocument/2006/relationships/hyperlink" Target="https://ieaghg.org/exco_docs/2017-02.pdf" TargetMode="External"/><Relationship Id="rId4" Type="http://schemas.openxmlformats.org/officeDocument/2006/relationships/hyperlink" Target="https://pubs.acs.org/doi/full/10.1021/acs.est.7b01723" TargetMode="External"/><Relationship Id="rId9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4" Type="http://schemas.openxmlformats.org/officeDocument/2006/relationships/hyperlink" Target="https://ieaghg.org/exco_docs/2017-02.pdf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3" Type="http://schemas.openxmlformats.org/officeDocument/2006/relationships/hyperlink" Target="https://iopscience.iop.org/article/10.1088/2516-1083/abf1ce/meta" TargetMode="External"/><Relationship Id="rId18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nature.com/articles/s41467-020-16510-3" TargetMode="External"/><Relationship Id="rId21" Type="http://schemas.openxmlformats.org/officeDocument/2006/relationships/hyperlink" Target="../../../../../../../../../ksievert/Downloads/2021-TR05%20Towards%20improved%20guidelines%20for%20cost%20evaluation%20of%20CCS%20(2).pdf" TargetMode="External"/><Relationship Id="rId7" Type="http://schemas.openxmlformats.org/officeDocument/2006/relationships/hyperlink" Target="https://www.sciencedirect.com/science/article/pii/S2542435118302253" TargetMode="External"/><Relationship Id="rId12" Type="http://schemas.openxmlformats.org/officeDocument/2006/relationships/hyperlink" Target="https://uploads-ssl.webflow.com/6041330ff151737fb03fc474/62447e0fcdc47145c3471d91_Heirloom%20White%20Paper.pdf" TargetMode="External"/><Relationship Id="rId17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25" Type="http://schemas.openxmlformats.org/officeDocument/2006/relationships/hyperlink" Target="https://www.sciencedirect.com/science/article/pii/S1876610213007807" TargetMode="External"/><Relationship Id="rId2" Type="http://schemas.openxmlformats.org/officeDocument/2006/relationships/hyperlink" Target="https://climeworks.com/roadmap/orca" TargetMode="External"/><Relationship Id="rId16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20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" Type="http://schemas.openxmlformats.org/officeDocument/2006/relationships/hyperlink" Target="https://www.sciencedirect.com/science/article/pii/S2542435118302253" TargetMode="External"/><Relationship Id="rId6" Type="http://schemas.openxmlformats.org/officeDocument/2006/relationships/hyperlink" Target="https://www.sciencedirect.com/science/article/pii/S2542435118302253" TargetMode="External"/><Relationship Id="rId11" Type="http://schemas.openxmlformats.org/officeDocument/2006/relationships/hyperlink" Target="https://iopscience.iop.org/article/10.1088/2516-1083/abf1ce/meta" TargetMode="External"/><Relationship Id="rId24" Type="http://schemas.openxmlformats.org/officeDocument/2006/relationships/hyperlink" Target="https://ideas.repec.org/a/eee/rensus/v137y2021ics1364032120309308.html" TargetMode="External"/><Relationship Id="rId5" Type="http://schemas.openxmlformats.org/officeDocument/2006/relationships/hyperlink" Target="https://www.nature.com/articles/s41467-020-16510-3" TargetMode="External"/><Relationship Id="rId15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23" Type="http://schemas.openxmlformats.org/officeDocument/2006/relationships/hyperlink" Target="../../../../../../../../../ksievert/Downloads/2021-TR05%20Towards%20improved%20guidelines%20for%20cost%20evaluation%20of%20CCS%20(2).pdf" TargetMode="External"/><Relationship Id="rId10" Type="http://schemas.openxmlformats.org/officeDocument/2006/relationships/hyperlink" Target="https://www.heirloomcarbon.com/news/its-getting-hot-in-here-a-tale-of-temperature-and-energy-2" TargetMode="External"/><Relationship Id="rId19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4" Type="http://schemas.openxmlformats.org/officeDocument/2006/relationships/hyperlink" Target="https://www.nature.com/articles/s41467-020-16510-3" TargetMode="External"/><Relationship Id="rId9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4" Type="http://schemas.openxmlformats.org/officeDocument/2006/relationships/hyperlink" Target="https://iopscience.iop.org/article/10.1088/2516-1083/abf1ce/meta" TargetMode="External"/><Relationship Id="rId22" Type="http://schemas.openxmlformats.org/officeDocument/2006/relationships/hyperlink" Target="../../../../../../../../../ksievert/Downloads/2021-TR05%20Towards%20improved%20guidelines%20for%20cost%20evaluation%20of%20CCS%20(2)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7" Type="http://schemas.openxmlformats.org/officeDocument/2006/relationships/hyperlink" Target="../../../../../../../../../ksievert/Downloads/2021-TR05%20Towards%20improved%20guidelines%20for%20cost%20evaluation%20of%20CCS%20(2).pdf" TargetMode="External"/><Relationship Id="rId2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Relationship Id="rId1" Type="http://schemas.openxmlformats.org/officeDocument/2006/relationships/hyperlink" Target="https://iopscience.iop.org/article/10.1088/1748-9326/ab3cc9" TargetMode="External"/><Relationship Id="rId6" Type="http://schemas.openxmlformats.org/officeDocument/2006/relationships/hyperlink" Target="../../../../../../../../../ksievert/Downloads/2021-TR05%20Towards%20improved%20guidelines%20for%20cost%20evaluation%20of%20CCS%20(2).pdf" TargetMode="External"/><Relationship Id="rId5" Type="http://schemas.openxmlformats.org/officeDocument/2006/relationships/hyperlink" Target="../../../../../../../../../ksievert/Downloads/2021-TR05%20Towards%20improved%20guidelines%20for%20cost%20evaluation%20of%20CCS%20(2).pdf" TargetMode="External"/><Relationship Id="rId4" Type="http://schemas.openxmlformats.org/officeDocument/2006/relationships/hyperlink" Target="https://chemrxiv.org/engage/api-gateway/chemrxiv/assets/orp/resource/item/637e3ebeebc1c76513d02d12/original/the-cost-of-direct-air-capture-and-storage-the-impact-of-technological-learning-regional-diversity-and-policy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cd-nea.org/jcms/pl_51110/projected-costs-of-generating-electricity-2020-edition" TargetMode="External"/><Relationship Id="rId7" Type="http://schemas.openxmlformats.org/officeDocument/2006/relationships/hyperlink" Target="https://www.oecd-nea.org/jcms/pl_51110/projected-costs-of-generating-electricity-2020-edition" TargetMode="External"/><Relationship Id="rId2" Type="http://schemas.openxmlformats.org/officeDocument/2006/relationships/hyperlink" Target="https://www.bnef.com/flagships/lcoe" TargetMode="External"/><Relationship Id="rId1" Type="http://schemas.openxmlformats.org/officeDocument/2006/relationships/hyperlink" Target="https://www.bnef.com/flagships/lcoe" TargetMode="External"/><Relationship Id="rId6" Type="http://schemas.openxmlformats.org/officeDocument/2006/relationships/hyperlink" Target="https://www.bnef.com/flagships/lcoe" TargetMode="External"/><Relationship Id="rId5" Type="http://schemas.openxmlformats.org/officeDocument/2006/relationships/hyperlink" Target="https://www.irena.org/publications/2022/Jul/Renewable-Power-Generation-Costs-in-2021" TargetMode="External"/><Relationship Id="rId4" Type="http://schemas.openxmlformats.org/officeDocument/2006/relationships/hyperlink" Target="https://www.irena.org/publications/2022/Jul/Renewable-Power-Generation-Costs-in-202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reports/key-world-energy-statistics-2021" TargetMode="External"/><Relationship Id="rId1" Type="http://schemas.openxmlformats.org/officeDocument/2006/relationships/hyperlink" Target="https://www.eia.gov/analysis/projection-dat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B969-F44F-4CA9-9E21-B0C0EA3B0E7F}">
  <dimension ref="A1:BU79"/>
  <sheetViews>
    <sheetView topLeftCell="A33" workbookViewId="0">
      <selection activeCell="F46" sqref="F46"/>
    </sheetView>
  </sheetViews>
  <sheetFormatPr defaultColWidth="0" defaultRowHeight="14.4" x14ac:dyDescent="0.3"/>
  <cols>
    <col min="1" max="1" width="8.88671875" style="19" customWidth="1"/>
    <col min="2" max="2" width="17.109375" style="61" customWidth="1"/>
    <col min="3" max="4" width="8.88671875" style="19" customWidth="1"/>
    <col min="5" max="5" width="6" style="19" customWidth="1"/>
    <col min="6" max="6" width="8.88671875" style="19" customWidth="1"/>
    <col min="7" max="7" width="4.5546875" style="19" customWidth="1"/>
    <col min="8" max="17" width="8.88671875" style="19" customWidth="1"/>
    <col min="18" max="18" width="45.33203125" style="19" customWidth="1"/>
    <col min="19" max="73" width="0" style="19" hidden="1" customWidth="1"/>
    <col min="74" max="16384" width="8.88671875" style="19" hidden="1"/>
  </cols>
  <sheetData>
    <row r="1" spans="1:21" x14ac:dyDescent="0.3">
      <c r="A1" s="20"/>
      <c r="B1" s="55"/>
      <c r="C1" s="21"/>
      <c r="D1" s="21"/>
      <c r="E1" s="21"/>
      <c r="F1" s="21"/>
      <c r="G1" s="22"/>
      <c r="H1" s="22"/>
      <c r="I1" s="22"/>
      <c r="J1" s="22"/>
      <c r="K1" s="23"/>
      <c r="L1" s="23"/>
      <c r="M1" s="23"/>
      <c r="N1" s="23"/>
      <c r="O1" s="23"/>
      <c r="P1" s="23"/>
      <c r="Q1" s="23"/>
      <c r="R1" s="24"/>
      <c r="S1" s="25"/>
      <c r="T1" s="26"/>
      <c r="U1" s="26"/>
    </row>
    <row r="2" spans="1:21" x14ac:dyDescent="0.3">
      <c r="A2" s="27"/>
      <c r="B2" s="27" t="s">
        <v>87</v>
      </c>
      <c r="C2" s="28"/>
      <c r="D2" s="29"/>
      <c r="E2" s="29"/>
      <c r="F2" s="2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26"/>
      <c r="T2" s="26"/>
      <c r="U2" s="26"/>
    </row>
    <row r="3" spans="1:21" x14ac:dyDescent="0.3">
      <c r="A3" s="32"/>
      <c r="B3" s="37"/>
      <c r="C3" s="21"/>
      <c r="D3" s="26"/>
      <c r="E3" s="26"/>
      <c r="F3" s="26"/>
      <c r="G3" s="33"/>
      <c r="H3" s="33"/>
      <c r="I3" s="33"/>
      <c r="J3" s="33"/>
      <c r="K3" s="34"/>
      <c r="L3" s="34"/>
      <c r="M3" s="34"/>
      <c r="N3" s="34"/>
      <c r="O3" s="34"/>
      <c r="P3" s="34"/>
      <c r="Q3" s="34"/>
      <c r="R3" s="31"/>
      <c r="S3" s="26"/>
      <c r="T3" s="26"/>
      <c r="U3" s="26"/>
    </row>
    <row r="4" spans="1:21" x14ac:dyDescent="0.3">
      <c r="A4" s="32"/>
      <c r="B4" s="37" t="s">
        <v>88</v>
      </c>
      <c r="C4" s="21"/>
      <c r="D4" s="21"/>
      <c r="E4" s="21"/>
      <c r="F4" s="21"/>
      <c r="G4" s="33"/>
      <c r="H4" s="33"/>
      <c r="I4" s="33"/>
      <c r="J4" s="33"/>
      <c r="K4" s="35"/>
      <c r="L4" s="35"/>
      <c r="M4" s="35"/>
      <c r="N4" s="35"/>
      <c r="O4" s="35"/>
      <c r="P4" s="35"/>
      <c r="Q4" s="35"/>
      <c r="R4" s="26"/>
      <c r="S4" s="26"/>
      <c r="T4" s="26"/>
      <c r="U4" s="26"/>
    </row>
    <row r="5" spans="1:21" x14ac:dyDescent="0.3">
      <c r="A5" s="32"/>
      <c r="B5" s="36" t="s">
        <v>89</v>
      </c>
      <c r="C5" s="26"/>
      <c r="D5" s="26"/>
      <c r="E5" s="22"/>
      <c r="F5" s="36" t="s">
        <v>90</v>
      </c>
      <c r="G5" s="22"/>
      <c r="H5" s="22"/>
      <c r="I5" s="26"/>
      <c r="J5" s="26"/>
      <c r="L5" s="36" t="s">
        <v>93</v>
      </c>
      <c r="N5" s="26"/>
      <c r="O5" s="26"/>
      <c r="P5" s="26"/>
      <c r="Q5" s="26"/>
      <c r="R5" s="26"/>
      <c r="S5" s="26"/>
      <c r="T5" s="26"/>
      <c r="U5" s="26"/>
    </row>
    <row r="6" spans="1:21" x14ac:dyDescent="0.3">
      <c r="A6" s="32"/>
      <c r="B6" s="56" t="s">
        <v>179</v>
      </c>
      <c r="C6" s="21"/>
      <c r="D6" s="21"/>
      <c r="E6" s="22"/>
      <c r="F6" s="37" t="s">
        <v>192</v>
      </c>
      <c r="G6" s="22"/>
      <c r="H6" s="22"/>
      <c r="I6" s="26"/>
      <c r="J6" s="26"/>
      <c r="L6" s="37" t="s">
        <v>188</v>
      </c>
      <c r="N6" s="26"/>
      <c r="O6" s="26"/>
      <c r="P6" s="26"/>
      <c r="Q6" s="26"/>
      <c r="R6" s="26"/>
      <c r="S6" s="26"/>
      <c r="T6" s="26"/>
      <c r="U6" s="26"/>
    </row>
    <row r="7" spans="1:21" x14ac:dyDescent="0.3">
      <c r="A7" s="32"/>
      <c r="B7" s="56" t="s">
        <v>120</v>
      </c>
      <c r="C7" s="21"/>
      <c r="D7" s="21"/>
      <c r="E7" s="22"/>
      <c r="F7" s="37" t="s">
        <v>187</v>
      </c>
      <c r="G7" s="22"/>
      <c r="H7" s="22"/>
      <c r="I7" s="26"/>
      <c r="J7" s="26"/>
      <c r="L7" s="37" t="s">
        <v>188</v>
      </c>
      <c r="N7" s="26"/>
      <c r="O7" s="26"/>
      <c r="P7" s="26"/>
      <c r="Q7" s="26"/>
      <c r="R7" s="26"/>
      <c r="S7" s="26"/>
      <c r="T7" s="26"/>
      <c r="U7" s="26"/>
    </row>
    <row r="8" spans="1:21" x14ac:dyDescent="0.3">
      <c r="A8" s="32"/>
      <c r="B8" s="56" t="s">
        <v>180</v>
      </c>
      <c r="C8" s="21"/>
      <c r="D8" s="21"/>
      <c r="E8" s="22"/>
      <c r="F8" s="37" t="s">
        <v>189</v>
      </c>
      <c r="G8" s="22"/>
      <c r="H8" s="22"/>
      <c r="I8" s="26"/>
      <c r="J8" s="26"/>
      <c r="L8" s="37"/>
      <c r="N8" s="26"/>
      <c r="O8" s="26"/>
      <c r="P8" s="26"/>
      <c r="Q8" s="26"/>
      <c r="R8" s="26"/>
      <c r="S8" s="26"/>
      <c r="T8" s="26"/>
      <c r="U8" s="26"/>
    </row>
    <row r="9" spans="1:21" x14ac:dyDescent="0.3">
      <c r="A9" s="32"/>
      <c r="B9" s="57" t="s">
        <v>181</v>
      </c>
      <c r="C9" s="50"/>
      <c r="D9" s="50"/>
      <c r="E9" s="51"/>
      <c r="F9" s="52" t="s">
        <v>190</v>
      </c>
      <c r="G9" s="51"/>
      <c r="H9" s="52"/>
      <c r="I9" s="45"/>
      <c r="J9" s="45"/>
      <c r="K9" s="53"/>
      <c r="L9" s="54" t="s">
        <v>191</v>
      </c>
      <c r="N9" s="26"/>
      <c r="O9" s="26"/>
      <c r="P9" s="26"/>
      <c r="Q9" s="26"/>
      <c r="R9" s="26"/>
      <c r="S9" s="26"/>
      <c r="T9" s="26"/>
      <c r="U9" s="26"/>
    </row>
    <row r="10" spans="1:21" x14ac:dyDescent="0.3">
      <c r="A10" s="32"/>
      <c r="B10" s="58" t="s">
        <v>182</v>
      </c>
      <c r="C10" s="21"/>
      <c r="D10" s="21"/>
      <c r="E10" s="22"/>
      <c r="F10" s="37" t="s">
        <v>193</v>
      </c>
      <c r="G10" s="22"/>
      <c r="H10" s="22"/>
      <c r="I10" s="26"/>
      <c r="J10" s="26"/>
      <c r="L10" s="37" t="s">
        <v>103</v>
      </c>
      <c r="N10" s="26"/>
      <c r="O10" s="26"/>
      <c r="P10" s="26"/>
      <c r="Q10" s="26"/>
      <c r="R10" s="26"/>
      <c r="S10" s="26"/>
      <c r="T10" s="26"/>
      <c r="U10" s="26"/>
    </row>
    <row r="11" spans="1:21" x14ac:dyDescent="0.3">
      <c r="A11" s="32"/>
      <c r="B11" s="58" t="s">
        <v>183</v>
      </c>
      <c r="C11" s="21"/>
      <c r="D11" s="21"/>
      <c r="E11" s="22"/>
      <c r="F11" s="37" t="s">
        <v>194</v>
      </c>
      <c r="G11" s="22"/>
      <c r="H11" s="22"/>
      <c r="I11" s="26"/>
      <c r="J11" s="26"/>
      <c r="L11" s="37" t="s">
        <v>103</v>
      </c>
      <c r="N11" s="26"/>
      <c r="O11" s="26"/>
      <c r="P11" s="26"/>
      <c r="Q11" s="26"/>
      <c r="R11" s="26"/>
      <c r="S11" s="26"/>
      <c r="T11" s="26"/>
      <c r="U11" s="26"/>
    </row>
    <row r="12" spans="1:21" x14ac:dyDescent="0.3">
      <c r="A12" s="32"/>
      <c r="B12" s="58" t="s">
        <v>140</v>
      </c>
      <c r="C12" s="21"/>
      <c r="D12" s="21"/>
      <c r="E12" s="22"/>
      <c r="F12" s="37" t="s">
        <v>195</v>
      </c>
      <c r="G12" s="22"/>
      <c r="H12" s="22"/>
      <c r="I12" s="26"/>
      <c r="J12" s="26"/>
      <c r="L12" s="37" t="s">
        <v>103</v>
      </c>
      <c r="N12" s="26"/>
      <c r="O12" s="26"/>
      <c r="P12" s="26"/>
      <c r="Q12" s="26"/>
      <c r="R12" s="26"/>
      <c r="S12" s="26"/>
      <c r="T12" s="26"/>
      <c r="U12" s="26"/>
    </row>
    <row r="13" spans="1:21" x14ac:dyDescent="0.3">
      <c r="A13" s="32"/>
      <c r="B13" s="58" t="s">
        <v>92</v>
      </c>
      <c r="C13" s="21"/>
      <c r="D13" s="21"/>
      <c r="E13" s="22"/>
      <c r="F13" s="37" t="s">
        <v>100</v>
      </c>
      <c r="G13" s="22"/>
      <c r="H13" s="22"/>
      <c r="I13" s="26"/>
      <c r="J13" s="26"/>
      <c r="L13" s="14" t="s">
        <v>185</v>
      </c>
      <c r="N13" s="26"/>
      <c r="O13" s="26"/>
      <c r="P13" s="26"/>
      <c r="Q13" s="26"/>
      <c r="R13" s="26"/>
      <c r="S13" s="26"/>
      <c r="T13" s="26"/>
      <c r="U13" s="26"/>
    </row>
    <row r="14" spans="1:21" x14ac:dyDescent="0.3">
      <c r="A14" s="32"/>
      <c r="B14" s="58" t="s">
        <v>184</v>
      </c>
      <c r="C14" s="21"/>
      <c r="D14" s="21"/>
      <c r="E14" s="22"/>
      <c r="F14" s="37" t="s">
        <v>101</v>
      </c>
      <c r="G14" s="22"/>
      <c r="H14" s="22"/>
      <c r="I14" s="26"/>
      <c r="J14" s="26"/>
      <c r="L14" s="38" t="s">
        <v>186</v>
      </c>
      <c r="N14" s="26"/>
      <c r="O14" s="26"/>
      <c r="P14" s="26"/>
      <c r="Q14" s="26"/>
      <c r="R14" s="26"/>
      <c r="S14" s="26"/>
      <c r="T14" s="26"/>
      <c r="U14" s="26"/>
    </row>
    <row r="15" spans="1:21" x14ac:dyDescent="0.3">
      <c r="A15" s="32"/>
      <c r="B15" s="59"/>
      <c r="C15" s="21"/>
      <c r="D15" s="21"/>
      <c r="E15" s="22"/>
      <c r="F15" s="37"/>
      <c r="G15" s="22"/>
      <c r="H15" s="22"/>
      <c r="I15" s="26"/>
      <c r="J15" s="26"/>
      <c r="L15" s="37"/>
      <c r="N15" s="26"/>
      <c r="O15" s="26"/>
      <c r="P15" s="26"/>
      <c r="Q15" s="26"/>
      <c r="R15" s="26"/>
      <c r="S15" s="26"/>
      <c r="T15" s="26"/>
      <c r="U15" s="26"/>
    </row>
    <row r="16" spans="1:21" x14ac:dyDescent="0.3">
      <c r="A16" s="32"/>
      <c r="B16" s="59"/>
      <c r="C16" s="21"/>
      <c r="D16" s="21"/>
      <c r="E16" s="22"/>
      <c r="F16" s="37"/>
      <c r="G16" s="22"/>
      <c r="H16" s="22"/>
      <c r="I16" s="26"/>
      <c r="J16" s="26"/>
      <c r="L16" s="37"/>
      <c r="N16" s="26"/>
      <c r="O16" s="26"/>
      <c r="P16" s="26"/>
      <c r="Q16" s="26"/>
      <c r="R16" s="26"/>
      <c r="S16" s="26"/>
      <c r="T16" s="26"/>
      <c r="U16" s="26"/>
    </row>
    <row r="17" spans="1:21" x14ac:dyDescent="0.3">
      <c r="A17" s="32"/>
      <c r="B17" s="59"/>
      <c r="C17" s="21"/>
      <c r="D17" s="21"/>
      <c r="E17" s="22"/>
      <c r="F17" s="37"/>
      <c r="G17" s="22"/>
      <c r="H17" s="22"/>
      <c r="I17" s="26"/>
      <c r="J17" s="26"/>
      <c r="L17" s="37"/>
      <c r="N17" s="26"/>
      <c r="O17" s="26"/>
      <c r="P17" s="26"/>
      <c r="Q17" s="26"/>
      <c r="R17" s="26"/>
      <c r="S17" s="26"/>
      <c r="T17" s="26"/>
      <c r="U17" s="26"/>
    </row>
    <row r="18" spans="1:21" x14ac:dyDescent="0.3">
      <c r="A18" s="32"/>
      <c r="B18" s="59"/>
      <c r="C18" s="21"/>
      <c r="D18" s="21"/>
      <c r="E18" s="22"/>
      <c r="F18" s="37"/>
      <c r="G18" s="22"/>
      <c r="H18" s="22"/>
      <c r="I18" s="26"/>
      <c r="J18" s="26"/>
      <c r="L18" s="37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32"/>
      <c r="B19" s="60"/>
      <c r="C19" s="21"/>
      <c r="D19" s="21"/>
      <c r="E19" s="22"/>
      <c r="F19" s="37"/>
      <c r="G19" s="22"/>
      <c r="H19" s="22"/>
      <c r="I19" s="26"/>
      <c r="J19" s="26"/>
      <c r="L19" s="37"/>
      <c r="N19" s="26"/>
      <c r="O19" s="26"/>
      <c r="P19" s="26"/>
      <c r="Q19" s="26"/>
      <c r="R19" s="26"/>
      <c r="S19" s="26"/>
      <c r="T19" s="26"/>
      <c r="U19" s="26"/>
    </row>
    <row r="20" spans="1:21" x14ac:dyDescent="0.3">
      <c r="A20" s="32"/>
      <c r="B20" s="60"/>
      <c r="C20" s="21"/>
      <c r="D20" s="21"/>
      <c r="E20" s="22"/>
      <c r="F20" s="37"/>
      <c r="G20" s="22"/>
      <c r="H20" s="22"/>
      <c r="I20" s="26"/>
      <c r="J20" s="26"/>
      <c r="L20" s="37"/>
      <c r="N20" s="26"/>
      <c r="O20" s="26"/>
      <c r="P20" s="26"/>
      <c r="Q20" s="26"/>
    </row>
    <row r="21" spans="1:21" x14ac:dyDescent="0.3">
      <c r="A21" s="32"/>
      <c r="B21" s="60"/>
      <c r="C21" s="21"/>
      <c r="D21" s="21"/>
      <c r="E21" s="22"/>
      <c r="F21" s="37"/>
      <c r="G21" s="22"/>
      <c r="H21" s="22"/>
      <c r="I21" s="26"/>
      <c r="J21" s="26"/>
      <c r="L21" s="37"/>
      <c r="N21" s="26"/>
      <c r="O21" s="26"/>
      <c r="P21" s="26"/>
      <c r="Q21" s="26"/>
    </row>
    <row r="22" spans="1:21" x14ac:dyDescent="0.3">
      <c r="A22" s="32"/>
      <c r="B22" s="36"/>
      <c r="C22" s="26"/>
      <c r="D22" s="39"/>
      <c r="E22" s="21"/>
      <c r="F22" s="21"/>
      <c r="G22" s="22"/>
      <c r="H22" s="37"/>
      <c r="I22" s="22"/>
      <c r="J22" s="22"/>
      <c r="K22" s="26"/>
      <c r="L22" s="26"/>
      <c r="M22" s="26"/>
      <c r="N22" s="26"/>
      <c r="O22" s="26"/>
      <c r="P22" s="26"/>
      <c r="Q22" s="26"/>
    </row>
    <row r="23" spans="1:21" x14ac:dyDescent="0.3">
      <c r="A23" s="32"/>
      <c r="B23" s="36"/>
      <c r="C23" s="26"/>
      <c r="D23" s="21"/>
      <c r="E23" s="21"/>
      <c r="F23" s="21"/>
      <c r="G23" s="22"/>
      <c r="H23" s="37"/>
      <c r="I23" s="22"/>
      <c r="J23" s="22"/>
      <c r="K23" s="26"/>
      <c r="L23" s="26"/>
      <c r="M23" s="26"/>
      <c r="N23" s="26"/>
      <c r="O23" s="26"/>
      <c r="P23" s="26"/>
      <c r="Q23" s="26"/>
    </row>
    <row r="24" spans="1:21" x14ac:dyDescent="0.3">
      <c r="A24" s="32"/>
      <c r="B24" s="36"/>
      <c r="C24" s="26"/>
      <c r="D24" s="21"/>
      <c r="E24" s="21"/>
      <c r="F24" s="21"/>
      <c r="G24" s="22"/>
      <c r="H24" s="37"/>
      <c r="I24" s="22"/>
      <c r="J24" s="22"/>
      <c r="K24" s="26"/>
      <c r="L24" s="26"/>
      <c r="M24" s="26"/>
      <c r="N24" s="26"/>
      <c r="O24" s="26"/>
      <c r="P24" s="26"/>
      <c r="Q24" s="26"/>
    </row>
    <row r="25" spans="1:21" x14ac:dyDescent="0.3">
      <c r="A25" s="32"/>
      <c r="B25" s="36"/>
      <c r="C25" s="26"/>
      <c r="D25" s="21"/>
      <c r="E25" s="21"/>
      <c r="F25" s="21"/>
      <c r="G25" s="22"/>
      <c r="H25" s="37"/>
      <c r="I25" s="22"/>
      <c r="J25" s="22"/>
      <c r="K25" s="26"/>
      <c r="L25" s="26"/>
      <c r="M25" s="26"/>
      <c r="N25" s="26"/>
      <c r="O25" s="26"/>
      <c r="P25" s="26"/>
      <c r="Q25" s="26"/>
    </row>
    <row r="26" spans="1:21" x14ac:dyDescent="0.3">
      <c r="A26" s="32"/>
      <c r="B26" s="37"/>
      <c r="C26" s="26"/>
      <c r="D26" s="26"/>
      <c r="E26" s="26"/>
      <c r="F26" s="26"/>
      <c r="G26" s="22"/>
      <c r="H26" s="22"/>
      <c r="I26" s="22"/>
      <c r="J26" s="22"/>
      <c r="K26" s="26"/>
      <c r="L26" s="26"/>
      <c r="M26" s="26"/>
      <c r="N26" s="26"/>
      <c r="O26" s="26"/>
      <c r="P26" s="26"/>
      <c r="Q26" s="26"/>
    </row>
    <row r="27" spans="1:21" x14ac:dyDescent="0.3">
      <c r="A27" s="27"/>
      <c r="B27" s="27" t="s">
        <v>91</v>
      </c>
      <c r="C27" s="28"/>
      <c r="D27" s="29"/>
      <c r="E27" s="29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21" x14ac:dyDescent="0.3">
      <c r="A28" s="32"/>
      <c r="B28" s="37"/>
      <c r="C28" s="26"/>
      <c r="D28" s="26"/>
      <c r="E28" s="26"/>
      <c r="F28" s="26"/>
      <c r="G28" s="22"/>
      <c r="H28" s="22"/>
      <c r="I28" s="22"/>
      <c r="J28" s="22"/>
      <c r="K28" s="31"/>
      <c r="L28" s="31"/>
      <c r="M28" s="31"/>
      <c r="N28" s="31"/>
      <c r="O28" s="31"/>
      <c r="P28" s="31"/>
      <c r="Q28" s="31"/>
    </row>
    <row r="29" spans="1:21" x14ac:dyDescent="0.3">
      <c r="A29" s="32"/>
      <c r="B29" s="36" t="s">
        <v>102</v>
      </c>
      <c r="C29" s="26"/>
      <c r="D29" s="26"/>
      <c r="E29" s="26"/>
      <c r="F29" s="26"/>
      <c r="G29" s="22"/>
      <c r="H29" s="22"/>
      <c r="I29" s="22"/>
      <c r="J29" s="22"/>
      <c r="K29" s="31"/>
      <c r="L29" s="31"/>
      <c r="M29" s="31"/>
      <c r="N29" s="31"/>
      <c r="O29" s="31"/>
      <c r="P29" s="31"/>
      <c r="Q29" s="31"/>
    </row>
    <row r="30" spans="1:21" x14ac:dyDescent="0.3">
      <c r="B30" s="36" t="s">
        <v>214</v>
      </c>
      <c r="C30" s="36" t="s">
        <v>215</v>
      </c>
      <c r="D30" s="37"/>
      <c r="E30" s="37"/>
      <c r="F30" s="36" t="s">
        <v>216</v>
      </c>
      <c r="G30" s="22"/>
      <c r="H30" s="22"/>
      <c r="I30" s="22"/>
      <c r="J30" s="22"/>
      <c r="K30" s="31"/>
      <c r="L30" s="31"/>
      <c r="M30" s="31"/>
      <c r="N30" s="31"/>
      <c r="O30" s="31"/>
      <c r="P30" s="31"/>
      <c r="Q30" s="31"/>
    </row>
    <row r="31" spans="1:21" x14ac:dyDescent="0.3">
      <c r="B31" s="37" t="s">
        <v>196</v>
      </c>
      <c r="C31" s="26" t="e">
        <f>Universal_Inputs!#REF!</f>
        <v>#REF!</v>
      </c>
      <c r="D31" s="26"/>
      <c r="E31" s="26"/>
      <c r="F31" s="26" t="s">
        <v>198</v>
      </c>
      <c r="G31" s="22"/>
      <c r="H31" s="22"/>
      <c r="I31" s="22"/>
      <c r="J31" s="22"/>
      <c r="K31" s="31"/>
      <c r="L31" s="31"/>
      <c r="M31" s="31"/>
      <c r="N31" s="31"/>
      <c r="O31" s="31"/>
      <c r="P31" s="31"/>
      <c r="Q31" s="31"/>
    </row>
    <row r="32" spans="1:21" x14ac:dyDescent="0.3">
      <c r="B32" s="37" t="s">
        <v>196</v>
      </c>
      <c r="C32" s="26" t="str">
        <f>Technology_Inputs!A26</f>
        <v>plant_capacity_factor</v>
      </c>
      <c r="D32" s="26"/>
      <c r="E32" s="26"/>
      <c r="F32" s="26" t="s">
        <v>198</v>
      </c>
      <c r="G32" s="22"/>
      <c r="H32" s="22"/>
      <c r="I32" s="22"/>
      <c r="J32" s="22"/>
      <c r="K32" s="31"/>
      <c r="L32" s="31"/>
      <c r="M32" s="31"/>
      <c r="N32" s="31"/>
      <c r="O32" s="31"/>
      <c r="P32" s="31"/>
      <c r="Q32" s="31"/>
    </row>
    <row r="33" spans="2:17" x14ac:dyDescent="0.3">
      <c r="B33" s="37" t="s">
        <v>196</v>
      </c>
      <c r="C33" s="26" t="str">
        <f>Universal_Inputs!A9</f>
        <v>epc_factor</v>
      </c>
      <c r="D33" s="26"/>
      <c r="E33" s="26"/>
      <c r="F33" s="19" t="s">
        <v>199</v>
      </c>
      <c r="G33" s="22"/>
      <c r="H33" s="22"/>
      <c r="I33" s="22"/>
      <c r="J33" s="22"/>
      <c r="K33" s="31"/>
      <c r="L33" s="31"/>
      <c r="M33" s="31"/>
      <c r="N33" s="31"/>
      <c r="O33" s="31"/>
      <c r="P33" s="31"/>
      <c r="Q33" s="31"/>
    </row>
    <row r="34" spans="2:17" x14ac:dyDescent="0.3">
      <c r="B34" s="37" t="s">
        <v>196</v>
      </c>
      <c r="C34" s="26" t="str">
        <f>Universal_Inputs!A10</f>
        <v>plant_life</v>
      </c>
      <c r="D34" s="26"/>
      <c r="E34" s="26"/>
      <c r="F34" s="26" t="s">
        <v>200</v>
      </c>
      <c r="G34" s="22"/>
      <c r="H34" s="22"/>
      <c r="I34" s="22"/>
      <c r="J34" s="22"/>
      <c r="K34" s="31"/>
      <c r="L34" s="31"/>
      <c r="M34" s="31"/>
      <c r="N34" s="31"/>
      <c r="O34" s="31"/>
      <c r="P34" s="31"/>
      <c r="Q34" s="31"/>
    </row>
    <row r="35" spans="2:17" x14ac:dyDescent="0.3">
      <c r="B35" s="37" t="s">
        <v>196</v>
      </c>
      <c r="C35" s="26" t="str">
        <f>Universal_Inputs!A11</f>
        <v>discount_rate</v>
      </c>
      <c r="D35" s="26"/>
      <c r="E35" s="26"/>
      <c r="F35" s="26" t="s">
        <v>201</v>
      </c>
      <c r="G35" s="22"/>
      <c r="H35" s="22"/>
      <c r="I35" s="22"/>
      <c r="J35" s="22"/>
      <c r="K35" s="31"/>
      <c r="L35" s="31"/>
      <c r="M35" s="31"/>
      <c r="N35" s="31"/>
      <c r="O35" s="31"/>
      <c r="P35" s="31"/>
      <c r="Q35" s="31"/>
    </row>
    <row r="36" spans="2:17" x14ac:dyDescent="0.3">
      <c r="B36" s="37" t="s">
        <v>196</v>
      </c>
      <c r="C36" s="26" t="str">
        <f>Universal_Inputs!A12</f>
        <v>project_contingency_factor</v>
      </c>
      <c r="D36" s="26"/>
      <c r="E36" s="26"/>
      <c r="F36" s="19" t="s">
        <v>199</v>
      </c>
      <c r="G36" s="22"/>
      <c r="H36" s="22"/>
      <c r="I36" s="22"/>
      <c r="J36" s="22"/>
      <c r="K36" s="31"/>
      <c r="L36" s="31"/>
      <c r="M36" s="31"/>
      <c r="N36" s="31"/>
      <c r="O36" s="31"/>
      <c r="P36" s="31"/>
      <c r="Q36" s="31"/>
    </row>
    <row r="37" spans="2:17" x14ac:dyDescent="0.3">
      <c r="B37" s="37" t="s">
        <v>196</v>
      </c>
      <c r="C37" s="26" t="str">
        <f>Universal_Inputs!A13</f>
        <v>owners_cost</v>
      </c>
      <c r="D37" s="26"/>
      <c r="E37" s="26"/>
      <c r="F37" s="26" t="s">
        <v>202</v>
      </c>
      <c r="G37" s="22"/>
      <c r="H37" s="22"/>
      <c r="I37" s="22"/>
      <c r="J37" s="22"/>
      <c r="K37" s="31"/>
      <c r="L37" s="31"/>
      <c r="M37" s="40"/>
      <c r="N37" s="31"/>
      <c r="O37" s="31"/>
      <c r="P37" s="26"/>
      <c r="Q37" s="31"/>
    </row>
    <row r="38" spans="2:17" x14ac:dyDescent="0.3">
      <c r="B38" s="37" t="s">
        <v>196</v>
      </c>
      <c r="C38" s="26" t="str">
        <f>Universal_Inputs!A14</f>
        <v>spare_parts_cost</v>
      </c>
      <c r="D38" s="26"/>
      <c r="E38" s="26"/>
      <c r="F38" s="26" t="s">
        <v>202</v>
      </c>
      <c r="G38" s="22"/>
      <c r="H38" s="22"/>
      <c r="I38" s="22"/>
      <c r="J38" s="22"/>
      <c r="K38" s="31"/>
      <c r="L38" s="31"/>
      <c r="M38" s="40"/>
      <c r="N38" s="31"/>
      <c r="O38" s="31"/>
      <c r="P38" s="26"/>
      <c r="Q38" s="31"/>
    </row>
    <row r="39" spans="2:17" x14ac:dyDescent="0.3">
      <c r="B39" s="37" t="s">
        <v>196</v>
      </c>
      <c r="C39" s="26" t="str">
        <f>Universal_Inputs!A15</f>
        <v>startup_capital</v>
      </c>
      <c r="D39" s="26"/>
      <c r="E39" s="26"/>
      <c r="F39" s="26" t="s">
        <v>202</v>
      </c>
      <c r="G39" s="22"/>
      <c r="H39" s="22"/>
      <c r="I39" s="22"/>
      <c r="J39" s="22"/>
      <c r="K39" s="31"/>
      <c r="L39" s="31"/>
      <c r="M39" s="41"/>
      <c r="N39" s="31"/>
      <c r="O39" s="31"/>
      <c r="P39" s="26"/>
      <c r="Q39" s="31"/>
    </row>
    <row r="40" spans="2:17" x14ac:dyDescent="0.3">
      <c r="B40" s="37" t="s">
        <v>196</v>
      </c>
      <c r="C40" s="26" t="str">
        <f>Universal_Inputs!A16</f>
        <v>startup_labor</v>
      </c>
      <c r="D40" s="26"/>
      <c r="E40" s="26"/>
      <c r="F40" s="26" t="s">
        <v>202</v>
      </c>
      <c r="G40" s="22"/>
      <c r="H40" s="22"/>
      <c r="I40" s="22"/>
      <c r="J40" s="22"/>
      <c r="K40" s="31"/>
      <c r="L40" s="31"/>
      <c r="M40" s="31"/>
      <c r="N40" s="31"/>
      <c r="O40" s="31"/>
      <c r="P40" s="31"/>
      <c r="Q40" s="31"/>
    </row>
    <row r="41" spans="2:17" x14ac:dyDescent="0.3">
      <c r="B41" s="37" t="s">
        <v>196</v>
      </c>
      <c r="C41" s="26" t="str">
        <f>Universal_Inputs!A17</f>
        <v>startup_fuel</v>
      </c>
      <c r="D41" s="26"/>
      <c r="E41" s="26"/>
      <c r="F41" s="26" t="s">
        <v>202</v>
      </c>
      <c r="G41" s="22"/>
      <c r="H41" s="22"/>
      <c r="I41" s="22"/>
      <c r="J41" s="22"/>
      <c r="K41" s="31"/>
      <c r="L41" s="31"/>
      <c r="M41" s="31"/>
      <c r="N41" s="31"/>
      <c r="O41" s="31"/>
      <c r="P41" s="31"/>
      <c r="Q41" s="31"/>
    </row>
    <row r="42" spans="2:17" x14ac:dyDescent="0.3">
      <c r="B42" s="37" t="s">
        <v>196</v>
      </c>
      <c r="C42" s="26" t="str">
        <f>Universal_Inputs!A18</f>
        <v>startup_chemicals</v>
      </c>
      <c r="D42" s="26"/>
      <c r="E42" s="26"/>
      <c r="F42" s="26" t="s">
        <v>202</v>
      </c>
      <c r="G42" s="22"/>
      <c r="H42" s="22"/>
      <c r="I42" s="22"/>
      <c r="J42" s="22"/>
      <c r="K42" s="31"/>
      <c r="L42" s="31"/>
      <c r="M42" s="31"/>
      <c r="N42" s="31"/>
      <c r="O42" s="31"/>
      <c r="P42" s="31"/>
      <c r="Q42" s="31"/>
    </row>
    <row r="43" spans="2:17" x14ac:dyDescent="0.3">
      <c r="B43" s="37" t="s">
        <v>196</v>
      </c>
      <c r="C43" s="26" t="str">
        <f>Technology_Inputs!A15</f>
        <v>cop_heatpump</v>
      </c>
      <c r="D43" s="26"/>
      <c r="E43" s="26"/>
      <c r="F43" s="26" t="s">
        <v>203</v>
      </c>
      <c r="G43" s="22"/>
      <c r="H43" s="22"/>
      <c r="I43" s="22"/>
      <c r="J43" s="22"/>
      <c r="K43" s="42"/>
      <c r="L43" s="42"/>
      <c r="M43" s="42"/>
      <c r="N43" s="42"/>
      <c r="O43" s="42"/>
      <c r="P43" s="42"/>
      <c r="Q43" s="42"/>
    </row>
    <row r="44" spans="2:17" x14ac:dyDescent="0.3">
      <c r="B44" s="37" t="s">
        <v>196</v>
      </c>
      <c r="C44" s="26" t="str">
        <f>Universal_Inputs!A19</f>
        <v>transport_distance</v>
      </c>
      <c r="D44" s="26"/>
      <c r="E44" s="26"/>
      <c r="F44" s="26" t="s">
        <v>204</v>
      </c>
      <c r="G44" s="22"/>
      <c r="H44" s="22"/>
      <c r="I44" s="22"/>
      <c r="J44" s="22"/>
      <c r="K44" s="42"/>
      <c r="L44" s="42"/>
      <c r="M44" s="42"/>
      <c r="N44" s="42"/>
      <c r="O44" s="42"/>
      <c r="P44" s="42"/>
      <c r="Q44" s="42"/>
    </row>
    <row r="45" spans="2:17" x14ac:dyDescent="0.3">
      <c r="B45" s="37" t="s">
        <v>196</v>
      </c>
      <c r="C45" s="26" t="str">
        <f>Universal_Inputs!A20</f>
        <v>transport_cost</v>
      </c>
      <c r="D45" s="26"/>
      <c r="E45" s="26"/>
      <c r="F45" s="26" t="s">
        <v>204</v>
      </c>
      <c r="G45" s="22"/>
      <c r="H45" s="22"/>
      <c r="I45" s="22"/>
      <c r="J45" s="22"/>
      <c r="K45" s="42"/>
      <c r="L45" s="42"/>
      <c r="M45" s="42"/>
      <c r="N45" s="42"/>
      <c r="O45" s="42"/>
      <c r="P45" s="42"/>
      <c r="Q45" s="42"/>
    </row>
    <row r="46" spans="2:17" x14ac:dyDescent="0.3">
      <c r="B46" s="37" t="s">
        <v>196</v>
      </c>
      <c r="C46" s="26" t="str">
        <f>Universal_Inputs!A21</f>
        <v>storage_cost</v>
      </c>
      <c r="D46" s="26"/>
      <c r="E46" s="26"/>
      <c r="F46" s="26" t="s">
        <v>205</v>
      </c>
      <c r="G46" s="22"/>
      <c r="H46" s="22"/>
      <c r="I46" s="22"/>
      <c r="J46" s="22"/>
      <c r="K46" s="42"/>
      <c r="L46" s="42"/>
      <c r="M46" s="42"/>
      <c r="N46" s="42"/>
      <c r="O46" s="42"/>
      <c r="P46" s="42"/>
      <c r="Q46" s="42"/>
    </row>
    <row r="47" spans="2:17" x14ac:dyDescent="0.3">
      <c r="B47" s="37" t="s">
        <v>196</v>
      </c>
      <c r="C47" s="26" t="str">
        <f>Universal_Inputs!A22</f>
        <v>gasoline_price</v>
      </c>
      <c r="D47" s="26"/>
      <c r="E47" s="26"/>
      <c r="F47" s="26" t="s">
        <v>207</v>
      </c>
      <c r="G47" s="22"/>
      <c r="H47" s="22"/>
      <c r="I47" s="22"/>
      <c r="J47" s="22"/>
      <c r="K47" s="42"/>
      <c r="L47" s="42"/>
      <c r="M47" s="42"/>
      <c r="N47" s="42"/>
      <c r="O47" s="42"/>
      <c r="P47" s="42"/>
      <c r="Q47" s="42"/>
    </row>
    <row r="48" spans="2:17" x14ac:dyDescent="0.3">
      <c r="B48" s="37" t="s">
        <v>196</v>
      </c>
      <c r="C48" s="26" t="str">
        <f>Universal_Inputs!A23</f>
        <v>water_cost</v>
      </c>
      <c r="D48" s="26"/>
      <c r="E48" s="26"/>
      <c r="F48" s="26" t="s">
        <v>206</v>
      </c>
      <c r="G48" s="22"/>
      <c r="H48" s="22"/>
      <c r="I48" s="22"/>
      <c r="J48" s="22"/>
      <c r="K48" s="42"/>
      <c r="L48" s="42"/>
      <c r="M48" s="42"/>
      <c r="N48" s="42"/>
      <c r="O48" s="42"/>
      <c r="P48" s="42"/>
      <c r="Q48" s="42"/>
    </row>
    <row r="49" spans="1:18" x14ac:dyDescent="0.3">
      <c r="B49" s="37" t="s">
        <v>196</v>
      </c>
      <c r="C49" s="26" t="str">
        <f>Universal_Inputs!A24</f>
        <v>maintenance_factor</v>
      </c>
      <c r="D49" s="26"/>
      <c r="E49" s="26"/>
      <c r="F49" s="26" t="s">
        <v>208</v>
      </c>
      <c r="G49" s="22"/>
      <c r="H49" s="22"/>
      <c r="I49" s="22"/>
      <c r="J49" s="22"/>
      <c r="K49" s="43"/>
      <c r="L49" s="43"/>
      <c r="M49" s="43"/>
      <c r="N49" s="43"/>
      <c r="O49" s="43"/>
      <c r="P49" s="43"/>
      <c r="Q49" s="43"/>
    </row>
    <row r="50" spans="1:18" x14ac:dyDescent="0.3">
      <c r="B50" s="37" t="s">
        <v>196</v>
      </c>
      <c r="C50" s="26" t="str">
        <f>Universal_Inputs!A25</f>
        <v>indirect_labour_factor</v>
      </c>
      <c r="D50" s="26"/>
      <c r="E50" s="26"/>
      <c r="F50" s="26" t="s">
        <v>208</v>
      </c>
      <c r="G50" s="22"/>
      <c r="H50" s="22"/>
      <c r="I50" s="22"/>
      <c r="J50" s="22"/>
      <c r="K50" s="43"/>
      <c r="L50" s="43"/>
      <c r="M50" s="43"/>
      <c r="N50" s="43"/>
      <c r="O50" s="43"/>
      <c r="P50" s="43"/>
      <c r="Q50" s="43"/>
    </row>
    <row r="51" spans="1:18" x14ac:dyDescent="0.3">
      <c r="B51" s="37" t="s">
        <v>196</v>
      </c>
      <c r="C51" s="26" t="str">
        <f>Universal_Inputs!A26</f>
        <v>insurance_factor</v>
      </c>
      <c r="D51" s="26"/>
      <c r="E51" s="26"/>
      <c r="F51" s="26" t="s">
        <v>208</v>
      </c>
      <c r="G51" s="22"/>
      <c r="H51" s="22"/>
      <c r="I51" s="22"/>
      <c r="J51" s="22"/>
      <c r="K51" s="43"/>
      <c r="L51" s="43"/>
      <c r="M51" s="43"/>
      <c r="N51" s="43"/>
      <c r="O51" s="43"/>
      <c r="P51" s="43"/>
      <c r="Q51" s="43"/>
    </row>
    <row r="52" spans="1:18" x14ac:dyDescent="0.3">
      <c r="B52" s="37" t="s">
        <v>196</v>
      </c>
      <c r="C52" s="26" t="str">
        <f>Universal_Inputs!A27</f>
        <v>taxes_fees_factor</v>
      </c>
      <c r="D52" s="26"/>
      <c r="E52" s="26"/>
      <c r="F52" s="26" t="s">
        <v>208</v>
      </c>
      <c r="G52" s="22"/>
      <c r="H52" s="22"/>
      <c r="I52" s="22"/>
      <c r="J52" s="22"/>
      <c r="K52" s="43"/>
      <c r="L52" s="43"/>
      <c r="M52" s="43"/>
      <c r="N52" s="43"/>
      <c r="O52" s="43"/>
      <c r="P52" s="43"/>
      <c r="Q52" s="43"/>
    </row>
    <row r="53" spans="1:18" x14ac:dyDescent="0.3">
      <c r="B53" s="37" t="s">
        <v>196</v>
      </c>
      <c r="C53" s="26" t="str">
        <f>Universal_Inputs!A28</f>
        <v>operator_salary</v>
      </c>
      <c r="D53" s="26"/>
      <c r="E53" s="26"/>
      <c r="F53" s="26" t="s">
        <v>208</v>
      </c>
      <c r="G53" s="22"/>
      <c r="H53" s="22"/>
      <c r="I53" s="22"/>
      <c r="J53" s="22"/>
      <c r="K53" s="43"/>
      <c r="L53" s="43"/>
      <c r="M53" s="43"/>
      <c r="N53" s="43"/>
      <c r="O53" s="43"/>
      <c r="P53" s="43"/>
      <c r="Q53" s="43"/>
    </row>
    <row r="54" spans="1:18" x14ac:dyDescent="0.3">
      <c r="B54" s="37" t="s">
        <v>196</v>
      </c>
      <c r="C54" s="26" t="str">
        <f>Universal_Inputs!A29</f>
        <v>productivity_factor</v>
      </c>
      <c r="D54" s="26"/>
      <c r="E54" s="26"/>
      <c r="F54" s="26" t="s">
        <v>208</v>
      </c>
      <c r="G54" s="22"/>
      <c r="H54" s="22"/>
      <c r="I54" s="22"/>
      <c r="J54" s="22"/>
      <c r="K54" s="43"/>
      <c r="L54" s="43"/>
      <c r="M54" s="43"/>
      <c r="N54" s="43"/>
      <c r="O54" s="43"/>
      <c r="P54" s="43"/>
      <c r="Q54" s="43"/>
    </row>
    <row r="55" spans="1:18" x14ac:dyDescent="0.3">
      <c r="B55" s="37" t="s">
        <v>196</v>
      </c>
      <c r="C55" s="26" t="str">
        <f>Universal_Inputs!A30</f>
        <v>learning_rate_opex</v>
      </c>
      <c r="D55" s="26"/>
      <c r="E55" s="26"/>
      <c r="F55" s="26" t="s">
        <v>209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8" x14ac:dyDescent="0.3">
      <c r="B56" s="37" t="s">
        <v>196</v>
      </c>
      <c r="C56" s="26" t="e">
        <f>Universal_Inputs!#REF!</f>
        <v>#REF!</v>
      </c>
      <c r="D56" s="26"/>
      <c r="E56" s="26"/>
      <c r="F56" s="26" t="s">
        <v>210</v>
      </c>
      <c r="G56" s="22"/>
      <c r="H56" s="22"/>
      <c r="I56" s="22"/>
      <c r="J56" s="22"/>
      <c r="K56" s="31"/>
      <c r="L56" s="31"/>
      <c r="M56" s="31"/>
      <c r="N56" s="31"/>
      <c r="O56" s="31"/>
      <c r="P56" s="31"/>
      <c r="Q56" s="31"/>
      <c r="R56" s="26"/>
    </row>
    <row r="57" spans="1:18" x14ac:dyDescent="0.3">
      <c r="B57" s="37" t="s">
        <v>196</v>
      </c>
      <c r="C57" s="26" t="e">
        <f>Universal_Inputs!#REF!</f>
        <v>#REF!</v>
      </c>
      <c r="D57" s="26"/>
      <c r="E57" s="26"/>
      <c r="F57" s="26" t="s">
        <v>210</v>
      </c>
      <c r="G57" s="22"/>
      <c r="H57" s="22"/>
      <c r="I57" s="22"/>
      <c r="J57" s="22"/>
      <c r="K57" s="31"/>
      <c r="L57" s="31"/>
      <c r="M57" s="31"/>
      <c r="N57" s="31"/>
      <c r="O57" s="31"/>
      <c r="P57" s="31"/>
      <c r="Q57" s="31"/>
      <c r="R57" s="26"/>
    </row>
    <row r="58" spans="1:18" x14ac:dyDescent="0.3">
      <c r="B58" s="37" t="s">
        <v>196</v>
      </c>
      <c r="C58" s="26" t="e">
        <f>Universal_Inputs!#REF!</f>
        <v>#REF!</v>
      </c>
      <c r="D58" s="26"/>
      <c r="E58" s="26"/>
      <c r="F58" s="26" t="s">
        <v>210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3">
      <c r="B59" s="37" t="s">
        <v>196</v>
      </c>
      <c r="C59" s="26" t="e">
        <f>Universal_Inputs!#REF!</f>
        <v>#REF!</v>
      </c>
      <c r="D59" s="26"/>
      <c r="E59" s="26"/>
      <c r="F59" s="26" t="s">
        <v>210</v>
      </c>
      <c r="G59" s="22"/>
      <c r="H59" s="22"/>
      <c r="I59" s="22"/>
      <c r="J59" s="22"/>
      <c r="K59" s="44"/>
      <c r="L59" s="44"/>
      <c r="M59" s="44"/>
      <c r="N59" s="44"/>
      <c r="O59" s="44"/>
      <c r="P59" s="44"/>
      <c r="Q59" s="44"/>
      <c r="R59" s="26"/>
    </row>
    <row r="60" spans="1:18" x14ac:dyDescent="0.3">
      <c r="B60" s="37" t="s">
        <v>197</v>
      </c>
      <c r="C60" s="26" t="str">
        <f>Technology_Inputs!A2</f>
        <v>initial_scale</v>
      </c>
      <c r="D60" s="26"/>
      <c r="E60" s="26"/>
      <c r="F60" s="26" t="s">
        <v>198</v>
      </c>
      <c r="G60" s="22"/>
      <c r="H60" s="22"/>
      <c r="I60" s="22"/>
      <c r="J60" s="22"/>
      <c r="K60" s="44"/>
      <c r="L60" s="44"/>
      <c r="M60" s="44"/>
      <c r="N60" s="44"/>
      <c r="O60" s="44"/>
      <c r="P60" s="44"/>
      <c r="Q60" s="44"/>
      <c r="R60" s="26"/>
    </row>
    <row r="61" spans="1:18" x14ac:dyDescent="0.3">
      <c r="A61" s="32"/>
      <c r="B61" s="37" t="s">
        <v>197</v>
      </c>
      <c r="C61" s="26" t="str">
        <f>Technology_Inputs!A4</f>
        <v>co2_purity</v>
      </c>
      <c r="D61" s="26"/>
      <c r="E61" s="26"/>
      <c r="F61" s="26" t="s">
        <v>203</v>
      </c>
      <c r="G61" s="22"/>
      <c r="H61" s="22"/>
      <c r="I61" s="22"/>
      <c r="J61" s="22"/>
      <c r="K61" s="43"/>
      <c r="L61" s="43"/>
      <c r="M61" s="43"/>
      <c r="N61" s="43"/>
      <c r="O61" s="43"/>
      <c r="P61" s="43"/>
      <c r="Q61" s="43"/>
      <c r="R61" s="26"/>
    </row>
    <row r="62" spans="1:18" x14ac:dyDescent="0.3">
      <c r="A62" s="32"/>
      <c r="B62" s="37" t="s">
        <v>197</v>
      </c>
      <c r="C62" s="26" t="str">
        <f>Technology_Inputs!A5</f>
        <v>ratio_co2_compressed_to_captured</v>
      </c>
      <c r="D62" s="26"/>
      <c r="E62" s="26"/>
      <c r="F62" s="26" t="s">
        <v>204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3">
      <c r="A63" s="26"/>
      <c r="B63" s="37" t="s">
        <v>197</v>
      </c>
      <c r="C63" s="26" t="str">
        <f>Technology_Inputs!A6</f>
        <v>electricity_requirement</v>
      </c>
      <c r="D63" s="26"/>
      <c r="E63" s="26"/>
      <c r="F63" s="26" t="s">
        <v>203</v>
      </c>
      <c r="G63" s="22"/>
      <c r="H63" s="22"/>
      <c r="I63" s="22"/>
      <c r="J63" s="22"/>
      <c r="K63" s="26"/>
      <c r="L63" s="26"/>
      <c r="M63" s="26"/>
      <c r="N63" s="26"/>
      <c r="O63" s="26"/>
      <c r="P63" s="26"/>
      <c r="Q63" s="26"/>
      <c r="R63" s="26"/>
    </row>
    <row r="64" spans="1:18" x14ac:dyDescent="0.3">
      <c r="A64" s="26"/>
      <c r="B64" s="37" t="s">
        <v>197</v>
      </c>
      <c r="C64" s="26" t="str">
        <f>Technology_Inputs!A8</f>
        <v>heat_requirement_gas</v>
      </c>
      <c r="D64" s="26"/>
      <c r="E64" s="26"/>
      <c r="F64" s="26" t="s">
        <v>211</v>
      </c>
      <c r="G64" s="22"/>
      <c r="H64" s="22"/>
      <c r="I64" s="22"/>
      <c r="J64" s="22"/>
      <c r="K64" s="31"/>
      <c r="L64" s="31"/>
      <c r="M64" s="31"/>
      <c r="N64" s="31"/>
      <c r="O64" s="31"/>
      <c r="P64" s="31"/>
      <c r="Q64" s="31"/>
      <c r="R64" s="26"/>
    </row>
    <row r="65" spans="1:18" x14ac:dyDescent="0.3">
      <c r="A65" s="26"/>
      <c r="B65" s="37" t="s">
        <v>197</v>
      </c>
      <c r="C65" s="26" t="str">
        <f>Technology_Inputs!A9</f>
        <v>temperature_heat</v>
      </c>
      <c r="D65" s="26"/>
      <c r="E65" s="26"/>
      <c r="F65" s="26" t="s">
        <v>211</v>
      </c>
      <c r="G65" s="22"/>
      <c r="H65" s="22"/>
      <c r="I65" s="22"/>
      <c r="J65" s="22"/>
      <c r="K65" s="31"/>
      <c r="L65" s="31"/>
      <c r="M65" s="31"/>
      <c r="N65" s="31"/>
      <c r="O65" s="31"/>
      <c r="P65" s="31"/>
      <c r="Q65" s="31"/>
      <c r="R65" s="26"/>
    </row>
    <row r="66" spans="1:18" x14ac:dyDescent="0.3">
      <c r="A66" s="26"/>
      <c r="B66" s="37" t="s">
        <v>197</v>
      </c>
      <c r="C66" s="26" t="str">
        <f>Technology_Inputs!A10</f>
        <v>water_requirement</v>
      </c>
      <c r="D66" s="26"/>
      <c r="E66" s="26"/>
      <c r="F66" s="26" t="s">
        <v>208</v>
      </c>
      <c r="G66" s="22"/>
      <c r="H66" s="22"/>
      <c r="I66" s="22"/>
      <c r="J66" s="22"/>
      <c r="K66" s="31"/>
      <c r="L66" s="31"/>
      <c r="M66" s="31"/>
      <c r="N66" s="31"/>
      <c r="O66" s="31"/>
      <c r="P66" s="31"/>
      <c r="Q66" s="31"/>
      <c r="R66" s="26"/>
    </row>
    <row r="67" spans="1:18" x14ac:dyDescent="0.3">
      <c r="A67" s="26"/>
      <c r="B67" s="37" t="s">
        <v>197</v>
      </c>
      <c r="C67" s="26" t="str">
        <f>Technology_Inputs!A11</f>
        <v>chemicals_cost</v>
      </c>
      <c r="D67" s="26"/>
      <c r="E67" s="26"/>
      <c r="F67" s="26" t="s">
        <v>208</v>
      </c>
      <c r="G67" s="22"/>
      <c r="H67" s="22"/>
      <c r="I67" s="22"/>
      <c r="J67" s="22"/>
      <c r="K67" s="42"/>
      <c r="L67" s="42"/>
      <c r="M67" s="42"/>
      <c r="N67" s="42"/>
      <c r="O67" s="42"/>
      <c r="P67" s="42"/>
      <c r="Q67" s="42"/>
      <c r="R67" s="26"/>
    </row>
    <row r="68" spans="1:18" x14ac:dyDescent="0.3">
      <c r="A68" s="26"/>
      <c r="B68" s="37" t="s">
        <v>197</v>
      </c>
      <c r="C68" s="26" t="str">
        <f>Technology_Inputs!A12</f>
        <v>gasoline_requirement</v>
      </c>
      <c r="D68" s="26"/>
      <c r="E68" s="26"/>
      <c r="F68" s="26" t="s">
        <v>208</v>
      </c>
      <c r="G68" s="22"/>
      <c r="H68" s="22"/>
      <c r="I68" s="22"/>
      <c r="J68" s="22"/>
      <c r="K68" s="43"/>
      <c r="L68" s="43"/>
      <c r="M68" s="43"/>
      <c r="N68" s="43"/>
      <c r="O68" s="43"/>
      <c r="P68" s="43"/>
      <c r="Q68" s="43"/>
      <c r="R68" s="26"/>
    </row>
    <row r="69" spans="1:18" x14ac:dyDescent="0.3">
      <c r="A69" s="26"/>
      <c r="B69" s="37" t="s">
        <v>197</v>
      </c>
      <c r="C69" s="26" t="str">
        <f>Technology_Inputs!A13</f>
        <v>process_contingency_factor</v>
      </c>
      <c r="D69" s="26"/>
      <c r="E69" s="26"/>
      <c r="F69" s="19" t="s">
        <v>199</v>
      </c>
      <c r="G69" s="22"/>
      <c r="H69" s="22"/>
      <c r="I69" s="22"/>
      <c r="J69" s="22"/>
      <c r="K69" s="26"/>
      <c r="L69" s="26"/>
      <c r="M69" s="26"/>
      <c r="N69" s="26"/>
      <c r="O69" s="26"/>
      <c r="P69" s="26"/>
      <c r="Q69" s="26"/>
      <c r="R69" s="26"/>
    </row>
    <row r="70" spans="1:18" x14ac:dyDescent="0.3">
      <c r="A70" s="26"/>
      <c r="B70" s="37" t="s">
        <v>197</v>
      </c>
      <c r="C70" s="26" t="str">
        <f>Technology_Inputs!A14</f>
        <v>learning_rate_system</v>
      </c>
      <c r="D70" s="26"/>
      <c r="E70" s="26"/>
      <c r="F70" s="26" t="s">
        <v>212</v>
      </c>
      <c r="G70" s="22"/>
      <c r="H70" s="22"/>
      <c r="I70" s="22"/>
      <c r="J70" s="22"/>
      <c r="K70" s="26"/>
      <c r="L70" s="26"/>
      <c r="M70" s="26"/>
      <c r="N70" s="26"/>
      <c r="O70" s="26"/>
      <c r="P70" s="26"/>
      <c r="Q70" s="26"/>
      <c r="R70" s="26"/>
    </row>
    <row r="71" spans="1:18" x14ac:dyDescent="0.3">
      <c r="A71" s="26"/>
      <c r="B71" s="37" t="s">
        <v>197</v>
      </c>
      <c r="C71" s="26" t="e">
        <f>Technology_Inputs!#REF!</f>
        <v>#REF!</v>
      </c>
      <c r="D71" s="26"/>
      <c r="E71" s="26"/>
      <c r="F71" s="26" t="s">
        <v>212</v>
      </c>
      <c r="G71" s="22"/>
      <c r="H71" s="22"/>
      <c r="I71" s="22"/>
      <c r="J71" s="22"/>
      <c r="K71" s="44"/>
      <c r="L71" s="44"/>
      <c r="M71" s="44"/>
      <c r="N71" s="44"/>
      <c r="O71" s="44"/>
      <c r="P71" s="44"/>
      <c r="Q71" s="44"/>
      <c r="R71" s="26"/>
    </row>
    <row r="72" spans="1:18" x14ac:dyDescent="0.3">
      <c r="B72" s="37" t="s">
        <v>197</v>
      </c>
      <c r="C72" s="26" t="e">
        <f>Technology_Inputs!#REF!</f>
        <v>#REF!</v>
      </c>
      <c r="D72" s="26"/>
      <c r="E72" s="26"/>
      <c r="F72" s="26" t="s">
        <v>212</v>
      </c>
      <c r="G72" s="22"/>
      <c r="H72" s="22"/>
      <c r="I72" s="22"/>
      <c r="J72" s="22"/>
      <c r="K72" s="44"/>
      <c r="L72" s="44"/>
      <c r="M72" s="44"/>
      <c r="N72" s="44"/>
      <c r="O72" s="44"/>
      <c r="P72" s="44"/>
      <c r="Q72" s="44"/>
      <c r="R72" s="26"/>
    </row>
    <row r="73" spans="1:18" x14ac:dyDescent="0.3">
      <c r="B73" s="37" t="s">
        <v>197</v>
      </c>
      <c r="C73" s="26" t="e">
        <f>Technology_Inputs!#REF!</f>
        <v>#REF!</v>
      </c>
      <c r="D73" s="26"/>
      <c r="E73" s="26"/>
      <c r="F73" s="26" t="s">
        <v>213</v>
      </c>
      <c r="G73" s="26"/>
      <c r="H73" s="26"/>
      <c r="I73" s="26"/>
      <c r="J73" s="26"/>
      <c r="K73" s="44"/>
      <c r="L73" s="44"/>
      <c r="M73" s="44"/>
      <c r="N73" s="44"/>
      <c r="O73" s="44"/>
      <c r="P73" s="44"/>
      <c r="Q73" s="44"/>
      <c r="R73" s="26"/>
    </row>
    <row r="74" spans="1:18" x14ac:dyDescent="0.3">
      <c r="B74" s="37" t="s">
        <v>197</v>
      </c>
      <c r="C74" s="26" t="e">
        <f>Technology_Inputs!#REF!</f>
        <v>#REF!</v>
      </c>
      <c r="D74" s="26"/>
      <c r="E74" s="26"/>
      <c r="F74" s="26" t="s">
        <v>213</v>
      </c>
      <c r="G74" s="22"/>
      <c r="H74" s="22"/>
      <c r="I74" s="22"/>
      <c r="J74" s="22"/>
      <c r="K74" s="44"/>
      <c r="L74" s="44"/>
      <c r="M74" s="44"/>
      <c r="N74" s="44"/>
      <c r="O74" s="44"/>
      <c r="P74" s="44"/>
      <c r="Q74" s="44"/>
      <c r="R74" s="26"/>
    </row>
    <row r="75" spans="1:18" x14ac:dyDescent="0.3">
      <c r="B75" s="37" t="s">
        <v>197</v>
      </c>
      <c r="C75" s="26" t="e">
        <f>Technology_Inputs!#REF!</f>
        <v>#REF!</v>
      </c>
      <c r="D75" s="26"/>
      <c r="E75" s="26"/>
      <c r="F75" s="26" t="s">
        <v>213</v>
      </c>
      <c r="G75" s="22"/>
      <c r="H75" s="22"/>
      <c r="I75" s="22"/>
      <c r="J75" s="22"/>
      <c r="K75" s="46"/>
      <c r="L75" s="46"/>
      <c r="M75" s="46"/>
      <c r="N75" s="46"/>
      <c r="O75" s="46"/>
      <c r="P75" s="46"/>
      <c r="Q75" s="46"/>
      <c r="R75" s="26"/>
    </row>
    <row r="76" spans="1:18" x14ac:dyDescent="0.3">
      <c r="B76" s="37" t="s">
        <v>197</v>
      </c>
      <c r="C76" s="26" t="e">
        <f>Technology_Inputs!#REF!</f>
        <v>#REF!</v>
      </c>
      <c r="D76" s="26"/>
      <c r="E76" s="26"/>
      <c r="F76" s="26" t="s">
        <v>213</v>
      </c>
      <c r="G76" s="22"/>
      <c r="H76" s="22"/>
      <c r="I76" s="22"/>
      <c r="J76" s="22"/>
      <c r="K76" s="26"/>
      <c r="L76" s="26"/>
      <c r="M76" s="26"/>
      <c r="N76" s="26"/>
      <c r="O76" s="26"/>
      <c r="P76" s="26"/>
      <c r="Q76" s="26"/>
      <c r="R76" s="26"/>
    </row>
    <row r="77" spans="1:18" x14ac:dyDescent="0.3">
      <c r="B77" s="37" t="s">
        <v>197</v>
      </c>
      <c r="C77" s="26" t="e">
        <f>Technology_Inputs!#REF!</f>
        <v>#REF!</v>
      </c>
      <c r="D77" s="26"/>
      <c r="E77" s="26"/>
      <c r="F77" s="26" t="s">
        <v>213</v>
      </c>
      <c r="G77" s="22"/>
      <c r="H77" s="22"/>
      <c r="I77" s="22"/>
      <c r="J77" s="22"/>
      <c r="K77" s="44"/>
      <c r="L77" s="44"/>
      <c r="M77" s="44"/>
      <c r="N77" s="44"/>
      <c r="O77" s="44"/>
      <c r="P77" s="44"/>
      <c r="Q77" s="44"/>
      <c r="R77" s="26"/>
    </row>
    <row r="78" spans="1:18" x14ac:dyDescent="0.3">
      <c r="B78" s="37" t="s">
        <v>197</v>
      </c>
      <c r="C78" s="26" t="e">
        <f>Technology_Inputs!#REF!</f>
        <v>#REF!</v>
      </c>
      <c r="F78" s="26" t="s">
        <v>213</v>
      </c>
    </row>
    <row r="79" spans="1:18" x14ac:dyDescent="0.3">
      <c r="B79" s="37" t="s">
        <v>197</v>
      </c>
      <c r="C79" s="26" t="e">
        <f>Technology_Inputs!#REF!</f>
        <v>#REF!</v>
      </c>
      <c r="F79" s="26" t="s">
        <v>213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9DCC-B625-4500-8DAD-EC6583DCD7E3}">
  <dimension ref="A1:I30"/>
  <sheetViews>
    <sheetView workbookViewId="0">
      <selection activeCell="D7" sqref="D7"/>
    </sheetView>
  </sheetViews>
  <sheetFormatPr defaultColWidth="8.88671875" defaultRowHeight="14.4" x14ac:dyDescent="0.3"/>
  <cols>
    <col min="1" max="1" width="26.21875" customWidth="1"/>
    <col min="2" max="2" width="18.21875" customWidth="1"/>
    <col min="3" max="3" width="13" customWidth="1"/>
    <col min="4" max="4" width="31.109375" customWidth="1"/>
    <col min="6" max="6" width="15.44140625" customWidth="1"/>
  </cols>
  <sheetData>
    <row r="1" spans="1:7" ht="15" customHeight="1" x14ac:dyDescent="0.3">
      <c r="A1" s="1" t="s">
        <v>2</v>
      </c>
      <c r="B1" s="1" t="s">
        <v>3</v>
      </c>
      <c r="C1" s="1" t="s">
        <v>94</v>
      </c>
      <c r="D1" s="1" t="s">
        <v>0</v>
      </c>
      <c r="E1" s="1" t="s">
        <v>95</v>
      </c>
      <c r="F1" s="1" t="s">
        <v>1</v>
      </c>
      <c r="G1" s="6"/>
    </row>
    <row r="2" spans="1:7" ht="15.6" customHeight="1" x14ac:dyDescent="0.3">
      <c r="A2" t="s">
        <v>96</v>
      </c>
      <c r="C2" s="62" t="s">
        <v>68</v>
      </c>
    </row>
    <row r="3" spans="1:7" ht="15.6" customHeight="1" x14ac:dyDescent="0.3">
      <c r="A3" t="s">
        <v>333</v>
      </c>
      <c r="C3" s="91" t="s">
        <v>222</v>
      </c>
    </row>
    <row r="4" spans="1:7" ht="15.6" customHeight="1" x14ac:dyDescent="0.3">
      <c r="A4" t="s">
        <v>224</v>
      </c>
      <c r="C4" s="62" t="s">
        <v>82</v>
      </c>
    </row>
    <row r="5" spans="1:7" x14ac:dyDescent="0.3">
      <c r="A5" t="s">
        <v>219</v>
      </c>
      <c r="C5">
        <v>2022</v>
      </c>
    </row>
    <row r="6" spans="1:7" x14ac:dyDescent="0.3">
      <c r="A6" t="s">
        <v>98</v>
      </c>
      <c r="C6">
        <v>3.6</v>
      </c>
      <c r="D6" t="s">
        <v>97</v>
      </c>
    </row>
    <row r="7" spans="1:7" s="6" customFormat="1" x14ac:dyDescent="0.3">
      <c r="A7" s="6" t="s">
        <v>99</v>
      </c>
      <c r="C7" s="6">
        <f>0.00105505585262*1000</f>
        <v>1.05505585262</v>
      </c>
      <c r="D7" s="6" t="s">
        <v>225</v>
      </c>
      <c r="F7" s="6" t="s">
        <v>332</v>
      </c>
    </row>
    <row r="9" spans="1:7" x14ac:dyDescent="0.3">
      <c r="A9" t="s">
        <v>33</v>
      </c>
      <c r="C9">
        <v>0.15</v>
      </c>
      <c r="D9" t="s">
        <v>150</v>
      </c>
      <c r="E9" s="16" t="s">
        <v>137</v>
      </c>
      <c r="F9" t="s">
        <v>173</v>
      </c>
    </row>
    <row r="10" spans="1:7" x14ac:dyDescent="0.3">
      <c r="A10" t="s">
        <v>10</v>
      </c>
      <c r="C10" s="65">
        <v>25</v>
      </c>
      <c r="E10" s="15" t="s">
        <v>151</v>
      </c>
      <c r="F10" t="s">
        <v>172</v>
      </c>
    </row>
    <row r="11" spans="1:7" x14ac:dyDescent="0.3">
      <c r="A11" t="s">
        <v>11</v>
      </c>
      <c r="B11" s="47"/>
      <c r="C11">
        <v>7.0000000000000007E-2</v>
      </c>
      <c r="E11" s="17" t="s">
        <v>371</v>
      </c>
      <c r="F11" t="s">
        <v>169</v>
      </c>
    </row>
    <row r="12" spans="1:7" x14ac:dyDescent="0.3">
      <c r="A12" t="s">
        <v>105</v>
      </c>
      <c r="B12" t="s">
        <v>238</v>
      </c>
      <c r="C12">
        <v>0.35</v>
      </c>
      <c r="E12" s="16" t="s">
        <v>144</v>
      </c>
      <c r="F12" t="s">
        <v>164</v>
      </c>
    </row>
    <row r="13" spans="1:7" x14ac:dyDescent="0.3">
      <c r="A13" t="s">
        <v>107</v>
      </c>
      <c r="B13" t="s">
        <v>239</v>
      </c>
      <c r="C13">
        <v>7.0000000000000007E-2</v>
      </c>
      <c r="E13" s="16" t="s">
        <v>149</v>
      </c>
      <c r="F13" t="s">
        <v>163</v>
      </c>
    </row>
    <row r="14" spans="1:7" x14ac:dyDescent="0.3">
      <c r="A14" t="s">
        <v>237</v>
      </c>
      <c r="B14" t="s">
        <v>239</v>
      </c>
      <c r="C14">
        <v>5.0000000000000001E-3</v>
      </c>
      <c r="E14" s="16" t="s">
        <v>149</v>
      </c>
      <c r="F14" t="s">
        <v>163</v>
      </c>
    </row>
    <row r="15" spans="1:7" x14ac:dyDescent="0.3">
      <c r="A15" t="s">
        <v>108</v>
      </c>
      <c r="B15" t="s">
        <v>239</v>
      </c>
      <c r="C15">
        <v>0.02</v>
      </c>
      <c r="E15" s="16" t="s">
        <v>149</v>
      </c>
      <c r="F15" t="s">
        <v>163</v>
      </c>
    </row>
    <row r="16" spans="1:7" x14ac:dyDescent="0.3">
      <c r="A16" t="s">
        <v>110</v>
      </c>
      <c r="B16" t="s">
        <v>240</v>
      </c>
      <c r="C16">
        <v>0.25</v>
      </c>
      <c r="D16" s="48" t="s">
        <v>134</v>
      </c>
      <c r="E16" s="16" t="s">
        <v>149</v>
      </c>
      <c r="F16" t="s">
        <v>163</v>
      </c>
    </row>
    <row r="17" spans="1:9" x14ac:dyDescent="0.3">
      <c r="A17" t="s">
        <v>109</v>
      </c>
      <c r="B17" t="s">
        <v>241</v>
      </c>
      <c r="C17">
        <v>0.02</v>
      </c>
      <c r="D17" s="48" t="s">
        <v>246</v>
      </c>
      <c r="E17" s="16" t="s">
        <v>149</v>
      </c>
      <c r="F17" t="s">
        <v>163</v>
      </c>
    </row>
    <row r="18" spans="1:9" x14ac:dyDescent="0.3">
      <c r="A18" t="s">
        <v>111</v>
      </c>
      <c r="B18" t="s">
        <v>242</v>
      </c>
      <c r="C18">
        <v>0.08</v>
      </c>
      <c r="D18" s="49" t="s">
        <v>135</v>
      </c>
      <c r="E18" s="16" t="s">
        <v>149</v>
      </c>
      <c r="F18" t="s">
        <v>163</v>
      </c>
    </row>
    <row r="19" spans="1:9" x14ac:dyDescent="0.3">
      <c r="A19" t="s">
        <v>12</v>
      </c>
      <c r="B19" t="s">
        <v>19</v>
      </c>
      <c r="C19">
        <v>50</v>
      </c>
      <c r="E19" s="16" t="s">
        <v>137</v>
      </c>
      <c r="F19" t="s">
        <v>170</v>
      </c>
    </row>
    <row r="20" spans="1:9" x14ac:dyDescent="0.3">
      <c r="A20" t="s">
        <v>13</v>
      </c>
      <c r="B20" s="47" t="s">
        <v>20</v>
      </c>
      <c r="C20">
        <v>9.0232499999999993E-2</v>
      </c>
      <c r="E20" s="16" t="s">
        <v>147</v>
      </c>
      <c r="F20" t="s">
        <v>170</v>
      </c>
    </row>
    <row r="21" spans="1:9" x14ac:dyDescent="0.3">
      <c r="A21" t="s">
        <v>14</v>
      </c>
      <c r="B21" s="47" t="s">
        <v>21</v>
      </c>
      <c r="C21">
        <v>19</v>
      </c>
      <c r="E21" s="16" t="s">
        <v>148</v>
      </c>
      <c r="F21" t="s">
        <v>170</v>
      </c>
    </row>
    <row r="22" spans="1:9" x14ac:dyDescent="0.3">
      <c r="A22" t="s">
        <v>17</v>
      </c>
      <c r="B22" t="s">
        <v>23</v>
      </c>
      <c r="C22" s="65">
        <v>24.730530177159039</v>
      </c>
      <c r="E22" s="16" t="s">
        <v>137</v>
      </c>
      <c r="F22" t="s">
        <v>170</v>
      </c>
    </row>
    <row r="23" spans="1:9" x14ac:dyDescent="0.3">
      <c r="A23" t="s">
        <v>18</v>
      </c>
      <c r="B23" t="s">
        <v>24</v>
      </c>
      <c r="C23" s="65">
        <v>0.25333713840016575</v>
      </c>
      <c r="E23" s="16" t="s">
        <v>149</v>
      </c>
      <c r="F23" t="s">
        <v>170</v>
      </c>
    </row>
    <row r="24" spans="1:9" x14ac:dyDescent="0.3">
      <c r="A24" t="s">
        <v>233</v>
      </c>
      <c r="B24" t="s">
        <v>112</v>
      </c>
      <c r="C24">
        <v>1.4999999999999999E-2</v>
      </c>
      <c r="E24" s="16" t="s">
        <v>149</v>
      </c>
      <c r="F24" t="s">
        <v>166</v>
      </c>
    </row>
    <row r="25" spans="1:9" x14ac:dyDescent="0.3">
      <c r="A25" t="s">
        <v>234</v>
      </c>
      <c r="B25" t="s">
        <v>165</v>
      </c>
      <c r="C25">
        <v>0.3</v>
      </c>
      <c r="E25" s="16" t="s">
        <v>149</v>
      </c>
      <c r="F25" t="s">
        <v>166</v>
      </c>
    </row>
    <row r="26" spans="1:9" x14ac:dyDescent="0.3">
      <c r="A26" t="s">
        <v>235</v>
      </c>
      <c r="B26" t="s">
        <v>112</v>
      </c>
      <c r="C26">
        <v>5.0000000000000001E-3</v>
      </c>
      <c r="E26" s="16" t="s">
        <v>149</v>
      </c>
      <c r="F26" t="s">
        <v>166</v>
      </c>
    </row>
    <row r="27" spans="1:9" x14ac:dyDescent="0.3">
      <c r="A27" t="s">
        <v>236</v>
      </c>
      <c r="B27" t="s">
        <v>112</v>
      </c>
      <c r="C27">
        <v>5.0000000000000001E-3</v>
      </c>
      <c r="E27" s="16" t="s">
        <v>149</v>
      </c>
      <c r="F27" t="s">
        <v>166</v>
      </c>
    </row>
    <row r="28" spans="1:9" x14ac:dyDescent="0.3">
      <c r="A28" t="s">
        <v>16</v>
      </c>
      <c r="B28" t="s">
        <v>22</v>
      </c>
      <c r="C28">
        <v>72186</v>
      </c>
      <c r="E28" s="16" t="s">
        <v>149</v>
      </c>
      <c r="F28" t="s">
        <v>171</v>
      </c>
    </row>
    <row r="29" spans="1:9" x14ac:dyDescent="0.3">
      <c r="A29" t="s">
        <v>15</v>
      </c>
      <c r="B29" s="47"/>
      <c r="C29">
        <v>1</v>
      </c>
      <c r="F29" t="s">
        <v>171</v>
      </c>
    </row>
    <row r="30" spans="1:9" x14ac:dyDescent="0.3">
      <c r="A30" t="s">
        <v>128</v>
      </c>
      <c r="C30">
        <v>2.5000000000000001E-2</v>
      </c>
      <c r="E30" s="16" t="s">
        <v>137</v>
      </c>
      <c r="F30" t="s">
        <v>177</v>
      </c>
      <c r="I30" s="63"/>
    </row>
  </sheetData>
  <hyperlinks>
    <hyperlink ref="E12" r:id="rId1" xr:uid="{91AE5AB4-2F4B-4109-8CC2-B2BA320E0B53}"/>
    <hyperlink ref="E30" r:id="rId2" xr:uid="{6D2A5E82-D536-4DFE-9910-9BAAF56E53A8}"/>
    <hyperlink ref="E19" r:id="rId3" xr:uid="{C396A909-6D57-427D-A520-9BF6906CC014}"/>
    <hyperlink ref="E20" r:id="rId4" display="https://pubs.acs.org/doi/full/10.1021/acs.est.7b01723" xr:uid="{2DD26B22-86A3-45DC-AA3A-AC8787009F16}"/>
    <hyperlink ref="E21" r:id="rId5" xr:uid="{95EA5452-1445-479C-A81C-EC8297F944BC}"/>
    <hyperlink ref="E22" r:id="rId6" xr:uid="{52A91349-052E-4304-87CE-63380C80BC66}"/>
    <hyperlink ref="E28" r:id="rId7" xr:uid="{58CA2A2C-F06A-4AC3-AB02-CFC781836292}"/>
    <hyperlink ref="E23" r:id="rId8" xr:uid="{DD451B1E-B8D3-4CD7-B402-346251AD8194}"/>
    <hyperlink ref="E9" r:id="rId9" xr:uid="{379CD756-291A-4106-A51E-22A46D1AA0E4}"/>
    <hyperlink ref="E10" r:id="rId10" location="Sec23" xr:uid="{ECBC01F0-7655-4831-92AF-1967AA0CBCCA}"/>
    <hyperlink ref="E13" r:id="rId11" xr:uid="{80F7F65A-0D00-4299-B3FE-8D5A0B616D8D}"/>
    <hyperlink ref="E14" r:id="rId12" xr:uid="{DB7E6528-47BA-435C-B5D4-D7239493A9F3}"/>
    <hyperlink ref="E15" r:id="rId13" xr:uid="{9A922D84-75F4-4F21-B051-210360EC7ECE}"/>
    <hyperlink ref="E16" r:id="rId14" xr:uid="{7C5CF6E5-E4DA-4B8A-9B0F-73502850B715}"/>
    <hyperlink ref="E17" r:id="rId15" xr:uid="{409B3B53-F5B1-4D7C-80CC-26DA528ADE13}"/>
    <hyperlink ref="E18" r:id="rId16" xr:uid="{CEC9C1ED-E702-4340-B4FC-C3409F9CC3FF}"/>
    <hyperlink ref="E24" r:id="rId17" xr:uid="{3E43C458-2C5C-4B09-B8FD-7BD8BC1B01DC}"/>
    <hyperlink ref="E25" r:id="rId18" xr:uid="{3143713C-CD87-4F11-BA1A-38C4E92F996F}"/>
    <hyperlink ref="E26" r:id="rId19" xr:uid="{F40427B0-BB34-4236-9411-840063AFF987}"/>
    <hyperlink ref="E27" r:id="rId20" xr:uid="{01761048-6D23-41EC-9320-8416F96073FE}"/>
    <hyperlink ref="E11" r:id="rId21" display="https://pages.stern.nyu.edu/~adamodar/New_Home_Page/datafile/wacc.html" xr:uid="{85B43889-AD58-4FB2-ADF8-CAEF4B892FE5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9443-CCD4-45D2-9B29-443D2E69E5D6}">
  <dimension ref="A1:J26"/>
  <sheetViews>
    <sheetView workbookViewId="0">
      <selection activeCell="D11" sqref="D11"/>
    </sheetView>
  </sheetViews>
  <sheetFormatPr defaultColWidth="8.88671875" defaultRowHeight="14.4" x14ac:dyDescent="0.3"/>
  <cols>
    <col min="1" max="1" width="31" bestFit="1" customWidth="1"/>
    <col min="2" max="2" width="9.88671875" bestFit="1" customWidth="1"/>
    <col min="3" max="3" width="8.88671875" bestFit="1" customWidth="1"/>
    <col min="4" max="4" width="7.33203125" bestFit="1" customWidth="1"/>
    <col min="5" max="5" width="10.44140625" bestFit="1" customWidth="1"/>
    <col min="6" max="7" width="11" bestFit="1" customWidth="1"/>
    <col min="9" max="9" width="19.44140625" customWidth="1"/>
    <col min="12" max="12" width="11" bestFit="1" customWidth="1"/>
  </cols>
  <sheetData>
    <row r="1" spans="1:10" x14ac:dyDescent="0.3">
      <c r="A1" s="1" t="s">
        <v>2</v>
      </c>
      <c r="B1" s="1" t="s">
        <v>3</v>
      </c>
      <c r="C1" s="1" t="s">
        <v>126</v>
      </c>
      <c r="D1" s="1" t="s">
        <v>127</v>
      </c>
      <c r="E1" s="1" t="s">
        <v>125</v>
      </c>
      <c r="F1" s="1" t="s">
        <v>0</v>
      </c>
      <c r="G1" s="1" t="s">
        <v>154</v>
      </c>
      <c r="H1" s="1" t="s">
        <v>155</v>
      </c>
      <c r="I1" s="1" t="s">
        <v>156</v>
      </c>
      <c r="J1" s="1" t="s">
        <v>217</v>
      </c>
    </row>
    <row r="2" spans="1:10" s="72" customFormat="1" x14ac:dyDescent="0.3">
      <c r="A2" s="72" t="s">
        <v>330</v>
      </c>
      <c r="B2" s="72" t="s">
        <v>27</v>
      </c>
      <c r="C2" s="81">
        <v>500000</v>
      </c>
      <c r="D2" s="89">
        <v>4000</v>
      </c>
      <c r="E2" s="78">
        <v>1000</v>
      </c>
      <c r="F2" s="72" t="s">
        <v>167</v>
      </c>
      <c r="G2" s="79" t="s">
        <v>158</v>
      </c>
      <c r="H2" s="79" t="s">
        <v>159</v>
      </c>
      <c r="I2" s="80" t="s">
        <v>157</v>
      </c>
    </row>
    <row r="3" spans="1:10" x14ac:dyDescent="0.3">
      <c r="A3" t="s">
        <v>4</v>
      </c>
      <c r="B3" t="s">
        <v>27</v>
      </c>
      <c r="C3" s="81">
        <v>500000</v>
      </c>
      <c r="D3" s="89">
        <v>4000</v>
      </c>
      <c r="E3" s="78">
        <v>1000</v>
      </c>
      <c r="G3" s="15"/>
      <c r="H3" s="15"/>
      <c r="I3" s="16"/>
    </row>
    <row r="4" spans="1:10" x14ac:dyDescent="0.3">
      <c r="A4" t="s">
        <v>229</v>
      </c>
      <c r="B4" t="s">
        <v>25</v>
      </c>
      <c r="C4">
        <v>0.97</v>
      </c>
      <c r="D4">
        <v>0.99</v>
      </c>
      <c r="E4">
        <v>0.99</v>
      </c>
      <c r="F4" t="s">
        <v>167</v>
      </c>
      <c r="G4" s="15" t="s">
        <v>158</v>
      </c>
      <c r="H4" s="17" t="s">
        <v>137</v>
      </c>
      <c r="I4" s="16" t="s">
        <v>157</v>
      </c>
    </row>
    <row r="5" spans="1:10" x14ac:dyDescent="0.3">
      <c r="A5" t="s">
        <v>230</v>
      </c>
      <c r="B5" t="s">
        <v>26</v>
      </c>
      <c r="C5">
        <v>1.3</v>
      </c>
      <c r="D5">
        <v>1</v>
      </c>
      <c r="E5">
        <v>1</v>
      </c>
      <c r="F5" t="s">
        <v>167</v>
      </c>
      <c r="G5" s="15" t="s">
        <v>158</v>
      </c>
      <c r="H5" s="17" t="s">
        <v>137</v>
      </c>
      <c r="I5" s="16" t="s">
        <v>157</v>
      </c>
    </row>
    <row r="6" spans="1:10" x14ac:dyDescent="0.3">
      <c r="A6" t="s">
        <v>5</v>
      </c>
      <c r="B6" t="s">
        <v>28</v>
      </c>
      <c r="C6" s="65">
        <v>1.32</v>
      </c>
      <c r="D6">
        <v>0.99</v>
      </c>
      <c r="E6">
        <v>9</v>
      </c>
      <c r="F6" t="s">
        <v>167</v>
      </c>
      <c r="G6" s="16" t="s">
        <v>370</v>
      </c>
      <c r="H6" t="s">
        <v>161</v>
      </c>
      <c r="I6" s="16" t="s">
        <v>162</v>
      </c>
    </row>
    <row r="7" spans="1:10" x14ac:dyDescent="0.3">
      <c r="A7" t="s">
        <v>227</v>
      </c>
      <c r="B7" t="s">
        <v>28</v>
      </c>
      <c r="C7">
        <v>0</v>
      </c>
      <c r="D7" s="65">
        <v>9.8000000000000007</v>
      </c>
      <c r="E7">
        <v>0</v>
      </c>
      <c r="G7" s="16"/>
      <c r="I7" s="16"/>
    </row>
    <row r="8" spans="1:10" x14ac:dyDescent="0.3">
      <c r="A8" t="s">
        <v>226</v>
      </c>
      <c r="B8" t="s">
        <v>28</v>
      </c>
      <c r="C8">
        <v>5.3</v>
      </c>
      <c r="D8">
        <v>0</v>
      </c>
      <c r="E8">
        <v>0</v>
      </c>
      <c r="F8" t="s">
        <v>167</v>
      </c>
      <c r="G8" s="16" t="s">
        <v>160</v>
      </c>
      <c r="H8" t="s">
        <v>161</v>
      </c>
      <c r="I8" t="s">
        <v>139</v>
      </c>
    </row>
    <row r="9" spans="1:10" x14ac:dyDescent="0.3">
      <c r="A9" t="s">
        <v>6</v>
      </c>
      <c r="B9" t="s">
        <v>29</v>
      </c>
      <c r="C9">
        <v>900</v>
      </c>
      <c r="D9">
        <v>100</v>
      </c>
      <c r="E9">
        <v>870</v>
      </c>
      <c r="F9" t="s">
        <v>167</v>
      </c>
      <c r="G9" s="16" t="s">
        <v>160</v>
      </c>
      <c r="H9" s="16" t="s">
        <v>160</v>
      </c>
      <c r="I9" t="s">
        <v>139</v>
      </c>
    </row>
    <row r="10" spans="1:10" x14ac:dyDescent="0.3">
      <c r="A10" t="s">
        <v>7</v>
      </c>
      <c r="B10" t="s">
        <v>30</v>
      </c>
      <c r="C10">
        <v>4.8</v>
      </c>
      <c r="D10">
        <v>410</v>
      </c>
      <c r="E10">
        <v>0</v>
      </c>
      <c r="F10" t="s">
        <v>167</v>
      </c>
      <c r="G10" s="17" t="s">
        <v>137</v>
      </c>
      <c r="H10" s="17" t="s">
        <v>137</v>
      </c>
    </row>
    <row r="11" spans="1:10" x14ac:dyDescent="0.3">
      <c r="A11" s="1" t="s">
        <v>8</v>
      </c>
      <c r="B11" s="10" t="s">
        <v>21</v>
      </c>
      <c r="C11" s="10">
        <v>1.4</v>
      </c>
      <c r="D11" s="10">
        <v>84.54</v>
      </c>
      <c r="E11" s="10">
        <v>1</v>
      </c>
      <c r="F11" t="s">
        <v>167</v>
      </c>
      <c r="G11" s="17" t="s">
        <v>137</v>
      </c>
      <c r="H11" s="17" t="s">
        <v>137</v>
      </c>
      <c r="I11" s="17" t="s">
        <v>137</v>
      </c>
    </row>
    <row r="12" spans="1:10" x14ac:dyDescent="0.3">
      <c r="A12" t="s">
        <v>9</v>
      </c>
      <c r="B12" t="s">
        <v>28</v>
      </c>
      <c r="C12">
        <v>0</v>
      </c>
      <c r="D12">
        <v>0</v>
      </c>
      <c r="E12">
        <v>0</v>
      </c>
      <c r="F12" t="s">
        <v>167</v>
      </c>
      <c r="I12" s="17" t="s">
        <v>137</v>
      </c>
    </row>
    <row r="13" spans="1:10" x14ac:dyDescent="0.3">
      <c r="A13" s="6" t="s">
        <v>106</v>
      </c>
      <c r="B13" t="s">
        <v>104</v>
      </c>
      <c r="C13">
        <v>0.5</v>
      </c>
      <c r="D13" s="10">
        <v>0.1</v>
      </c>
      <c r="E13" s="147">
        <v>0.27500000000000002</v>
      </c>
      <c r="F13" s="10" t="s">
        <v>168</v>
      </c>
      <c r="G13" s="17" t="s">
        <v>136</v>
      </c>
      <c r="H13" s="17" t="s">
        <v>136</v>
      </c>
      <c r="I13" s="17" t="s">
        <v>136</v>
      </c>
      <c r="J13" s="6" t="s">
        <v>178</v>
      </c>
    </row>
    <row r="14" spans="1:10" x14ac:dyDescent="0.3">
      <c r="A14" t="s">
        <v>121</v>
      </c>
      <c r="B14" t="s">
        <v>59</v>
      </c>
      <c r="C14" s="18">
        <v>0.05</v>
      </c>
      <c r="D14">
        <v>0.13</v>
      </c>
      <c r="E14">
        <v>0.13</v>
      </c>
    </row>
    <row r="15" spans="1:10" x14ac:dyDescent="0.3">
      <c r="A15" t="s">
        <v>228</v>
      </c>
      <c r="B15" t="s">
        <v>59</v>
      </c>
      <c r="C15">
        <v>2</v>
      </c>
      <c r="D15">
        <v>2</v>
      </c>
      <c r="E15">
        <v>2</v>
      </c>
      <c r="F15" t="s">
        <v>145</v>
      </c>
      <c r="G15" s="16" t="s">
        <v>146</v>
      </c>
      <c r="H15" t="s">
        <v>170</v>
      </c>
    </row>
    <row r="16" spans="1:10" x14ac:dyDescent="0.3">
      <c r="A16" s="6" t="s">
        <v>231</v>
      </c>
      <c r="B16" t="s">
        <v>232</v>
      </c>
      <c r="C16">
        <f>278/2</f>
        <v>139</v>
      </c>
      <c r="D16">
        <v>2</v>
      </c>
      <c r="E16">
        <v>1</v>
      </c>
    </row>
    <row r="17" spans="1:8" x14ac:dyDescent="0.3">
      <c r="A17" s="70" t="s">
        <v>247</v>
      </c>
      <c r="B17" t="s">
        <v>59</v>
      </c>
      <c r="C17" s="18">
        <v>0</v>
      </c>
      <c r="D17">
        <v>0</v>
      </c>
      <c r="E17">
        <v>0</v>
      </c>
    </row>
    <row r="18" spans="1:8" x14ac:dyDescent="0.3">
      <c r="A18" s="69" t="s">
        <v>248</v>
      </c>
      <c r="B18" t="s">
        <v>59</v>
      </c>
      <c r="C18" s="18">
        <v>0.05</v>
      </c>
      <c r="D18">
        <v>0.13</v>
      </c>
      <c r="E18">
        <v>0.13</v>
      </c>
    </row>
    <row r="19" spans="1:8" x14ac:dyDescent="0.3">
      <c r="A19" s="69" t="s">
        <v>249</v>
      </c>
      <c r="B19" t="s">
        <v>59</v>
      </c>
      <c r="C19" s="18">
        <v>0.05</v>
      </c>
      <c r="D19">
        <v>0.13</v>
      </c>
      <c r="E19">
        <v>0.13</v>
      </c>
    </row>
    <row r="20" spans="1:8" x14ac:dyDescent="0.3">
      <c r="A20" s="69" t="s">
        <v>131</v>
      </c>
      <c r="B20" t="s">
        <v>59</v>
      </c>
      <c r="C20" s="18">
        <v>0.05</v>
      </c>
      <c r="D20">
        <v>0.13</v>
      </c>
      <c r="E20">
        <v>0.13</v>
      </c>
    </row>
    <row r="21" spans="1:8" x14ac:dyDescent="0.3">
      <c r="A21" s="69" t="s">
        <v>132</v>
      </c>
      <c r="B21" t="s">
        <v>59</v>
      </c>
      <c r="C21" s="18">
        <v>0.05</v>
      </c>
      <c r="D21">
        <v>0.13</v>
      </c>
      <c r="E21">
        <v>0.13</v>
      </c>
    </row>
    <row r="22" spans="1:8" x14ac:dyDescent="0.3">
      <c r="A22" s="69" t="s">
        <v>133</v>
      </c>
      <c r="B22" t="s">
        <v>59</v>
      </c>
      <c r="C22" s="18">
        <v>0.05</v>
      </c>
      <c r="D22">
        <v>0.13</v>
      </c>
      <c r="E22">
        <v>0.13</v>
      </c>
    </row>
    <row r="23" spans="1:8" x14ac:dyDescent="0.3">
      <c r="A23" s="69" t="s">
        <v>250</v>
      </c>
      <c r="B23" t="s">
        <v>28</v>
      </c>
      <c r="C23" s="18">
        <v>0.8</v>
      </c>
      <c r="D23">
        <v>0.4</v>
      </c>
      <c r="E23">
        <v>2.4</v>
      </c>
    </row>
    <row r="24" spans="1:8" x14ac:dyDescent="0.3">
      <c r="A24" s="69" t="s">
        <v>251</v>
      </c>
      <c r="B24" t="s">
        <v>28</v>
      </c>
      <c r="C24" s="18">
        <v>2.67</v>
      </c>
      <c r="D24">
        <v>0</v>
      </c>
      <c r="E24">
        <v>0</v>
      </c>
    </row>
    <row r="25" spans="1:8" x14ac:dyDescent="0.3">
      <c r="A25" s="69" t="s">
        <v>252</v>
      </c>
      <c r="B25" t="s">
        <v>28</v>
      </c>
      <c r="C25" s="18">
        <v>0</v>
      </c>
      <c r="D25">
        <v>4</v>
      </c>
      <c r="E25">
        <v>0</v>
      </c>
    </row>
    <row r="26" spans="1:8" x14ac:dyDescent="0.3">
      <c r="A26" s="6" t="s">
        <v>153</v>
      </c>
      <c r="C26">
        <v>0.7</v>
      </c>
      <c r="D26">
        <v>0.82499999999999996</v>
      </c>
      <c r="E26">
        <v>0.75</v>
      </c>
      <c r="G26" s="16" t="s">
        <v>362</v>
      </c>
      <c r="H26" t="s">
        <v>174</v>
      </c>
    </row>
  </sheetData>
  <hyperlinks>
    <hyperlink ref="G2" r:id="rId1" xr:uid="{AD74F1A6-BB33-49D4-8E14-0648AB3BF8A2}"/>
    <hyperlink ref="H2" r:id="rId2" xr:uid="{0571521A-3F3F-4F9A-BDCF-E400F1A13438}"/>
    <hyperlink ref="I2" r:id="rId3" xr:uid="{2FB8C60A-224E-43D7-BFF5-6A32683DCC3B}"/>
    <hyperlink ref="I4" r:id="rId4" xr:uid="{4D683C79-DD5B-49FC-8D56-DA1AA036D9B0}"/>
    <hyperlink ref="I5" r:id="rId5" xr:uid="{4185EC9B-23AD-455C-8FC2-B22887F1E3AB}"/>
    <hyperlink ref="G4" r:id="rId6" xr:uid="{8A6AA6A7-925A-454A-B97E-16378033A583}"/>
    <hyperlink ref="G5" r:id="rId7" xr:uid="{5DAB48CB-167F-40F5-84A1-A1054CC9D9F4}"/>
    <hyperlink ref="H4" r:id="rId8" xr:uid="{0EBB181A-BA2D-4221-81C4-D431E6860C83}"/>
    <hyperlink ref="H5" r:id="rId9" xr:uid="{BD93F8E0-0946-4126-A597-43CE9A619A99}"/>
    <hyperlink ref="G6" r:id="rId10" xr:uid="{802CEC1B-1B57-426C-8EFE-1282B0124A5A}"/>
    <hyperlink ref="G8" r:id="rId11" xr:uid="{93403848-6F03-42D5-AA24-68579200F73D}"/>
    <hyperlink ref="I6" r:id="rId12" xr:uid="{9C18314C-157F-42DA-9863-81D396932CEE}"/>
    <hyperlink ref="G9" r:id="rId13" xr:uid="{13C0D336-C2B5-4B5E-A8E1-51FBDF48860E}"/>
    <hyperlink ref="H9" r:id="rId14" xr:uid="{EF527F99-9417-4119-8FE2-7E2ED7D96627}"/>
    <hyperlink ref="H10" r:id="rId15" xr:uid="{05B5E25C-7907-466F-8CEF-4422F00A42BA}"/>
    <hyperlink ref="G10" r:id="rId16" xr:uid="{FE8A776C-3BA7-40C7-8369-E03B3D1B1719}"/>
    <hyperlink ref="G11" r:id="rId17" xr:uid="{4C159C14-883B-404D-98CB-8BED8E499E34}"/>
    <hyperlink ref="H11" r:id="rId18" xr:uid="{E537983C-5C4F-4E18-A553-D0B511633E6D}"/>
    <hyperlink ref="I11" r:id="rId19" xr:uid="{050B0977-E2BE-499F-89F9-D92782DCA8D7}"/>
    <hyperlink ref="I12" r:id="rId20" xr:uid="{239D0104-6F83-4D32-9250-E04956B2D446}"/>
    <hyperlink ref="G13" r:id="rId21" display="C:\Users\ksievert\Downloads\2021-TR05 Towards improved guidelines for cost evaluation of CCS (2).pdf" xr:uid="{535CAE7D-334B-49E5-A9FB-2E4F49829078}"/>
    <hyperlink ref="H13" r:id="rId22" display="C:\Users\ksievert\Downloads\2021-TR05 Towards improved guidelines for cost evaluation of CCS (2).pdf" xr:uid="{F941354E-1484-4953-85C0-8869623C5625}"/>
    <hyperlink ref="I13" r:id="rId23" display="C:\Users\ksievert\Downloads\2021-TR05 Towards improved guidelines for cost evaluation of CCS (2).pdf" xr:uid="{663821C7-6BFA-4CBE-B895-DA922521917B}"/>
    <hyperlink ref="G15" r:id="rId24" xr:uid="{C0CADFAC-9B34-4B01-9682-3409141C7524}"/>
    <hyperlink ref="G26" r:id="rId25" xr:uid="{3CA0343B-42E7-41A5-9AEF-DB378CEBC57E}"/>
  </hyperlinks>
  <pageMargins left="0.7" right="0.7" top="0.75" bottom="0.75" header="0.3" footer="0.3"/>
  <pageSetup paperSize="9"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39F6-99E6-46D3-90F7-1D8E2F437998}">
  <dimension ref="A1:J32"/>
  <sheetViews>
    <sheetView topLeftCell="A26" zoomScale="123" zoomScaleNormal="154" workbookViewId="0">
      <selection activeCell="F14" sqref="F14"/>
    </sheetView>
  </sheetViews>
  <sheetFormatPr defaultColWidth="8.88671875" defaultRowHeight="14.4" x14ac:dyDescent="0.3"/>
  <cols>
    <col min="1" max="2" width="17.6640625" customWidth="1"/>
    <col min="3" max="3" width="5.5546875" bestFit="1" customWidth="1"/>
    <col min="4" max="4" width="19.21875" customWidth="1"/>
    <col min="5" max="7" width="13.6640625" customWidth="1"/>
    <col min="8" max="8" width="10.6640625" customWidth="1"/>
    <col min="9" max="9" width="17.6640625" customWidth="1"/>
  </cols>
  <sheetData>
    <row r="1" spans="1:10" x14ac:dyDescent="0.3">
      <c r="A1" s="1" t="s">
        <v>2</v>
      </c>
      <c r="B1" s="1" t="s">
        <v>84</v>
      </c>
      <c r="C1" s="1" t="s">
        <v>3</v>
      </c>
      <c r="D1" s="1" t="s">
        <v>141</v>
      </c>
      <c r="E1" s="86" t="s">
        <v>142</v>
      </c>
      <c r="F1" s="1" t="s">
        <v>218</v>
      </c>
      <c r="G1" s="1" t="s">
        <v>220</v>
      </c>
      <c r="H1" s="1" t="s">
        <v>0</v>
      </c>
      <c r="I1" s="1" t="s">
        <v>95</v>
      </c>
      <c r="J1" s="1" t="s">
        <v>1</v>
      </c>
    </row>
    <row r="2" spans="1:10" x14ac:dyDescent="0.3">
      <c r="A2" s="104" t="s">
        <v>51</v>
      </c>
      <c r="B2" t="s">
        <v>126</v>
      </c>
      <c r="C2" t="s">
        <v>32</v>
      </c>
      <c r="D2" s="67">
        <v>88.72142763938561</v>
      </c>
      <c r="E2" s="67">
        <v>88.72142763938561</v>
      </c>
      <c r="F2">
        <v>1</v>
      </c>
      <c r="G2">
        <v>0.13</v>
      </c>
      <c r="H2" t="s">
        <v>173</v>
      </c>
      <c r="J2" t="s">
        <v>60</v>
      </c>
    </row>
    <row r="3" spans="1:10" x14ac:dyDescent="0.3">
      <c r="A3" s="104" t="s">
        <v>52</v>
      </c>
      <c r="B3" t="s">
        <v>126</v>
      </c>
      <c r="C3" t="s">
        <v>32</v>
      </c>
      <c r="D3" s="67">
        <v>49.720066837848769</v>
      </c>
      <c r="E3" s="67">
        <v>49.720066837848769</v>
      </c>
      <c r="F3">
        <v>1</v>
      </c>
      <c r="G3">
        <v>2.5000000000000001E-2</v>
      </c>
      <c r="H3" t="s">
        <v>173</v>
      </c>
      <c r="J3" t="s">
        <v>60</v>
      </c>
    </row>
    <row r="4" spans="1:10" x14ac:dyDescent="0.3">
      <c r="A4" s="104" t="s">
        <v>53</v>
      </c>
      <c r="B4" t="s">
        <v>126</v>
      </c>
      <c r="C4" t="s">
        <v>32</v>
      </c>
      <c r="D4" s="67">
        <v>63.478822781505158</v>
      </c>
      <c r="E4" s="67">
        <v>63.478822781505158</v>
      </c>
      <c r="F4">
        <v>1</v>
      </c>
      <c r="G4">
        <v>0.13</v>
      </c>
      <c r="H4" t="s">
        <v>173</v>
      </c>
      <c r="J4" t="s">
        <v>60</v>
      </c>
    </row>
    <row r="5" spans="1:10" x14ac:dyDescent="0.3">
      <c r="A5" s="104" t="s">
        <v>465</v>
      </c>
      <c r="B5" t="s">
        <v>126</v>
      </c>
      <c r="C5" t="s">
        <v>32</v>
      </c>
      <c r="D5" s="115">
        <v>20.270134336417136</v>
      </c>
      <c r="E5" s="115">
        <v>20.270134336417136</v>
      </c>
      <c r="F5">
        <v>1</v>
      </c>
      <c r="G5">
        <v>0.13</v>
      </c>
      <c r="H5" t="s">
        <v>173</v>
      </c>
      <c r="J5" t="s">
        <v>60</v>
      </c>
    </row>
    <row r="6" spans="1:10" x14ac:dyDescent="0.3">
      <c r="A6" s="104" t="s">
        <v>466</v>
      </c>
      <c r="B6" t="s">
        <v>126</v>
      </c>
      <c r="C6" t="s">
        <v>32</v>
      </c>
      <c r="D6" s="115">
        <v>11.60245659243</v>
      </c>
      <c r="E6" s="115">
        <v>11.60245659243</v>
      </c>
      <c r="F6">
        <v>1</v>
      </c>
      <c r="G6">
        <v>0.13</v>
      </c>
      <c r="H6" t="s">
        <v>173</v>
      </c>
    </row>
    <row r="7" spans="1:10" x14ac:dyDescent="0.3">
      <c r="A7" s="104" t="s">
        <v>54</v>
      </c>
      <c r="B7" t="s">
        <v>126</v>
      </c>
      <c r="C7" t="s">
        <v>32</v>
      </c>
      <c r="D7" s="68">
        <v>31.371204762089558</v>
      </c>
      <c r="E7" s="68">
        <v>31.371204762089558</v>
      </c>
      <c r="F7">
        <v>1</v>
      </c>
      <c r="G7">
        <v>2.5000000000000001E-2</v>
      </c>
      <c r="H7" t="s">
        <v>173</v>
      </c>
      <c r="J7" t="s">
        <v>60</v>
      </c>
    </row>
    <row r="8" spans="1:10" x14ac:dyDescent="0.3">
      <c r="A8" s="104" t="s">
        <v>55</v>
      </c>
      <c r="B8" t="s">
        <v>126</v>
      </c>
      <c r="C8" t="s">
        <v>32</v>
      </c>
      <c r="D8" s="66">
        <v>14.507341169323105</v>
      </c>
      <c r="E8" s="66">
        <v>14.507341169323105</v>
      </c>
      <c r="F8">
        <v>1</v>
      </c>
      <c r="G8">
        <v>2.5000000000000001E-2</v>
      </c>
      <c r="H8" t="s">
        <v>173</v>
      </c>
      <c r="J8" t="s">
        <v>60</v>
      </c>
    </row>
    <row r="9" spans="1:10" x14ac:dyDescent="0.3">
      <c r="A9" s="104" t="s">
        <v>56</v>
      </c>
      <c r="B9" t="s">
        <v>126</v>
      </c>
      <c r="C9" t="s">
        <v>32</v>
      </c>
      <c r="D9" s="67">
        <v>10.043257052903284</v>
      </c>
      <c r="E9" s="67">
        <v>10.043257052903284</v>
      </c>
      <c r="F9">
        <v>1</v>
      </c>
      <c r="G9">
        <v>2.5000000000000001E-2</v>
      </c>
      <c r="H9" t="s">
        <v>173</v>
      </c>
      <c r="J9" t="s">
        <v>60</v>
      </c>
    </row>
    <row r="10" spans="1:10" x14ac:dyDescent="0.3">
      <c r="A10" s="104" t="s">
        <v>57</v>
      </c>
      <c r="B10" t="s">
        <v>126</v>
      </c>
      <c r="C10" t="s">
        <v>32</v>
      </c>
      <c r="D10" s="67">
        <v>6.5437327346770804</v>
      </c>
      <c r="E10" s="67">
        <v>6.5437327346770804</v>
      </c>
      <c r="F10">
        <v>1</v>
      </c>
      <c r="G10">
        <v>2.5000000000000001E-2</v>
      </c>
      <c r="H10" t="s">
        <v>173</v>
      </c>
      <c r="J10" t="s">
        <v>60</v>
      </c>
    </row>
    <row r="11" spans="1:10" x14ac:dyDescent="0.3">
      <c r="A11" s="104" t="s">
        <v>58</v>
      </c>
      <c r="B11" t="s">
        <v>126</v>
      </c>
      <c r="C11" t="s">
        <v>32</v>
      </c>
      <c r="D11" s="67">
        <v>2.0619571205129286</v>
      </c>
      <c r="E11" s="67">
        <v>2.0619571205129286</v>
      </c>
      <c r="F11">
        <v>1</v>
      </c>
      <c r="G11">
        <v>2.5000000000000001E-2</v>
      </c>
      <c r="H11" t="s">
        <v>173</v>
      </c>
      <c r="J11" t="s">
        <v>60</v>
      </c>
    </row>
    <row r="12" spans="1:10" x14ac:dyDescent="0.3">
      <c r="A12" s="104" t="s">
        <v>327</v>
      </c>
      <c r="B12" t="s">
        <v>126</v>
      </c>
      <c r="C12" t="s">
        <v>32</v>
      </c>
      <c r="D12" s="93">
        <v>187.46312617673584</v>
      </c>
      <c r="E12" s="93">
        <v>187.46312617673584</v>
      </c>
      <c r="F12">
        <v>1</v>
      </c>
      <c r="G12">
        <v>0.05</v>
      </c>
    </row>
    <row r="13" spans="1:10" x14ac:dyDescent="0.3">
      <c r="A13" s="125" t="s">
        <v>40</v>
      </c>
      <c r="B13" s="10" t="s">
        <v>127</v>
      </c>
      <c r="C13" s="10" t="s">
        <v>32</v>
      </c>
      <c r="D13" s="152">
        <v>3.6635166666666672</v>
      </c>
      <c r="E13" s="152">
        <v>3.6635166666666672</v>
      </c>
      <c r="F13" s="153">
        <v>1</v>
      </c>
      <c r="G13">
        <v>0.13</v>
      </c>
      <c r="H13" t="s">
        <v>173</v>
      </c>
    </row>
    <row r="14" spans="1:10" x14ac:dyDescent="0.3">
      <c r="A14" s="125" t="s">
        <v>44</v>
      </c>
      <c r="B14" s="10" t="s">
        <v>127</v>
      </c>
      <c r="C14" s="10" t="s">
        <v>32</v>
      </c>
      <c r="D14" s="152">
        <v>0.05</v>
      </c>
      <c r="E14" s="152">
        <v>0.05</v>
      </c>
      <c r="F14" s="153">
        <v>1</v>
      </c>
      <c r="G14">
        <v>0.13</v>
      </c>
      <c r="H14" t="s">
        <v>173</v>
      </c>
    </row>
    <row r="15" spans="1:10" x14ac:dyDescent="0.3">
      <c r="A15" s="125" t="s">
        <v>47</v>
      </c>
      <c r="B15" s="10" t="s">
        <v>127</v>
      </c>
      <c r="C15" s="10" t="s">
        <v>32</v>
      </c>
      <c r="D15" s="152">
        <v>0.18137750249391602</v>
      </c>
      <c r="E15" s="152">
        <v>0.18137750249391602</v>
      </c>
      <c r="F15" s="153">
        <v>1</v>
      </c>
      <c r="G15">
        <v>2.5000000000000001E-2</v>
      </c>
      <c r="H15" t="s">
        <v>173</v>
      </c>
    </row>
    <row r="16" spans="1:10" x14ac:dyDescent="0.3">
      <c r="A16" s="125" t="s">
        <v>48</v>
      </c>
      <c r="B16" s="10" t="s">
        <v>127</v>
      </c>
      <c r="C16" s="10" t="s">
        <v>32</v>
      </c>
      <c r="D16" s="152">
        <v>9.6090275615899071E-2</v>
      </c>
      <c r="E16" s="152">
        <v>9.6090275615899071E-2</v>
      </c>
      <c r="F16" s="153">
        <v>1</v>
      </c>
      <c r="G16">
        <v>2.5000000000000001E-2</v>
      </c>
      <c r="H16" t="s">
        <v>173</v>
      </c>
    </row>
    <row r="17" spans="1:8" x14ac:dyDescent="0.3">
      <c r="A17" s="125" t="s">
        <v>49</v>
      </c>
      <c r="B17" s="10" t="s">
        <v>127</v>
      </c>
      <c r="C17" s="10" t="s">
        <v>32</v>
      </c>
      <c r="D17" s="152">
        <v>5.6858151252011293E-3</v>
      </c>
      <c r="E17" s="152">
        <v>5.6858151252011293E-3</v>
      </c>
      <c r="F17" s="153">
        <v>1</v>
      </c>
      <c r="G17" s="154">
        <v>2.5000000000000001E-2</v>
      </c>
      <c r="H17" t="s">
        <v>173</v>
      </c>
    </row>
    <row r="18" spans="1:8" x14ac:dyDescent="0.3">
      <c r="A18" s="125" t="s">
        <v>46</v>
      </c>
      <c r="B18" s="10" t="s">
        <v>127</v>
      </c>
      <c r="C18" s="10" t="s">
        <v>32</v>
      </c>
      <c r="D18" s="152">
        <v>0.4349648570778864</v>
      </c>
      <c r="E18" s="152">
        <v>0.4349648570778864</v>
      </c>
      <c r="F18" s="153">
        <v>1</v>
      </c>
      <c r="G18">
        <v>2.5000000000000001E-2</v>
      </c>
      <c r="H18" t="s">
        <v>173</v>
      </c>
    </row>
    <row r="19" spans="1:8" x14ac:dyDescent="0.3">
      <c r="A19" s="125" t="s">
        <v>41</v>
      </c>
      <c r="B19" s="10" t="s">
        <v>127</v>
      </c>
      <c r="C19" s="10" t="s">
        <v>32</v>
      </c>
      <c r="D19" s="152">
        <v>3.3830599994946717</v>
      </c>
      <c r="E19" s="152">
        <v>3.3830599994946717</v>
      </c>
      <c r="F19" s="153">
        <v>1</v>
      </c>
      <c r="G19">
        <v>2.5000000000000001E-2</v>
      </c>
      <c r="H19" t="s">
        <v>173</v>
      </c>
    </row>
    <row r="20" spans="1:8" x14ac:dyDescent="0.3">
      <c r="A20" s="125" t="s">
        <v>45</v>
      </c>
      <c r="B20" s="10" t="s">
        <v>127</v>
      </c>
      <c r="C20" s="10" t="s">
        <v>32</v>
      </c>
      <c r="D20" s="152">
        <v>0.50614375</v>
      </c>
      <c r="E20" s="152">
        <v>0.50614375</v>
      </c>
      <c r="F20" s="153">
        <v>1</v>
      </c>
      <c r="G20">
        <v>0.27500000000000002</v>
      </c>
      <c r="H20" t="s">
        <v>173</v>
      </c>
    </row>
    <row r="21" spans="1:8" x14ac:dyDescent="0.3">
      <c r="A21" s="125" t="s">
        <v>43</v>
      </c>
      <c r="B21" s="10" t="s">
        <v>127</v>
      </c>
      <c r="C21" s="10" t="s">
        <v>32</v>
      </c>
      <c r="D21" s="152">
        <v>1.0053023862037151</v>
      </c>
      <c r="E21" s="152">
        <v>1.0053023862037151</v>
      </c>
      <c r="F21" s="153">
        <v>1</v>
      </c>
      <c r="G21">
        <v>2.5000000000000001E-2</v>
      </c>
      <c r="H21" t="s">
        <v>173</v>
      </c>
    </row>
    <row r="22" spans="1:8" x14ac:dyDescent="0.3">
      <c r="A22" s="125" t="s">
        <v>42</v>
      </c>
      <c r="B22" s="10" t="s">
        <v>127</v>
      </c>
      <c r="C22" s="10" t="s">
        <v>32</v>
      </c>
      <c r="D22" s="152">
        <v>2.5912672786111814</v>
      </c>
      <c r="E22" s="152">
        <v>2.5912672786111814</v>
      </c>
      <c r="F22" s="153">
        <v>1</v>
      </c>
      <c r="G22">
        <v>2.5000000000000001E-2</v>
      </c>
      <c r="H22" t="s">
        <v>173</v>
      </c>
    </row>
    <row r="23" spans="1:8" x14ac:dyDescent="0.3">
      <c r="A23" s="125" t="s">
        <v>50</v>
      </c>
      <c r="B23" s="10" t="s">
        <v>127</v>
      </c>
      <c r="C23" s="10" t="s">
        <v>32</v>
      </c>
      <c r="D23" s="152">
        <v>0</v>
      </c>
      <c r="E23" s="152">
        <v>0</v>
      </c>
      <c r="F23" s="153">
        <v>1</v>
      </c>
      <c r="G23">
        <v>2.5000000000000001E-2</v>
      </c>
      <c r="H23" t="s">
        <v>173</v>
      </c>
    </row>
    <row r="24" spans="1:8" x14ac:dyDescent="0.3">
      <c r="A24" s="77" t="s">
        <v>328</v>
      </c>
      <c r="B24" t="s">
        <v>127</v>
      </c>
      <c r="C24" t="s">
        <v>32</v>
      </c>
      <c r="D24" s="152">
        <v>1.5201669984107231</v>
      </c>
      <c r="E24" s="152">
        <v>1.5201669984107231</v>
      </c>
      <c r="F24" s="155">
        <v>1</v>
      </c>
      <c r="G24">
        <v>0.13</v>
      </c>
    </row>
    <row r="25" spans="1:8" x14ac:dyDescent="0.3">
      <c r="A25" s="72" t="s">
        <v>34</v>
      </c>
      <c r="B25" t="s">
        <v>125</v>
      </c>
      <c r="C25" t="s">
        <v>32</v>
      </c>
      <c r="D25" s="117">
        <v>2.4</v>
      </c>
      <c r="E25" s="117">
        <v>2.4</v>
      </c>
      <c r="F25">
        <v>1</v>
      </c>
      <c r="G25">
        <v>0.13</v>
      </c>
      <c r="H25" t="s">
        <v>173</v>
      </c>
    </row>
    <row r="26" spans="1:8" x14ac:dyDescent="0.3">
      <c r="A26" s="72" t="s">
        <v>35</v>
      </c>
      <c r="B26" t="s">
        <v>125</v>
      </c>
      <c r="C26" t="s">
        <v>32</v>
      </c>
      <c r="D26" s="117">
        <v>2.4</v>
      </c>
      <c r="E26" s="117">
        <v>3.5999999999999996</v>
      </c>
      <c r="F26">
        <v>1</v>
      </c>
      <c r="G26">
        <v>0.13</v>
      </c>
      <c r="H26" t="s">
        <v>173</v>
      </c>
    </row>
    <row r="27" spans="1:8" x14ac:dyDescent="0.3">
      <c r="A27" s="72" t="s">
        <v>36</v>
      </c>
      <c r="B27" t="s">
        <v>125</v>
      </c>
      <c r="C27" t="s">
        <v>32</v>
      </c>
      <c r="D27" s="117">
        <v>0.3</v>
      </c>
      <c r="E27" s="117">
        <v>0.3</v>
      </c>
      <c r="F27">
        <v>1</v>
      </c>
      <c r="G27">
        <v>2.5000000000000001E-2</v>
      </c>
      <c r="H27" t="s">
        <v>173</v>
      </c>
    </row>
    <row r="28" spans="1:8" x14ac:dyDescent="0.3">
      <c r="A28" s="72" t="s">
        <v>37</v>
      </c>
      <c r="B28" t="s">
        <v>125</v>
      </c>
      <c r="C28" t="s">
        <v>32</v>
      </c>
      <c r="D28" s="117">
        <v>0.3</v>
      </c>
      <c r="E28" s="117">
        <v>0.3</v>
      </c>
      <c r="F28">
        <v>1</v>
      </c>
      <c r="G28">
        <v>2.5000000000000001E-2</v>
      </c>
      <c r="H28" t="s">
        <v>173</v>
      </c>
    </row>
    <row r="29" spans="1:8" x14ac:dyDescent="0.3">
      <c r="A29" s="72" t="s">
        <v>38</v>
      </c>
      <c r="B29" t="s">
        <v>125</v>
      </c>
      <c r="C29" t="s">
        <v>32</v>
      </c>
      <c r="D29" s="117">
        <v>0.19933333333333314</v>
      </c>
      <c r="E29" s="117">
        <v>0.19933333333333314</v>
      </c>
      <c r="F29">
        <v>1</v>
      </c>
      <c r="G29">
        <v>2.5000000000000001E-2</v>
      </c>
      <c r="H29" t="s">
        <v>173</v>
      </c>
    </row>
    <row r="30" spans="1:8" x14ac:dyDescent="0.3">
      <c r="A30" s="72" t="s">
        <v>39</v>
      </c>
      <c r="B30" t="s">
        <v>125</v>
      </c>
      <c r="C30" t="s">
        <v>32</v>
      </c>
      <c r="D30" s="117">
        <v>2E-3</v>
      </c>
      <c r="E30" s="117">
        <v>2E-3</v>
      </c>
      <c r="F30">
        <v>1</v>
      </c>
      <c r="G30">
        <v>2.5000000000000001E-2</v>
      </c>
      <c r="H30" t="s">
        <v>173</v>
      </c>
    </row>
    <row r="31" spans="1:8" x14ac:dyDescent="0.3">
      <c r="A31" s="72" t="s">
        <v>456</v>
      </c>
      <c r="B31" t="s">
        <v>125</v>
      </c>
      <c r="C31" t="s">
        <v>32</v>
      </c>
      <c r="D31" s="151">
        <v>0.19933333333333314</v>
      </c>
      <c r="E31" s="151">
        <v>0.19933333333333314</v>
      </c>
      <c r="F31">
        <v>1</v>
      </c>
      <c r="G31">
        <v>2.5000000000000001E-2</v>
      </c>
      <c r="H31" t="s">
        <v>173</v>
      </c>
    </row>
    <row r="32" spans="1:8" x14ac:dyDescent="0.3">
      <c r="A32" s="72" t="s">
        <v>329</v>
      </c>
      <c r="B32" t="s">
        <v>125</v>
      </c>
      <c r="C32" t="s">
        <v>32</v>
      </c>
      <c r="D32" s="117">
        <v>0.19933333333333314</v>
      </c>
      <c r="E32" s="117">
        <v>0.19933333333333314</v>
      </c>
      <c r="F32">
        <v>1</v>
      </c>
      <c r="G32">
        <v>0.13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F563-D44A-44DB-9BFE-99386EAA6DCB}">
  <dimension ref="A1:W81"/>
  <sheetViews>
    <sheetView tabSelected="1" topLeftCell="A64" workbookViewId="0">
      <selection activeCell="A81" sqref="A81:H81"/>
    </sheetView>
  </sheetViews>
  <sheetFormatPr defaultColWidth="8.88671875" defaultRowHeight="14.4" x14ac:dyDescent="0.3"/>
  <cols>
    <col min="1" max="1" width="8.88671875" style="10"/>
    <col min="2" max="2" width="17.6640625" style="10" customWidth="1"/>
    <col min="3" max="3" width="31.44140625" style="10" customWidth="1"/>
    <col min="4" max="4" width="13.6640625" style="10" customWidth="1"/>
    <col min="5" max="5" width="12.6640625" style="10" bestFit="1" customWidth="1"/>
    <col min="6" max="6" width="11.88671875" style="10" bestFit="1" customWidth="1"/>
    <col min="7" max="7" width="8.88671875" style="10"/>
    <col min="8" max="8" width="11.5546875" style="10" bestFit="1" customWidth="1"/>
    <col min="9" max="9" width="8.88671875" style="10"/>
    <col min="10" max="18" width="9.5546875" style="10" bestFit="1" customWidth="1"/>
    <col min="19" max="16384" width="8.88671875" style="10"/>
  </cols>
  <sheetData>
    <row r="1" spans="1:23" x14ac:dyDescent="0.3">
      <c r="A1" s="92" t="s">
        <v>113</v>
      </c>
      <c r="B1" s="92" t="s">
        <v>114</v>
      </c>
      <c r="C1" s="92" t="s">
        <v>115</v>
      </c>
      <c r="D1" s="92" t="s">
        <v>116</v>
      </c>
      <c r="E1" s="92" t="s">
        <v>117</v>
      </c>
      <c r="F1" s="92" t="s">
        <v>118</v>
      </c>
      <c r="G1" s="92" t="s">
        <v>123</v>
      </c>
      <c r="H1" s="92" t="s">
        <v>119</v>
      </c>
      <c r="I1" s="92" t="s">
        <v>124</v>
      </c>
      <c r="J1" s="118" t="s">
        <v>334</v>
      </c>
      <c r="K1" s="92" t="s">
        <v>337</v>
      </c>
      <c r="L1" s="92" t="s">
        <v>340</v>
      </c>
      <c r="M1" s="121" t="s">
        <v>335</v>
      </c>
      <c r="N1" s="92" t="s">
        <v>338</v>
      </c>
      <c r="O1" s="92" t="s">
        <v>341</v>
      </c>
      <c r="P1" s="124" t="s">
        <v>336</v>
      </c>
      <c r="Q1" s="92" t="s">
        <v>339</v>
      </c>
      <c r="R1" s="92" t="s">
        <v>342</v>
      </c>
      <c r="S1" s="92" t="s">
        <v>0</v>
      </c>
      <c r="T1" s="92" t="s">
        <v>95</v>
      </c>
      <c r="U1" s="92" t="s">
        <v>1</v>
      </c>
    </row>
    <row r="2" spans="1:23" x14ac:dyDescent="0.3">
      <c r="A2" s="10">
        <v>1</v>
      </c>
      <c r="B2" s="10" t="s">
        <v>243</v>
      </c>
      <c r="C2" s="92" t="s">
        <v>247</v>
      </c>
      <c r="D2" s="10" t="s">
        <v>126</v>
      </c>
      <c r="E2" s="10" t="s">
        <v>122</v>
      </c>
      <c r="G2" s="10">
        <v>0</v>
      </c>
      <c r="I2" s="10">
        <v>0</v>
      </c>
      <c r="J2" s="119"/>
      <c r="M2" s="122"/>
      <c r="P2" s="125"/>
      <c r="T2" s="10" t="s">
        <v>138</v>
      </c>
      <c r="U2" s="92"/>
    </row>
    <row r="3" spans="1:23" x14ac:dyDescent="0.3">
      <c r="A3" s="10">
        <v>1</v>
      </c>
      <c r="B3" s="10" t="s">
        <v>243</v>
      </c>
      <c r="C3" s="92" t="s">
        <v>247</v>
      </c>
      <c r="D3" s="10" t="s">
        <v>127</v>
      </c>
      <c r="E3" s="10" t="s">
        <v>122</v>
      </c>
      <c r="G3" s="10">
        <v>0</v>
      </c>
      <c r="I3" s="10">
        <v>0</v>
      </c>
      <c r="J3" s="119"/>
      <c r="M3" s="122"/>
      <c r="P3" s="125"/>
      <c r="T3" s="10" t="s">
        <v>138</v>
      </c>
      <c r="U3" s="92"/>
    </row>
    <row r="4" spans="1:23" x14ac:dyDescent="0.3">
      <c r="A4" s="10">
        <v>1</v>
      </c>
      <c r="B4" s="10" t="s">
        <v>243</v>
      </c>
      <c r="C4" s="92" t="s">
        <v>247</v>
      </c>
      <c r="D4" s="10" t="s">
        <v>125</v>
      </c>
      <c r="E4" s="10" t="s">
        <v>122</v>
      </c>
      <c r="G4" s="10">
        <v>0</v>
      </c>
      <c r="I4" s="10">
        <v>0</v>
      </c>
      <c r="J4" s="119"/>
      <c r="M4" s="122"/>
      <c r="P4" s="125"/>
      <c r="T4" s="10" t="s">
        <v>138</v>
      </c>
      <c r="U4" s="92"/>
    </row>
    <row r="5" spans="1:23" s="128" customFormat="1" x14ac:dyDescent="0.3">
      <c r="A5" s="127">
        <v>1</v>
      </c>
      <c r="B5" s="128" t="s">
        <v>243</v>
      </c>
      <c r="C5" s="128" t="s">
        <v>121</v>
      </c>
      <c r="D5" s="128" t="s">
        <v>126</v>
      </c>
      <c r="E5" s="128" t="s">
        <v>343</v>
      </c>
      <c r="J5" s="129">
        <v>0</v>
      </c>
      <c r="K5" s="130">
        <v>0.21671428571428578</v>
      </c>
      <c r="L5" s="130">
        <v>5.1631785460520788E-2</v>
      </c>
      <c r="M5" s="131">
        <v>0.33333333333333331</v>
      </c>
      <c r="N5" s="130">
        <v>0.13</v>
      </c>
      <c r="O5" s="130">
        <v>4.3999999999999997E-2</v>
      </c>
      <c r="P5" s="132">
        <v>0.66666666666666663</v>
      </c>
      <c r="Q5" s="130">
        <v>0.05</v>
      </c>
      <c r="R5" s="130">
        <v>4.2999999999999997E-2</v>
      </c>
      <c r="T5" s="128" t="s">
        <v>138</v>
      </c>
      <c r="W5" s="128" t="s">
        <v>367</v>
      </c>
    </row>
    <row r="6" spans="1:23" x14ac:dyDescent="0.3">
      <c r="A6" s="133">
        <v>1</v>
      </c>
      <c r="B6" s="10" t="s">
        <v>243</v>
      </c>
      <c r="C6" s="10" t="s">
        <v>121</v>
      </c>
      <c r="D6" s="10" t="s">
        <v>127</v>
      </c>
      <c r="E6" s="10" t="s">
        <v>343</v>
      </c>
      <c r="J6" s="134">
        <v>0</v>
      </c>
      <c r="K6" s="95">
        <v>0.21671428571428578</v>
      </c>
      <c r="L6" s="95">
        <v>5.1631785460520788E-2</v>
      </c>
      <c r="M6" s="135">
        <v>0.8571428571428571</v>
      </c>
      <c r="N6" s="95">
        <v>0.13</v>
      </c>
      <c r="O6" s="95">
        <v>4.3999999999999997E-2</v>
      </c>
      <c r="P6" s="136">
        <v>0.14285714285714285</v>
      </c>
      <c r="Q6" s="95">
        <v>0.05</v>
      </c>
      <c r="R6" s="95">
        <v>4.2999999999999997E-2</v>
      </c>
      <c r="T6" s="10" t="s">
        <v>138</v>
      </c>
      <c r="W6" s="10" t="s">
        <v>367</v>
      </c>
    </row>
    <row r="7" spans="1:23" s="138" customFormat="1" x14ac:dyDescent="0.3">
      <c r="A7" s="137">
        <v>1</v>
      </c>
      <c r="B7" s="138" t="s">
        <v>243</v>
      </c>
      <c r="C7" s="138" t="s">
        <v>121</v>
      </c>
      <c r="D7" s="138" t="s">
        <v>125</v>
      </c>
      <c r="E7" s="138" t="s">
        <v>343</v>
      </c>
      <c r="J7" s="139">
        <v>0.14285714285714285</v>
      </c>
      <c r="K7" s="140">
        <v>0.21671428571428578</v>
      </c>
      <c r="L7" s="140">
        <v>5.1631785460520788E-2</v>
      </c>
      <c r="M7" s="141">
        <v>0.7857142857142857</v>
      </c>
      <c r="N7" s="140">
        <v>0.13</v>
      </c>
      <c r="O7" s="140">
        <v>4.3999999999999997E-2</v>
      </c>
      <c r="P7" s="142">
        <v>7.1428571428571425E-2</v>
      </c>
      <c r="Q7" s="140">
        <v>0.05</v>
      </c>
      <c r="R7" s="140">
        <v>4.2999999999999997E-2</v>
      </c>
      <c r="T7" s="138" t="s">
        <v>138</v>
      </c>
      <c r="W7" s="138" t="s">
        <v>367</v>
      </c>
    </row>
    <row r="8" spans="1:23" s="128" customFormat="1" x14ac:dyDescent="0.3">
      <c r="A8" s="127">
        <v>1</v>
      </c>
      <c r="B8" s="128" t="s">
        <v>245</v>
      </c>
      <c r="C8" s="128" t="s">
        <v>51</v>
      </c>
      <c r="D8" s="128" t="s">
        <v>220</v>
      </c>
      <c r="E8" s="128" t="s">
        <v>343</v>
      </c>
      <c r="J8" s="129">
        <v>0.2857142857142857</v>
      </c>
      <c r="K8" s="143">
        <v>0.21671428571428578</v>
      </c>
      <c r="L8" s="143">
        <v>5.1631785460520788E-2</v>
      </c>
      <c r="M8" s="131">
        <v>0.6428571428571429</v>
      </c>
      <c r="N8" s="143">
        <v>0.13</v>
      </c>
      <c r="O8" s="143">
        <v>4.3999999999999997E-2</v>
      </c>
      <c r="P8" s="132">
        <v>7.1428571428571425E-2</v>
      </c>
      <c r="Q8" s="143">
        <v>0.05</v>
      </c>
      <c r="R8" s="143">
        <v>4.2999999999999997E-2</v>
      </c>
      <c r="S8" s="143"/>
      <c r="T8" s="143" t="s">
        <v>138</v>
      </c>
      <c r="U8" s="143"/>
    </row>
    <row r="9" spans="1:23" x14ac:dyDescent="0.3">
      <c r="A9" s="133">
        <v>1</v>
      </c>
      <c r="B9" s="10" t="s">
        <v>245</v>
      </c>
      <c r="C9" s="10" t="s">
        <v>52</v>
      </c>
      <c r="D9" s="10" t="s">
        <v>220</v>
      </c>
      <c r="E9" s="10" t="s">
        <v>129</v>
      </c>
      <c r="F9" s="10">
        <v>0</v>
      </c>
      <c r="G9" s="10">
        <v>2.5000000000000001E-2</v>
      </c>
      <c r="H9" s="10">
        <v>0.05</v>
      </c>
      <c r="J9" s="134"/>
      <c r="K9" s="94"/>
      <c r="L9" s="94"/>
      <c r="M9" s="135"/>
      <c r="N9" s="94"/>
      <c r="O9" s="94"/>
      <c r="P9" s="136"/>
      <c r="Q9" s="94"/>
      <c r="R9" s="94"/>
      <c r="S9" s="94"/>
      <c r="T9" s="94" t="s">
        <v>139</v>
      </c>
      <c r="U9" s="94"/>
    </row>
    <row r="10" spans="1:23" x14ac:dyDescent="0.3">
      <c r="A10" s="133">
        <v>1</v>
      </c>
      <c r="B10" s="10" t="s">
        <v>245</v>
      </c>
      <c r="C10" s="10" t="s">
        <v>53</v>
      </c>
      <c r="D10" s="10" t="s">
        <v>220</v>
      </c>
      <c r="E10" s="10" t="s">
        <v>343</v>
      </c>
      <c r="J10" s="134">
        <v>0.16666666666666666</v>
      </c>
      <c r="K10" s="94">
        <v>0.21671428571428578</v>
      </c>
      <c r="L10" s="94">
        <v>5.1631785460520788E-2</v>
      </c>
      <c r="M10" s="135">
        <v>0.625</v>
      </c>
      <c r="N10" s="94">
        <v>0.13</v>
      </c>
      <c r="O10" s="94">
        <v>4.3999999999999997E-2</v>
      </c>
      <c r="P10" s="136">
        <v>0.20833333333333334</v>
      </c>
      <c r="Q10" s="94">
        <v>0.05</v>
      </c>
      <c r="R10" s="94">
        <v>4.2999999999999997E-2</v>
      </c>
      <c r="S10" s="94"/>
      <c r="T10" s="94" t="s">
        <v>138</v>
      </c>
      <c r="U10" s="94"/>
    </row>
    <row r="11" spans="1:23" x14ac:dyDescent="0.3">
      <c r="A11" s="133">
        <v>1</v>
      </c>
      <c r="B11" s="10" t="s">
        <v>245</v>
      </c>
      <c r="C11" s="10" t="s">
        <v>465</v>
      </c>
      <c r="D11" s="10" t="s">
        <v>220</v>
      </c>
      <c r="E11" s="10" t="s">
        <v>343</v>
      </c>
      <c r="J11" s="134">
        <v>7.0999999999999994E-2</v>
      </c>
      <c r="K11" s="94">
        <v>0.21671428571428578</v>
      </c>
      <c r="L11" s="94">
        <v>5.1631785460520788E-2</v>
      </c>
      <c r="M11" s="135">
        <v>0.57099999999999995</v>
      </c>
      <c r="N11" s="94">
        <v>0.13</v>
      </c>
      <c r="O11" s="94">
        <v>4.3999999999999997E-2</v>
      </c>
      <c r="P11" s="136">
        <f>1-(J11+M11)</f>
        <v>0.3580000000000001</v>
      </c>
      <c r="Q11" s="94">
        <v>0.05</v>
      </c>
      <c r="R11" s="94">
        <v>4.2999999999999997E-2</v>
      </c>
      <c r="S11" s="94"/>
      <c r="T11" s="94" t="s">
        <v>138</v>
      </c>
      <c r="U11" s="94"/>
    </row>
    <row r="12" spans="1:23" x14ac:dyDescent="0.3">
      <c r="A12" s="133">
        <v>1</v>
      </c>
      <c r="B12" s="10" t="s">
        <v>245</v>
      </c>
      <c r="C12" s="10" t="s">
        <v>466</v>
      </c>
      <c r="D12" s="10" t="s">
        <v>220</v>
      </c>
      <c r="E12" s="10" t="s">
        <v>343</v>
      </c>
      <c r="J12" s="134">
        <f>1-M12-P12</f>
        <v>0.33299999999999996</v>
      </c>
      <c r="K12" s="94">
        <v>0.21671428571428578</v>
      </c>
      <c r="L12" s="94">
        <v>5.1631785460520788E-2</v>
      </c>
      <c r="M12" s="135">
        <v>0.5</v>
      </c>
      <c r="N12" s="94">
        <v>0.13</v>
      </c>
      <c r="O12" s="94">
        <v>4.3999999999999997E-2</v>
      </c>
      <c r="P12" s="136">
        <v>0.16700000000000001</v>
      </c>
      <c r="Q12" s="94">
        <v>0.05</v>
      </c>
      <c r="R12" s="94">
        <v>4.2999999999999997E-2</v>
      </c>
      <c r="S12" s="94"/>
      <c r="T12" s="94" t="s">
        <v>138</v>
      </c>
      <c r="U12" s="94"/>
    </row>
    <row r="13" spans="1:23" x14ac:dyDescent="0.3">
      <c r="A13" s="133">
        <v>1</v>
      </c>
      <c r="B13" s="10" t="s">
        <v>245</v>
      </c>
      <c r="C13" s="10" t="s">
        <v>54</v>
      </c>
      <c r="D13" s="10" t="s">
        <v>220</v>
      </c>
      <c r="E13" s="10" t="s">
        <v>129</v>
      </c>
      <c r="F13" s="10">
        <v>0</v>
      </c>
      <c r="G13" s="10">
        <v>2.5000000000000001E-2</v>
      </c>
      <c r="H13" s="10">
        <v>0.05</v>
      </c>
      <c r="J13" s="134"/>
      <c r="K13" s="94"/>
      <c r="L13" s="94"/>
      <c r="M13" s="135"/>
      <c r="N13" s="94"/>
      <c r="O13" s="94"/>
      <c r="P13" s="136"/>
      <c r="Q13" s="94"/>
      <c r="R13" s="94"/>
      <c r="S13" s="94"/>
      <c r="T13" s="94" t="s">
        <v>139</v>
      </c>
      <c r="U13" s="94"/>
    </row>
    <row r="14" spans="1:23" x14ac:dyDescent="0.3">
      <c r="A14" s="133">
        <v>1</v>
      </c>
      <c r="B14" s="10" t="s">
        <v>245</v>
      </c>
      <c r="C14" s="10" t="s">
        <v>55</v>
      </c>
      <c r="D14" s="10" t="s">
        <v>220</v>
      </c>
      <c r="E14" s="10" t="s">
        <v>129</v>
      </c>
      <c r="F14" s="10">
        <v>0</v>
      </c>
      <c r="G14" s="10">
        <v>2.5000000000000001E-2</v>
      </c>
      <c r="H14" s="10">
        <v>0.05</v>
      </c>
      <c r="J14" s="134"/>
      <c r="K14" s="94"/>
      <c r="L14" s="94"/>
      <c r="M14" s="135"/>
      <c r="N14" s="94"/>
      <c r="O14" s="94"/>
      <c r="P14" s="136"/>
      <c r="Q14" s="94"/>
      <c r="R14" s="94"/>
      <c r="S14" s="94"/>
      <c r="T14" s="94" t="s">
        <v>139</v>
      </c>
      <c r="U14" s="94"/>
    </row>
    <row r="15" spans="1:23" x14ac:dyDescent="0.3">
      <c r="A15" s="133">
        <v>1</v>
      </c>
      <c r="B15" s="10" t="s">
        <v>245</v>
      </c>
      <c r="C15" s="10" t="s">
        <v>56</v>
      </c>
      <c r="D15" s="10" t="s">
        <v>220</v>
      </c>
      <c r="E15" s="10" t="s">
        <v>129</v>
      </c>
      <c r="F15" s="10">
        <v>0</v>
      </c>
      <c r="G15" s="10">
        <v>2.5000000000000001E-2</v>
      </c>
      <c r="H15" s="10">
        <v>0.05</v>
      </c>
      <c r="J15" s="134"/>
      <c r="K15" s="95"/>
      <c r="L15" s="95"/>
      <c r="M15" s="135"/>
      <c r="N15" s="95"/>
      <c r="O15" s="95"/>
      <c r="P15" s="136"/>
      <c r="Q15" s="95"/>
      <c r="R15" s="95"/>
      <c r="S15" s="94"/>
      <c r="T15" s="94" t="s">
        <v>139</v>
      </c>
      <c r="U15" s="94"/>
    </row>
    <row r="16" spans="1:23" x14ac:dyDescent="0.3">
      <c r="A16" s="133">
        <v>1</v>
      </c>
      <c r="B16" s="10" t="s">
        <v>245</v>
      </c>
      <c r="C16" s="10" t="s">
        <v>57</v>
      </c>
      <c r="D16" s="10" t="s">
        <v>220</v>
      </c>
      <c r="E16" s="10" t="s">
        <v>129</v>
      </c>
      <c r="F16" s="10">
        <v>0</v>
      </c>
      <c r="G16" s="10">
        <v>2.5000000000000001E-2</v>
      </c>
      <c r="H16" s="10">
        <v>0.05</v>
      </c>
      <c r="J16" s="134"/>
      <c r="K16" s="95"/>
      <c r="L16" s="95"/>
      <c r="M16" s="135"/>
      <c r="N16" s="95"/>
      <c r="O16" s="95"/>
      <c r="P16" s="136"/>
      <c r="Q16" s="95"/>
      <c r="R16" s="95"/>
      <c r="S16" s="94"/>
      <c r="T16" s="94" t="s">
        <v>138</v>
      </c>
      <c r="U16" s="94"/>
    </row>
    <row r="17" spans="1:21" x14ac:dyDescent="0.3">
      <c r="A17" s="133">
        <v>1</v>
      </c>
      <c r="B17" s="10" t="s">
        <v>245</v>
      </c>
      <c r="C17" s="10" t="s">
        <v>58</v>
      </c>
      <c r="D17" s="10" t="s">
        <v>220</v>
      </c>
      <c r="E17" s="10" t="s">
        <v>129</v>
      </c>
      <c r="F17" s="10">
        <v>0</v>
      </c>
      <c r="G17" s="10">
        <v>2.5000000000000001E-2</v>
      </c>
      <c r="H17" s="10">
        <v>0.05</v>
      </c>
      <c r="J17" s="134"/>
      <c r="K17" s="95"/>
      <c r="L17" s="95"/>
      <c r="M17" s="135"/>
      <c r="N17" s="95"/>
      <c r="O17" s="95"/>
      <c r="P17" s="136"/>
      <c r="Q17" s="95"/>
      <c r="R17" s="95"/>
      <c r="S17" s="94"/>
      <c r="T17" s="94" t="s">
        <v>139</v>
      </c>
      <c r="U17" s="94"/>
    </row>
    <row r="18" spans="1:21" s="145" customFormat="1" x14ac:dyDescent="0.3">
      <c r="A18" s="144">
        <v>1</v>
      </c>
      <c r="B18" s="145" t="s">
        <v>245</v>
      </c>
      <c r="C18" s="145" t="s">
        <v>327</v>
      </c>
      <c r="D18" s="145" t="s">
        <v>220</v>
      </c>
      <c r="E18" s="145" t="s">
        <v>343</v>
      </c>
      <c r="J18" s="129">
        <v>0</v>
      </c>
      <c r="K18" s="130">
        <v>0.21671428571428578</v>
      </c>
      <c r="L18" s="130">
        <v>5.1631785460520788E-2</v>
      </c>
      <c r="M18" s="131">
        <v>0.33333333333333331</v>
      </c>
      <c r="N18" s="130">
        <v>0.13</v>
      </c>
      <c r="O18" s="130">
        <v>4.3999999999999997E-2</v>
      </c>
      <c r="P18" s="132">
        <v>0.66666666666666663</v>
      </c>
      <c r="Q18" s="130">
        <v>0.05</v>
      </c>
      <c r="R18" s="130">
        <v>4.2999999999999997E-2</v>
      </c>
      <c r="S18" s="146"/>
      <c r="T18" s="146" t="s">
        <v>138</v>
      </c>
      <c r="U18" s="146"/>
    </row>
    <row r="19" spans="1:21" s="128" customFormat="1" x14ac:dyDescent="0.3">
      <c r="A19" s="127">
        <v>1</v>
      </c>
      <c r="B19" s="128" t="s">
        <v>245</v>
      </c>
      <c r="C19" s="128" t="s">
        <v>40</v>
      </c>
      <c r="D19" s="128" t="s">
        <v>220</v>
      </c>
      <c r="E19" s="128" t="s">
        <v>343</v>
      </c>
      <c r="J19" s="129">
        <v>7.6923076923076927E-2</v>
      </c>
      <c r="K19" s="130">
        <v>0.21671428571428578</v>
      </c>
      <c r="L19" s="130">
        <v>5.1631785460520788E-2</v>
      </c>
      <c r="M19" s="131">
        <v>0.92307692307692313</v>
      </c>
      <c r="N19" s="130">
        <v>0.13</v>
      </c>
      <c r="O19" s="130">
        <v>4.3999999999999997E-2</v>
      </c>
      <c r="P19" s="132">
        <v>0</v>
      </c>
      <c r="Q19" s="130">
        <v>0.05</v>
      </c>
      <c r="R19" s="130">
        <v>4.2999999999999997E-2</v>
      </c>
      <c r="S19" s="143"/>
      <c r="T19" s="143" t="s">
        <v>138</v>
      </c>
      <c r="U19" s="143"/>
    </row>
    <row r="20" spans="1:21" x14ac:dyDescent="0.3">
      <c r="A20" s="133">
        <v>1</v>
      </c>
      <c r="B20" s="10" t="s">
        <v>245</v>
      </c>
      <c r="C20" s="10" t="s">
        <v>41</v>
      </c>
      <c r="D20" s="10" t="s">
        <v>220</v>
      </c>
      <c r="E20" s="128" t="s">
        <v>343</v>
      </c>
      <c r="J20" s="129">
        <v>7.6923076923076927E-2</v>
      </c>
      <c r="K20" s="130">
        <v>0.21671428571428578</v>
      </c>
      <c r="L20" s="130">
        <v>5.1631785460520788E-2</v>
      </c>
      <c r="M20" s="131">
        <v>0.92307692307692313</v>
      </c>
      <c r="N20" s="130">
        <v>0.13</v>
      </c>
      <c r="O20" s="130">
        <v>4.3999999999999997E-2</v>
      </c>
      <c r="P20" s="132">
        <v>0</v>
      </c>
      <c r="Q20" s="95">
        <v>0.05</v>
      </c>
      <c r="R20" s="95">
        <v>4.2999999999999997E-2</v>
      </c>
      <c r="S20" s="94"/>
      <c r="T20" s="94" t="s">
        <v>139</v>
      </c>
      <c r="U20" s="94"/>
    </row>
    <row r="21" spans="1:21" x14ac:dyDescent="0.3">
      <c r="A21" s="133">
        <v>1</v>
      </c>
      <c r="B21" s="10" t="s">
        <v>245</v>
      </c>
      <c r="C21" s="10" t="s">
        <v>42</v>
      </c>
      <c r="D21" s="10" t="s">
        <v>220</v>
      </c>
      <c r="E21" s="10" t="s">
        <v>129</v>
      </c>
      <c r="F21" s="10">
        <v>0</v>
      </c>
      <c r="G21" s="10">
        <v>2.5000000000000001E-2</v>
      </c>
      <c r="H21" s="10">
        <v>0.05</v>
      </c>
      <c r="J21" s="134"/>
      <c r="K21" s="95"/>
      <c r="L21" s="95"/>
      <c r="M21" s="135"/>
      <c r="N21" s="95"/>
      <c r="O21" s="95"/>
      <c r="P21" s="136"/>
      <c r="Q21" s="95"/>
      <c r="R21" s="95"/>
      <c r="S21" s="94"/>
      <c r="T21" s="94" t="s">
        <v>139</v>
      </c>
      <c r="U21" s="94"/>
    </row>
    <row r="22" spans="1:21" x14ac:dyDescent="0.3">
      <c r="A22" s="133">
        <v>1</v>
      </c>
      <c r="B22" s="10" t="s">
        <v>245</v>
      </c>
      <c r="C22" s="10" t="s">
        <v>43</v>
      </c>
      <c r="D22" s="10" t="s">
        <v>220</v>
      </c>
      <c r="E22" s="10" t="s">
        <v>129</v>
      </c>
      <c r="F22" s="10">
        <v>0</v>
      </c>
      <c r="G22" s="10">
        <v>2.5000000000000001E-2</v>
      </c>
      <c r="H22" s="10">
        <v>0.05</v>
      </c>
      <c r="J22" s="134"/>
      <c r="K22" s="95"/>
      <c r="L22" s="95"/>
      <c r="M22" s="135"/>
      <c r="N22" s="95"/>
      <c r="O22" s="95"/>
      <c r="P22" s="136"/>
      <c r="Q22" s="95"/>
      <c r="R22" s="95"/>
      <c r="S22" s="94"/>
      <c r="T22" s="94" t="s">
        <v>139</v>
      </c>
      <c r="U22" s="94"/>
    </row>
    <row r="23" spans="1:21" x14ac:dyDescent="0.3">
      <c r="A23" s="133">
        <v>1</v>
      </c>
      <c r="B23" s="10" t="s">
        <v>245</v>
      </c>
      <c r="C23" s="10" t="s">
        <v>44</v>
      </c>
      <c r="D23" s="10" t="s">
        <v>220</v>
      </c>
      <c r="E23" s="10" t="s">
        <v>343</v>
      </c>
      <c r="J23" s="129">
        <v>7.6923076923076927E-2</v>
      </c>
      <c r="K23" s="130">
        <v>0.21671428571428578</v>
      </c>
      <c r="L23" s="130">
        <v>5.1631785460520788E-2</v>
      </c>
      <c r="M23" s="131">
        <v>0.92307692307692313</v>
      </c>
      <c r="N23" s="130">
        <v>0.13</v>
      </c>
      <c r="O23" s="130">
        <v>4.3999999999999997E-2</v>
      </c>
      <c r="P23" s="132">
        <v>0</v>
      </c>
      <c r="Q23" s="95">
        <v>0.05</v>
      </c>
      <c r="R23" s="95">
        <v>4.2999999999999997E-2</v>
      </c>
      <c r="S23" s="94"/>
      <c r="T23" s="94" t="s">
        <v>138</v>
      </c>
      <c r="U23" s="94"/>
    </row>
    <row r="24" spans="1:21" x14ac:dyDescent="0.3">
      <c r="A24" s="133">
        <v>1</v>
      </c>
      <c r="B24" s="10" t="s">
        <v>245</v>
      </c>
      <c r="C24" s="10" t="s">
        <v>45</v>
      </c>
      <c r="D24" s="10" t="s">
        <v>220</v>
      </c>
      <c r="E24" s="10" t="s">
        <v>129</v>
      </c>
      <c r="F24" s="10">
        <v>0.18</v>
      </c>
      <c r="G24" s="10">
        <v>0.27500000000000002</v>
      </c>
      <c r="H24" s="10">
        <v>0.37</v>
      </c>
      <c r="J24" s="134"/>
      <c r="K24" s="95"/>
      <c r="L24" s="95"/>
      <c r="M24" s="135"/>
      <c r="N24" s="95"/>
      <c r="O24" s="95"/>
      <c r="P24" s="136"/>
      <c r="Q24" s="95"/>
      <c r="R24" s="95"/>
      <c r="S24" s="94"/>
      <c r="T24" s="94" t="s">
        <v>139</v>
      </c>
      <c r="U24" s="94"/>
    </row>
    <row r="25" spans="1:21" x14ac:dyDescent="0.3">
      <c r="A25" s="133">
        <v>1</v>
      </c>
      <c r="B25" s="10" t="s">
        <v>245</v>
      </c>
      <c r="C25" s="10" t="s">
        <v>46</v>
      </c>
      <c r="D25" s="10" t="s">
        <v>220</v>
      </c>
      <c r="E25" s="10" t="s">
        <v>129</v>
      </c>
      <c r="F25" s="10">
        <v>0</v>
      </c>
      <c r="G25" s="10">
        <v>2.5000000000000001E-2</v>
      </c>
      <c r="H25" s="10">
        <v>0.05</v>
      </c>
      <c r="J25" s="134"/>
      <c r="K25" s="95"/>
      <c r="L25" s="95"/>
      <c r="M25" s="135"/>
      <c r="N25" s="95"/>
      <c r="O25" s="95"/>
      <c r="P25" s="136"/>
      <c r="Q25" s="95"/>
      <c r="R25" s="95"/>
      <c r="S25" s="94"/>
      <c r="T25" s="94" t="s">
        <v>139</v>
      </c>
      <c r="U25" s="94"/>
    </row>
    <row r="26" spans="1:21" x14ac:dyDescent="0.3">
      <c r="A26" s="133">
        <v>1</v>
      </c>
      <c r="B26" s="10" t="s">
        <v>245</v>
      </c>
      <c r="C26" s="10" t="s">
        <v>47</v>
      </c>
      <c r="D26" s="10" t="s">
        <v>220</v>
      </c>
      <c r="E26" s="10" t="s">
        <v>129</v>
      </c>
      <c r="F26" s="10">
        <v>0</v>
      </c>
      <c r="G26" s="10">
        <v>2.5000000000000001E-2</v>
      </c>
      <c r="H26" s="10">
        <v>0.05</v>
      </c>
      <c r="J26" s="134"/>
      <c r="K26" s="95"/>
      <c r="L26" s="95"/>
      <c r="M26" s="135"/>
      <c r="N26" s="95"/>
      <c r="O26" s="95"/>
      <c r="P26" s="136"/>
      <c r="Q26" s="95"/>
      <c r="R26" s="95"/>
      <c r="S26" s="94"/>
      <c r="T26" s="94" t="s">
        <v>139</v>
      </c>
      <c r="U26" s="94"/>
    </row>
    <row r="27" spans="1:21" x14ac:dyDescent="0.3">
      <c r="A27" s="133">
        <v>1</v>
      </c>
      <c r="B27" s="10" t="s">
        <v>245</v>
      </c>
      <c r="C27" s="10" t="s">
        <v>48</v>
      </c>
      <c r="D27" s="10" t="s">
        <v>220</v>
      </c>
      <c r="E27" s="10" t="s">
        <v>129</v>
      </c>
      <c r="F27" s="10">
        <v>0</v>
      </c>
      <c r="G27" s="10">
        <v>2.5000000000000001E-2</v>
      </c>
      <c r="H27" s="10">
        <v>0.05</v>
      </c>
      <c r="J27" s="134"/>
      <c r="K27" s="95"/>
      <c r="L27" s="95"/>
      <c r="M27" s="135"/>
      <c r="N27" s="95"/>
      <c r="O27" s="95"/>
      <c r="P27" s="136"/>
      <c r="Q27" s="95"/>
      <c r="R27" s="95"/>
      <c r="S27" s="94"/>
      <c r="T27" s="94" t="s">
        <v>139</v>
      </c>
      <c r="U27" s="94"/>
    </row>
    <row r="28" spans="1:21" x14ac:dyDescent="0.3">
      <c r="A28" s="133">
        <v>1</v>
      </c>
      <c r="B28" s="10" t="s">
        <v>245</v>
      </c>
      <c r="C28" s="10" t="s">
        <v>49</v>
      </c>
      <c r="D28" s="10" t="s">
        <v>220</v>
      </c>
      <c r="E28" s="10" t="s">
        <v>129</v>
      </c>
      <c r="F28" s="10">
        <v>0</v>
      </c>
      <c r="G28" s="10">
        <v>2.5000000000000001E-2</v>
      </c>
      <c r="H28" s="10">
        <v>0.05</v>
      </c>
      <c r="J28" s="134"/>
      <c r="K28" s="95"/>
      <c r="L28" s="95"/>
      <c r="M28" s="135"/>
      <c r="N28" s="95"/>
      <c r="O28" s="95"/>
      <c r="P28" s="136"/>
      <c r="Q28" s="95"/>
      <c r="R28" s="95"/>
      <c r="S28" s="94"/>
      <c r="T28" s="94" t="s">
        <v>139</v>
      </c>
      <c r="U28" s="94"/>
    </row>
    <row r="29" spans="1:21" x14ac:dyDescent="0.3">
      <c r="A29" s="133">
        <v>1</v>
      </c>
      <c r="B29" s="10" t="s">
        <v>245</v>
      </c>
      <c r="C29" s="10" t="s">
        <v>50</v>
      </c>
      <c r="D29" s="10" t="s">
        <v>220</v>
      </c>
      <c r="E29" s="10" t="s">
        <v>129</v>
      </c>
      <c r="F29" s="10">
        <v>0</v>
      </c>
      <c r="G29" s="10">
        <v>2.5000000000000001E-2</v>
      </c>
      <c r="H29" s="10">
        <v>0.05</v>
      </c>
      <c r="J29" s="134"/>
      <c r="K29" s="95"/>
      <c r="L29" s="95"/>
      <c r="M29" s="135"/>
      <c r="N29" s="95"/>
      <c r="O29" s="95"/>
      <c r="P29" s="136"/>
      <c r="Q29" s="95"/>
      <c r="R29" s="95"/>
      <c r="S29" s="94"/>
      <c r="T29" s="94" t="s">
        <v>139</v>
      </c>
      <c r="U29" s="94"/>
    </row>
    <row r="30" spans="1:21" s="145" customFormat="1" x14ac:dyDescent="0.3">
      <c r="A30" s="144">
        <v>1</v>
      </c>
      <c r="B30" s="145" t="s">
        <v>245</v>
      </c>
      <c r="C30" s="145" t="s">
        <v>328</v>
      </c>
      <c r="D30" s="145" t="s">
        <v>220</v>
      </c>
      <c r="E30" s="145" t="s">
        <v>343</v>
      </c>
      <c r="J30" s="134">
        <v>0</v>
      </c>
      <c r="K30" s="95">
        <v>0.21671428571428578</v>
      </c>
      <c r="L30" s="95">
        <v>5.1631785460520788E-2</v>
      </c>
      <c r="M30" s="135">
        <v>0.8571428571428571</v>
      </c>
      <c r="N30" s="95">
        <v>0.13</v>
      </c>
      <c r="O30" s="95">
        <v>4.3999999999999997E-2</v>
      </c>
      <c r="P30" s="136">
        <v>0.14285714285714285</v>
      </c>
      <c r="Q30" s="95">
        <v>0.05</v>
      </c>
      <c r="R30" s="95">
        <v>4.2999999999999997E-2</v>
      </c>
      <c r="S30" s="146"/>
      <c r="T30" s="146" t="s">
        <v>138</v>
      </c>
      <c r="U30" s="146"/>
    </row>
    <row r="31" spans="1:21" s="128" customFormat="1" x14ac:dyDescent="0.3">
      <c r="A31" s="127">
        <v>1</v>
      </c>
      <c r="B31" s="128" t="s">
        <v>245</v>
      </c>
      <c r="C31" s="128" t="s">
        <v>34</v>
      </c>
      <c r="D31" s="128" t="s">
        <v>220</v>
      </c>
      <c r="E31" s="128" t="s">
        <v>343</v>
      </c>
      <c r="J31" s="129">
        <v>0.2</v>
      </c>
      <c r="K31" s="130">
        <v>0.21671428571428578</v>
      </c>
      <c r="L31" s="130">
        <v>5.1631785460520788E-2</v>
      </c>
      <c r="M31" s="131">
        <v>0.7</v>
      </c>
      <c r="N31" s="130">
        <v>0.13</v>
      </c>
      <c r="O31" s="130">
        <v>4.3999999999999997E-2</v>
      </c>
      <c r="P31" s="132">
        <v>0.1</v>
      </c>
      <c r="Q31" s="130">
        <v>0.05</v>
      </c>
      <c r="R31" s="130">
        <v>4.2999999999999997E-2</v>
      </c>
      <c r="S31" s="143"/>
      <c r="T31" s="143" t="s">
        <v>138</v>
      </c>
      <c r="U31" s="143"/>
    </row>
    <row r="32" spans="1:21" x14ac:dyDescent="0.3">
      <c r="A32" s="133">
        <v>1</v>
      </c>
      <c r="B32" s="10" t="s">
        <v>245</v>
      </c>
      <c r="C32" s="10" t="s">
        <v>35</v>
      </c>
      <c r="D32" s="10" t="s">
        <v>220</v>
      </c>
      <c r="E32" s="10" t="s">
        <v>343</v>
      </c>
      <c r="J32" s="134">
        <v>0</v>
      </c>
      <c r="K32" s="95">
        <v>0.21671428571428578</v>
      </c>
      <c r="L32" s="95">
        <v>5.1631785460520788E-2</v>
      </c>
      <c r="M32" s="135">
        <v>0.8</v>
      </c>
      <c r="N32" s="95">
        <v>0.13</v>
      </c>
      <c r="O32" s="95">
        <v>4.3999999999999997E-2</v>
      </c>
      <c r="P32" s="136">
        <v>0.2</v>
      </c>
      <c r="Q32" s="95">
        <v>0.05</v>
      </c>
      <c r="R32" s="95">
        <v>4.2999999999999997E-2</v>
      </c>
      <c r="S32" s="94"/>
      <c r="T32" s="94" t="s">
        <v>138</v>
      </c>
      <c r="U32" s="94"/>
    </row>
    <row r="33" spans="1:21" x14ac:dyDescent="0.3">
      <c r="A33" s="133">
        <v>1</v>
      </c>
      <c r="B33" s="10" t="s">
        <v>245</v>
      </c>
      <c r="C33" s="10" t="s">
        <v>36</v>
      </c>
      <c r="D33" s="10" t="s">
        <v>220</v>
      </c>
      <c r="E33" s="10" t="s">
        <v>129</v>
      </c>
      <c r="F33" s="10">
        <v>0</v>
      </c>
      <c r="G33" s="10">
        <v>2.5000000000000001E-2</v>
      </c>
      <c r="H33" s="10">
        <v>0.05</v>
      </c>
      <c r="J33" s="134"/>
      <c r="K33" s="95"/>
      <c r="L33" s="95"/>
      <c r="M33" s="135"/>
      <c r="N33" s="95"/>
      <c r="O33" s="95"/>
      <c r="P33" s="136"/>
      <c r="Q33" s="95"/>
      <c r="R33" s="95"/>
      <c r="S33" s="94"/>
      <c r="T33" s="94" t="s">
        <v>139</v>
      </c>
      <c r="U33" s="94"/>
    </row>
    <row r="34" spans="1:21" x14ac:dyDescent="0.3">
      <c r="A34" s="133">
        <v>1</v>
      </c>
      <c r="B34" s="10" t="s">
        <v>245</v>
      </c>
      <c r="C34" s="10" t="s">
        <v>37</v>
      </c>
      <c r="D34" s="10" t="s">
        <v>220</v>
      </c>
      <c r="E34" s="10" t="s">
        <v>129</v>
      </c>
      <c r="F34" s="10">
        <v>0</v>
      </c>
      <c r="G34" s="10">
        <v>2.5000000000000001E-2</v>
      </c>
      <c r="H34" s="10">
        <v>0.05</v>
      </c>
      <c r="J34" s="134"/>
      <c r="K34" s="95"/>
      <c r="L34" s="95"/>
      <c r="M34" s="135"/>
      <c r="N34" s="95"/>
      <c r="O34" s="95"/>
      <c r="P34" s="136"/>
      <c r="Q34" s="95"/>
      <c r="R34" s="95"/>
      <c r="S34" s="94"/>
      <c r="T34" s="94" t="s">
        <v>139</v>
      </c>
      <c r="U34" s="94"/>
    </row>
    <row r="35" spans="1:21" x14ac:dyDescent="0.3">
      <c r="A35" s="133">
        <v>1</v>
      </c>
      <c r="B35" s="10" t="s">
        <v>245</v>
      </c>
      <c r="C35" s="10" t="s">
        <v>38</v>
      </c>
      <c r="D35" s="10" t="s">
        <v>220</v>
      </c>
      <c r="E35" s="10" t="s">
        <v>129</v>
      </c>
      <c r="F35" s="10">
        <v>0</v>
      </c>
      <c r="G35" s="10">
        <v>2.5000000000000001E-2</v>
      </c>
      <c r="H35" s="10">
        <v>0.05</v>
      </c>
      <c r="J35" s="134"/>
      <c r="K35" s="95"/>
      <c r="L35" s="95"/>
      <c r="M35" s="135"/>
      <c r="N35" s="95"/>
      <c r="O35" s="95"/>
      <c r="P35" s="136"/>
      <c r="Q35" s="95"/>
      <c r="R35" s="95"/>
      <c r="S35" s="94"/>
      <c r="T35" s="94" t="s">
        <v>139</v>
      </c>
      <c r="U35" s="94"/>
    </row>
    <row r="36" spans="1:21" x14ac:dyDescent="0.3">
      <c r="A36" s="133">
        <v>1</v>
      </c>
      <c r="B36" s="10" t="s">
        <v>245</v>
      </c>
      <c r="C36" s="10" t="s">
        <v>39</v>
      </c>
      <c r="D36" s="10" t="s">
        <v>220</v>
      </c>
      <c r="E36" s="10" t="s">
        <v>129</v>
      </c>
      <c r="F36" s="10">
        <v>0</v>
      </c>
      <c r="G36" s="10">
        <v>2.5000000000000001E-2</v>
      </c>
      <c r="H36" s="10">
        <v>0.05</v>
      </c>
      <c r="J36" s="134"/>
      <c r="K36" s="95"/>
      <c r="L36" s="95"/>
      <c r="M36" s="135"/>
      <c r="N36" s="95"/>
      <c r="O36" s="95"/>
      <c r="P36" s="136"/>
      <c r="Q36" s="95"/>
      <c r="R36" s="95"/>
      <c r="S36" s="94"/>
      <c r="T36" s="94" t="s">
        <v>139</v>
      </c>
      <c r="U36" s="94"/>
    </row>
    <row r="37" spans="1:21" x14ac:dyDescent="0.3">
      <c r="A37" s="133">
        <v>1</v>
      </c>
      <c r="B37" s="10" t="s">
        <v>245</v>
      </c>
      <c r="C37" s="10" t="s">
        <v>456</v>
      </c>
      <c r="D37" s="10" t="s">
        <v>220</v>
      </c>
      <c r="E37" s="10" t="s">
        <v>129</v>
      </c>
      <c r="F37" s="10">
        <v>0</v>
      </c>
      <c r="G37" s="10">
        <v>2.5000000000000001E-2</v>
      </c>
      <c r="H37" s="10">
        <v>0.05</v>
      </c>
      <c r="J37" s="134"/>
      <c r="K37" s="95"/>
      <c r="L37" s="95"/>
      <c r="M37" s="135"/>
      <c r="N37" s="95"/>
      <c r="O37" s="95"/>
      <c r="P37" s="136"/>
      <c r="Q37" s="95"/>
      <c r="R37" s="95"/>
      <c r="S37" s="94"/>
      <c r="T37" s="94"/>
      <c r="U37" s="94"/>
    </row>
    <row r="38" spans="1:21" s="145" customFormat="1" x14ac:dyDescent="0.3">
      <c r="A38" s="144">
        <v>1</v>
      </c>
      <c r="B38" s="145" t="s">
        <v>245</v>
      </c>
      <c r="C38" s="145" t="s">
        <v>329</v>
      </c>
      <c r="D38" s="145" t="s">
        <v>220</v>
      </c>
      <c r="E38" s="145" t="s">
        <v>343</v>
      </c>
      <c r="J38" s="139">
        <v>0.14285714285714285</v>
      </c>
      <c r="K38" s="140">
        <v>0.21671428571428578</v>
      </c>
      <c r="L38" s="140">
        <v>5.1631785460520788E-2</v>
      </c>
      <c r="M38" s="141">
        <v>0.7857142857142857</v>
      </c>
      <c r="N38" s="140">
        <v>0.13</v>
      </c>
      <c r="O38" s="140">
        <v>4.3999999999999997E-2</v>
      </c>
      <c r="P38" s="142">
        <v>7.1428571428571425E-2</v>
      </c>
      <c r="Q38" s="140">
        <v>0.05</v>
      </c>
      <c r="R38" s="140">
        <v>4.2999999999999997E-2</v>
      </c>
      <c r="S38" s="146"/>
      <c r="T38" s="146" t="s">
        <v>138</v>
      </c>
      <c r="U38" s="146"/>
    </row>
    <row r="39" spans="1:21" x14ac:dyDescent="0.3">
      <c r="A39" s="10">
        <v>1</v>
      </c>
      <c r="B39" s="10" t="s">
        <v>244</v>
      </c>
      <c r="C39" s="10" t="s">
        <v>128</v>
      </c>
      <c r="D39" s="10" t="s">
        <v>94</v>
      </c>
      <c r="E39" s="10" t="s">
        <v>129</v>
      </c>
      <c r="F39" s="10">
        <v>0</v>
      </c>
      <c r="G39" s="10">
        <v>2.5000000000000001E-2</v>
      </c>
      <c r="H39" s="10">
        <v>0.05</v>
      </c>
      <c r="J39" s="120"/>
      <c r="K39" s="95"/>
      <c r="L39" s="95"/>
      <c r="M39" s="123"/>
      <c r="N39" s="95"/>
      <c r="O39" s="95"/>
      <c r="P39" s="126"/>
      <c r="Q39" s="95"/>
      <c r="R39" s="95"/>
      <c r="S39" s="94"/>
      <c r="T39" s="94" t="s">
        <v>139</v>
      </c>
      <c r="U39" s="94"/>
    </row>
    <row r="40" spans="1:21" x14ac:dyDescent="0.3">
      <c r="A40" s="10">
        <v>1</v>
      </c>
      <c r="B40" s="10" t="s">
        <v>243</v>
      </c>
      <c r="C40" s="10" t="s">
        <v>248</v>
      </c>
      <c r="D40" s="10" t="s">
        <v>126</v>
      </c>
      <c r="E40" s="10" t="s">
        <v>343</v>
      </c>
      <c r="J40" s="129">
        <v>0</v>
      </c>
      <c r="K40" s="130">
        <v>0.21671428571428578</v>
      </c>
      <c r="L40" s="130">
        <v>5.1631785460520788E-2</v>
      </c>
      <c r="M40" s="131">
        <v>0.33333333333333331</v>
      </c>
      <c r="N40" s="130">
        <v>0.13</v>
      </c>
      <c r="O40" s="130">
        <v>4.3999999999999997E-2</v>
      </c>
      <c r="P40" s="132">
        <v>0.66666666666666663</v>
      </c>
      <c r="Q40" s="130">
        <v>0.05</v>
      </c>
      <c r="R40" s="130">
        <v>4.2999999999999997E-2</v>
      </c>
      <c r="S40" s="94"/>
      <c r="T40" s="94" t="s">
        <v>138</v>
      </c>
      <c r="U40" s="94"/>
    </row>
    <row r="41" spans="1:21" x14ac:dyDescent="0.3">
      <c r="A41" s="10">
        <v>1</v>
      </c>
      <c r="B41" s="10" t="s">
        <v>243</v>
      </c>
      <c r="C41" s="10" t="s">
        <v>248</v>
      </c>
      <c r="D41" s="10" t="s">
        <v>127</v>
      </c>
      <c r="E41" s="10" t="s">
        <v>343</v>
      </c>
      <c r="J41" s="134">
        <v>0</v>
      </c>
      <c r="K41" s="95">
        <v>0.21671428571428578</v>
      </c>
      <c r="L41" s="95">
        <v>5.1631785460520788E-2</v>
      </c>
      <c r="M41" s="135">
        <v>0.8571428571428571</v>
      </c>
      <c r="N41" s="95">
        <v>0.13</v>
      </c>
      <c r="O41" s="95">
        <v>4.3999999999999997E-2</v>
      </c>
      <c r="P41" s="136">
        <v>0.14285714285714285</v>
      </c>
      <c r="Q41" s="95">
        <v>0.05</v>
      </c>
      <c r="R41" s="95">
        <v>4.2999999999999997E-2</v>
      </c>
      <c r="S41" s="94"/>
      <c r="T41" s="94" t="s">
        <v>138</v>
      </c>
      <c r="U41" s="94"/>
    </row>
    <row r="42" spans="1:21" x14ac:dyDescent="0.3">
      <c r="A42" s="10">
        <v>1</v>
      </c>
      <c r="B42" s="10" t="s">
        <v>243</v>
      </c>
      <c r="C42" s="10" t="s">
        <v>248</v>
      </c>
      <c r="D42" s="10" t="s">
        <v>125</v>
      </c>
      <c r="E42" s="10" t="s">
        <v>343</v>
      </c>
      <c r="J42" s="139">
        <v>0.14285714285714285</v>
      </c>
      <c r="K42" s="140">
        <v>0.21671428571428578</v>
      </c>
      <c r="L42" s="140">
        <v>5.1631785460520788E-2</v>
      </c>
      <c r="M42" s="141">
        <v>0.7857142857142857</v>
      </c>
      <c r="N42" s="140">
        <v>0.13</v>
      </c>
      <c r="O42" s="140">
        <v>4.3999999999999997E-2</v>
      </c>
      <c r="P42" s="142">
        <v>7.1428571428571425E-2</v>
      </c>
      <c r="Q42" s="140">
        <v>0.05</v>
      </c>
      <c r="R42" s="140">
        <v>4.2999999999999997E-2</v>
      </c>
      <c r="S42" s="94"/>
      <c r="T42" s="94" t="s">
        <v>138</v>
      </c>
      <c r="U42" s="94"/>
    </row>
    <row r="43" spans="1:21" x14ac:dyDescent="0.3">
      <c r="A43" s="10">
        <v>1</v>
      </c>
      <c r="B43" s="10" t="s">
        <v>243</v>
      </c>
      <c r="C43" s="10" t="s">
        <v>130</v>
      </c>
      <c r="D43" s="10" t="s">
        <v>126</v>
      </c>
      <c r="E43" s="10" t="s">
        <v>343</v>
      </c>
      <c r="J43" s="129">
        <v>0</v>
      </c>
      <c r="K43" s="130">
        <v>0.21671428571428578</v>
      </c>
      <c r="L43" s="130">
        <v>5.1631785460520788E-2</v>
      </c>
      <c r="M43" s="131">
        <v>0.33333333333333331</v>
      </c>
      <c r="N43" s="130">
        <v>0.13</v>
      </c>
      <c r="O43" s="130">
        <v>4.3999999999999997E-2</v>
      </c>
      <c r="P43" s="132">
        <v>0.66666666666666663</v>
      </c>
      <c r="Q43" s="130">
        <v>0.05</v>
      </c>
      <c r="R43" s="130">
        <v>4.2999999999999997E-2</v>
      </c>
      <c r="S43" s="94"/>
      <c r="T43" s="94" t="s">
        <v>138</v>
      </c>
      <c r="U43" s="94"/>
    </row>
    <row r="44" spans="1:21" x14ac:dyDescent="0.3">
      <c r="A44" s="10">
        <v>1</v>
      </c>
      <c r="B44" s="10" t="s">
        <v>243</v>
      </c>
      <c r="C44" s="10" t="s">
        <v>130</v>
      </c>
      <c r="D44" s="10" t="s">
        <v>127</v>
      </c>
      <c r="E44" s="10" t="s">
        <v>343</v>
      </c>
      <c r="J44" s="134">
        <v>0</v>
      </c>
      <c r="K44" s="95">
        <v>0.21671428571428578</v>
      </c>
      <c r="L44" s="95">
        <v>5.1631785460520788E-2</v>
      </c>
      <c r="M44" s="135">
        <v>0.8571428571428571</v>
      </c>
      <c r="N44" s="95">
        <v>0.13</v>
      </c>
      <c r="O44" s="95">
        <v>4.3999999999999997E-2</v>
      </c>
      <c r="P44" s="136">
        <v>0.14285714285714285</v>
      </c>
      <c r="Q44" s="95">
        <v>0.05</v>
      </c>
      <c r="R44" s="95">
        <v>4.2999999999999997E-2</v>
      </c>
      <c r="S44" s="94"/>
      <c r="T44" s="94" t="s">
        <v>138</v>
      </c>
      <c r="U44" s="94"/>
    </row>
    <row r="45" spans="1:21" x14ac:dyDescent="0.3">
      <c r="A45" s="10">
        <v>1</v>
      </c>
      <c r="B45" s="10" t="s">
        <v>243</v>
      </c>
      <c r="C45" s="10" t="s">
        <v>130</v>
      </c>
      <c r="D45" s="10" t="s">
        <v>125</v>
      </c>
      <c r="E45" s="10" t="s">
        <v>343</v>
      </c>
      <c r="J45" s="139">
        <v>0.14285714285714285</v>
      </c>
      <c r="K45" s="140">
        <v>0.21671428571428578</v>
      </c>
      <c r="L45" s="140">
        <v>5.1631785460520788E-2</v>
      </c>
      <c r="M45" s="141">
        <v>0.7857142857142857</v>
      </c>
      <c r="N45" s="140">
        <v>0.13</v>
      </c>
      <c r="O45" s="140">
        <v>4.3999999999999997E-2</v>
      </c>
      <c r="P45" s="142">
        <v>7.1428571428571425E-2</v>
      </c>
      <c r="Q45" s="140">
        <v>0.05</v>
      </c>
      <c r="R45" s="140">
        <v>4.2999999999999997E-2</v>
      </c>
      <c r="S45" s="94"/>
      <c r="T45" s="94" t="s">
        <v>138</v>
      </c>
      <c r="U45" s="94"/>
    </row>
    <row r="46" spans="1:21" x14ac:dyDescent="0.3">
      <c r="A46" s="10">
        <v>1</v>
      </c>
      <c r="B46" s="10" t="s">
        <v>243</v>
      </c>
      <c r="C46" s="10" t="s">
        <v>131</v>
      </c>
      <c r="D46" s="10" t="s">
        <v>126</v>
      </c>
      <c r="E46" s="10" t="s">
        <v>343</v>
      </c>
      <c r="J46" s="129">
        <v>0</v>
      </c>
      <c r="K46" s="130">
        <v>0.21671428571428578</v>
      </c>
      <c r="L46" s="130">
        <v>5.1631785460520788E-2</v>
      </c>
      <c r="M46" s="131">
        <v>0.33333333333333331</v>
      </c>
      <c r="N46" s="130">
        <v>0.13</v>
      </c>
      <c r="O46" s="130">
        <v>4.3999999999999997E-2</v>
      </c>
      <c r="P46" s="132">
        <v>0.66666666666666663</v>
      </c>
      <c r="Q46" s="130">
        <v>0.05</v>
      </c>
      <c r="R46" s="130">
        <v>4.2999999999999997E-2</v>
      </c>
      <c r="S46" s="94"/>
      <c r="T46" s="94" t="s">
        <v>138</v>
      </c>
      <c r="U46" s="94"/>
    </row>
    <row r="47" spans="1:21" x14ac:dyDescent="0.3">
      <c r="A47" s="10">
        <v>1</v>
      </c>
      <c r="B47" s="10" t="s">
        <v>243</v>
      </c>
      <c r="C47" s="10" t="s">
        <v>131</v>
      </c>
      <c r="D47" s="10" t="s">
        <v>127</v>
      </c>
      <c r="E47" s="10" t="s">
        <v>343</v>
      </c>
      <c r="J47" s="134">
        <v>0</v>
      </c>
      <c r="K47" s="95">
        <v>0.21671428571428578</v>
      </c>
      <c r="L47" s="95">
        <v>5.1631785460520788E-2</v>
      </c>
      <c r="M47" s="135">
        <v>0.8571428571428571</v>
      </c>
      <c r="N47" s="95">
        <v>0.13</v>
      </c>
      <c r="O47" s="95">
        <v>4.3999999999999997E-2</v>
      </c>
      <c r="P47" s="136">
        <v>0.14285714285714285</v>
      </c>
      <c r="Q47" s="95">
        <v>0.05</v>
      </c>
      <c r="R47" s="95">
        <v>4.2999999999999997E-2</v>
      </c>
      <c r="S47" s="94"/>
      <c r="T47" s="94" t="s">
        <v>138</v>
      </c>
      <c r="U47" s="94"/>
    </row>
    <row r="48" spans="1:21" x14ac:dyDescent="0.3">
      <c r="A48" s="10">
        <v>1</v>
      </c>
      <c r="B48" s="10" t="s">
        <v>243</v>
      </c>
      <c r="C48" s="10" t="s">
        <v>131</v>
      </c>
      <c r="D48" s="10" t="s">
        <v>125</v>
      </c>
      <c r="E48" s="10" t="s">
        <v>343</v>
      </c>
      <c r="J48" s="139">
        <v>0.14285714285714285</v>
      </c>
      <c r="K48" s="140">
        <v>0.21671428571428578</v>
      </c>
      <c r="L48" s="140">
        <v>5.1631785460520788E-2</v>
      </c>
      <c r="M48" s="141">
        <v>0.7857142857142857</v>
      </c>
      <c r="N48" s="140">
        <v>0.13</v>
      </c>
      <c r="O48" s="140">
        <v>4.3999999999999997E-2</v>
      </c>
      <c r="P48" s="142">
        <v>7.1428571428571425E-2</v>
      </c>
      <c r="Q48" s="140">
        <v>0.05</v>
      </c>
      <c r="R48" s="140">
        <v>4.2999999999999997E-2</v>
      </c>
      <c r="S48" s="94"/>
      <c r="T48" s="94" t="s">
        <v>138</v>
      </c>
      <c r="U48" s="94"/>
    </row>
    <row r="49" spans="1:21" x14ac:dyDescent="0.3">
      <c r="A49" s="10">
        <v>1</v>
      </c>
      <c r="B49" s="10" t="s">
        <v>243</v>
      </c>
      <c r="C49" s="10" t="s">
        <v>132</v>
      </c>
      <c r="D49" s="10" t="s">
        <v>126</v>
      </c>
      <c r="E49" s="10" t="s">
        <v>343</v>
      </c>
      <c r="J49" s="129">
        <v>0</v>
      </c>
      <c r="K49" s="130">
        <v>0.21671428571428578</v>
      </c>
      <c r="L49" s="130">
        <v>5.1631785460520788E-2</v>
      </c>
      <c r="M49" s="131">
        <v>0.33333333333333331</v>
      </c>
      <c r="N49" s="130">
        <v>0.13</v>
      </c>
      <c r="O49" s="130">
        <v>4.3999999999999997E-2</v>
      </c>
      <c r="P49" s="132">
        <v>0.66666666666666663</v>
      </c>
      <c r="Q49" s="130">
        <v>0.05</v>
      </c>
      <c r="R49" s="130">
        <v>4.2999999999999997E-2</v>
      </c>
      <c r="S49" s="94"/>
      <c r="T49" s="94" t="s">
        <v>138</v>
      </c>
      <c r="U49" s="94"/>
    </row>
    <row r="50" spans="1:21" x14ac:dyDescent="0.3">
      <c r="A50" s="10">
        <v>1</v>
      </c>
      <c r="B50" s="10" t="s">
        <v>243</v>
      </c>
      <c r="C50" s="10" t="s">
        <v>132</v>
      </c>
      <c r="D50" s="10" t="s">
        <v>127</v>
      </c>
      <c r="E50" s="10" t="s">
        <v>343</v>
      </c>
      <c r="J50" s="134">
        <v>0</v>
      </c>
      <c r="K50" s="95">
        <v>0.21671428571428578</v>
      </c>
      <c r="L50" s="95">
        <v>5.1631785460520788E-2</v>
      </c>
      <c r="M50" s="135">
        <v>0.8571428571428571</v>
      </c>
      <c r="N50" s="95">
        <v>0.13</v>
      </c>
      <c r="O50" s="95">
        <v>4.3999999999999997E-2</v>
      </c>
      <c r="P50" s="136">
        <v>0.14285714285714285</v>
      </c>
      <c r="Q50" s="95">
        <v>0.05</v>
      </c>
      <c r="R50" s="95">
        <v>4.2999999999999997E-2</v>
      </c>
      <c r="S50" s="94"/>
      <c r="T50" s="94" t="s">
        <v>138</v>
      </c>
      <c r="U50" s="94"/>
    </row>
    <row r="51" spans="1:21" x14ac:dyDescent="0.3">
      <c r="A51" s="10">
        <v>1</v>
      </c>
      <c r="B51" s="10" t="s">
        <v>243</v>
      </c>
      <c r="C51" s="10" t="s">
        <v>132</v>
      </c>
      <c r="D51" s="10" t="s">
        <v>125</v>
      </c>
      <c r="E51" s="10" t="s">
        <v>343</v>
      </c>
      <c r="J51" s="139">
        <v>0.14285714285714285</v>
      </c>
      <c r="K51" s="140">
        <v>0.21671428571428578</v>
      </c>
      <c r="L51" s="140">
        <v>5.1631785460520788E-2</v>
      </c>
      <c r="M51" s="141">
        <v>0.7857142857142857</v>
      </c>
      <c r="N51" s="140">
        <v>0.13</v>
      </c>
      <c r="O51" s="140">
        <v>4.3999999999999997E-2</v>
      </c>
      <c r="P51" s="142">
        <v>7.1428571428571425E-2</v>
      </c>
      <c r="Q51" s="140">
        <v>0.05</v>
      </c>
      <c r="R51" s="140">
        <v>4.2999999999999997E-2</v>
      </c>
      <c r="S51" s="94"/>
      <c r="T51" s="94" t="s">
        <v>138</v>
      </c>
      <c r="U51" s="94"/>
    </row>
    <row r="52" spans="1:21" x14ac:dyDescent="0.3">
      <c r="A52" s="10">
        <v>1</v>
      </c>
      <c r="B52" s="10" t="s">
        <v>243</v>
      </c>
      <c r="C52" s="10" t="s">
        <v>133</v>
      </c>
      <c r="D52" s="10" t="s">
        <v>126</v>
      </c>
      <c r="E52" s="10" t="s">
        <v>343</v>
      </c>
      <c r="J52" s="129">
        <v>0</v>
      </c>
      <c r="K52" s="130">
        <v>0.21671428571428578</v>
      </c>
      <c r="L52" s="130">
        <v>5.1631785460520788E-2</v>
      </c>
      <c r="M52" s="131">
        <v>0.33333333333333331</v>
      </c>
      <c r="N52" s="130">
        <v>0.13</v>
      </c>
      <c r="O52" s="130">
        <v>4.3999999999999997E-2</v>
      </c>
      <c r="P52" s="132">
        <v>0.66666666666666663</v>
      </c>
      <c r="Q52" s="130">
        <v>0.05</v>
      </c>
      <c r="R52" s="130">
        <v>4.2999999999999997E-2</v>
      </c>
      <c r="S52" s="94"/>
      <c r="T52" s="94" t="s">
        <v>138</v>
      </c>
      <c r="U52" s="94"/>
    </row>
    <row r="53" spans="1:21" x14ac:dyDescent="0.3">
      <c r="A53" s="10">
        <v>1</v>
      </c>
      <c r="B53" s="10" t="s">
        <v>243</v>
      </c>
      <c r="C53" s="10" t="s">
        <v>133</v>
      </c>
      <c r="D53" s="10" t="s">
        <v>127</v>
      </c>
      <c r="E53" s="10" t="s">
        <v>343</v>
      </c>
      <c r="J53" s="134">
        <v>0</v>
      </c>
      <c r="K53" s="95">
        <v>0.21671428571428578</v>
      </c>
      <c r="L53" s="95">
        <v>5.1631785460520788E-2</v>
      </c>
      <c r="M53" s="135">
        <v>0.8571428571428571</v>
      </c>
      <c r="N53" s="95">
        <v>0.13</v>
      </c>
      <c r="O53" s="95">
        <v>4.3999999999999997E-2</v>
      </c>
      <c r="P53" s="136">
        <v>0.14285714285714285</v>
      </c>
      <c r="Q53" s="95">
        <v>0.05</v>
      </c>
      <c r="R53" s="95">
        <v>4.2999999999999997E-2</v>
      </c>
      <c r="S53" s="94"/>
      <c r="T53" s="94" t="s">
        <v>138</v>
      </c>
      <c r="U53" s="94"/>
    </row>
    <row r="54" spans="1:21" x14ac:dyDescent="0.3">
      <c r="A54" s="10">
        <v>1</v>
      </c>
      <c r="B54" s="10" t="s">
        <v>243</v>
      </c>
      <c r="C54" s="10" t="s">
        <v>133</v>
      </c>
      <c r="D54" s="10" t="s">
        <v>125</v>
      </c>
      <c r="E54" s="10" t="s">
        <v>343</v>
      </c>
      <c r="J54" s="139">
        <v>0.14285714285714285</v>
      </c>
      <c r="K54" s="140">
        <v>0.21671428571428578</v>
      </c>
      <c r="L54" s="140">
        <v>5.1631785460520788E-2</v>
      </c>
      <c r="M54" s="141">
        <v>0.7857142857142857</v>
      </c>
      <c r="N54" s="140">
        <v>0.13</v>
      </c>
      <c r="O54" s="140">
        <v>4.3999999999999997E-2</v>
      </c>
      <c r="P54" s="142">
        <v>7.1428571428571425E-2</v>
      </c>
      <c r="Q54" s="140">
        <v>0.05</v>
      </c>
      <c r="R54" s="140">
        <v>4.2999999999999997E-2</v>
      </c>
      <c r="S54" s="94"/>
      <c r="T54" s="94" t="s">
        <v>138</v>
      </c>
      <c r="U54" s="94"/>
    </row>
    <row r="55" spans="1:21" x14ac:dyDescent="0.3">
      <c r="A55" s="10">
        <v>1</v>
      </c>
      <c r="B55" s="10" t="s">
        <v>243</v>
      </c>
      <c r="C55" s="10" t="s">
        <v>106</v>
      </c>
      <c r="D55" s="10" t="s">
        <v>126</v>
      </c>
      <c r="E55" s="10" t="s">
        <v>143</v>
      </c>
      <c r="F55" s="10">
        <v>0.3</v>
      </c>
      <c r="G55" s="10">
        <v>0.5</v>
      </c>
      <c r="H55" s="93">
        <v>0.7</v>
      </c>
      <c r="J55" s="95"/>
      <c r="K55" s="95"/>
      <c r="L55" s="95"/>
      <c r="M55" s="95"/>
      <c r="N55" s="95"/>
      <c r="O55" s="95"/>
      <c r="P55" s="95"/>
      <c r="Q55" s="95"/>
      <c r="R55" s="95"/>
      <c r="S55" s="94"/>
      <c r="T55" s="94"/>
      <c r="U55" s="94"/>
    </row>
    <row r="56" spans="1:21" ht="15" thickBot="1" x14ac:dyDescent="0.35">
      <c r="A56" s="10">
        <v>1</v>
      </c>
      <c r="B56" s="10" t="s">
        <v>243</v>
      </c>
      <c r="C56" s="10" t="s">
        <v>106</v>
      </c>
      <c r="D56" s="10" t="s">
        <v>127</v>
      </c>
      <c r="E56" s="10" t="s">
        <v>143</v>
      </c>
      <c r="F56" s="10">
        <v>0.05</v>
      </c>
      <c r="G56" s="10">
        <v>0.1</v>
      </c>
      <c r="H56" s="93">
        <v>0.2</v>
      </c>
      <c r="J56" s="95"/>
      <c r="K56" s="95"/>
      <c r="L56" s="95"/>
      <c r="M56" s="95"/>
      <c r="N56" s="95"/>
      <c r="O56" s="95"/>
      <c r="P56" s="95"/>
      <c r="Q56" s="95"/>
      <c r="R56" s="95"/>
      <c r="S56" s="94"/>
      <c r="T56" s="94"/>
      <c r="U56" s="94"/>
    </row>
    <row r="57" spans="1:21" ht="15" thickBot="1" x14ac:dyDescent="0.35">
      <c r="A57" s="10">
        <v>1</v>
      </c>
      <c r="B57" s="10" t="s">
        <v>243</v>
      </c>
      <c r="C57" s="10" t="s">
        <v>106</v>
      </c>
      <c r="D57" s="10" t="s">
        <v>125</v>
      </c>
      <c r="E57" s="10" t="s">
        <v>143</v>
      </c>
      <c r="F57" s="148">
        <v>0.2</v>
      </c>
      <c r="G57" s="148">
        <v>0.27500000000000002</v>
      </c>
      <c r="H57" s="149">
        <v>0.35</v>
      </c>
      <c r="J57" s="95"/>
      <c r="K57" s="95"/>
      <c r="L57" s="95"/>
      <c r="M57" s="95"/>
      <c r="N57" s="95"/>
      <c r="O57" s="95"/>
      <c r="P57" s="95"/>
      <c r="Q57" s="95"/>
      <c r="R57" s="95"/>
      <c r="S57" s="94"/>
      <c r="T57" s="94"/>
      <c r="U57" s="94"/>
    </row>
    <row r="58" spans="1:21" x14ac:dyDescent="0.3">
      <c r="A58" s="10">
        <v>1</v>
      </c>
      <c r="B58" s="10" t="s">
        <v>244</v>
      </c>
      <c r="C58" s="10" t="str">
        <f>Universal_Inputs!A21</f>
        <v>storage_cost</v>
      </c>
      <c r="D58" s="10" t="s">
        <v>94</v>
      </c>
      <c r="E58" s="10" t="s">
        <v>129</v>
      </c>
      <c r="F58" s="156">
        <v>11</v>
      </c>
      <c r="G58" s="156">
        <v>19</v>
      </c>
      <c r="H58" s="157">
        <v>27</v>
      </c>
      <c r="J58" s="95"/>
      <c r="K58" s="95"/>
      <c r="L58" s="95"/>
      <c r="M58" s="95"/>
      <c r="N58" s="95"/>
      <c r="O58" s="95"/>
      <c r="P58" s="95"/>
      <c r="Q58" s="95"/>
      <c r="R58" s="95"/>
      <c r="S58" s="94"/>
      <c r="T58" s="94"/>
      <c r="U58" s="94"/>
    </row>
    <row r="59" spans="1:21" x14ac:dyDescent="0.3">
      <c r="A59" s="10">
        <v>1</v>
      </c>
      <c r="B59" s="10" t="s">
        <v>245</v>
      </c>
      <c r="C59" s="122" t="s">
        <v>51</v>
      </c>
      <c r="D59" t="s">
        <v>141</v>
      </c>
      <c r="E59" s="10" t="s">
        <v>143</v>
      </c>
      <c r="F59" s="67">
        <v>88.72142763938561</v>
      </c>
      <c r="G59"/>
      <c r="H59">
        <v>177.44285527877122</v>
      </c>
      <c r="J59" s="95"/>
      <c r="K59" s="95"/>
      <c r="L59" s="95"/>
      <c r="M59" s="95"/>
      <c r="N59" s="95"/>
      <c r="O59" s="95"/>
      <c r="P59" s="95"/>
      <c r="Q59" s="95"/>
      <c r="R59" s="95"/>
      <c r="S59" s="94"/>
      <c r="T59" s="94"/>
      <c r="U59" s="94"/>
    </row>
    <row r="60" spans="1:21" x14ac:dyDescent="0.3">
      <c r="A60" s="10">
        <v>1</v>
      </c>
      <c r="B60" s="10" t="s">
        <v>245</v>
      </c>
      <c r="C60" s="122" t="s">
        <v>52</v>
      </c>
      <c r="D60" t="s">
        <v>141</v>
      </c>
      <c r="E60" s="10" t="s">
        <v>143</v>
      </c>
      <c r="F60" s="67">
        <v>49.720066837848769</v>
      </c>
      <c r="G60"/>
      <c r="H60">
        <v>84.435972370025411</v>
      </c>
      <c r="J60" s="95"/>
      <c r="K60" s="95"/>
      <c r="L60" s="95"/>
      <c r="M60" s="95"/>
      <c r="N60" s="95"/>
      <c r="O60" s="95"/>
      <c r="P60" s="95"/>
      <c r="Q60" s="95"/>
      <c r="R60" s="95"/>
      <c r="S60" s="94"/>
      <c r="T60" s="94"/>
      <c r="U60" s="94"/>
    </row>
    <row r="61" spans="1:21" x14ac:dyDescent="0.3">
      <c r="A61" s="10">
        <v>1</v>
      </c>
      <c r="B61" s="10" t="s">
        <v>245</v>
      </c>
      <c r="C61" s="122" t="s">
        <v>53</v>
      </c>
      <c r="D61" t="s">
        <v>141</v>
      </c>
      <c r="E61" s="10" t="s">
        <v>143</v>
      </c>
      <c r="F61" s="67">
        <v>63.478822781505158</v>
      </c>
      <c r="G61"/>
      <c r="H61">
        <v>95.218234172257738</v>
      </c>
      <c r="J61" s="95"/>
      <c r="K61" s="95"/>
      <c r="L61" s="95"/>
      <c r="M61" s="95"/>
      <c r="N61" s="95"/>
      <c r="O61" s="95"/>
      <c r="P61" s="95"/>
      <c r="Q61" s="95"/>
      <c r="R61" s="95"/>
      <c r="S61" s="94"/>
      <c r="T61" s="94"/>
      <c r="U61" s="94"/>
    </row>
    <row r="62" spans="1:21" x14ac:dyDescent="0.3">
      <c r="A62" s="10">
        <v>1</v>
      </c>
      <c r="B62" s="10" t="s">
        <v>245</v>
      </c>
      <c r="C62" s="122" t="s">
        <v>465</v>
      </c>
      <c r="D62" t="s">
        <v>141</v>
      </c>
      <c r="E62" s="10" t="s">
        <v>143</v>
      </c>
      <c r="F62" s="115">
        <v>20.270134336417136</v>
      </c>
      <c r="G62"/>
      <c r="H62" s="115">
        <v>40.540268672834273</v>
      </c>
      <c r="J62" s="95"/>
      <c r="K62" s="95"/>
      <c r="L62" s="95"/>
      <c r="M62" s="95"/>
      <c r="N62" s="95"/>
      <c r="O62" s="95"/>
      <c r="P62" s="95"/>
      <c r="Q62" s="95"/>
      <c r="R62" s="95"/>
      <c r="S62" s="94"/>
      <c r="T62" s="94"/>
      <c r="U62" s="94"/>
    </row>
    <row r="63" spans="1:21" x14ac:dyDescent="0.3">
      <c r="A63" s="10">
        <v>1</v>
      </c>
      <c r="B63" s="10" t="s">
        <v>245</v>
      </c>
      <c r="C63" s="122" t="s">
        <v>466</v>
      </c>
      <c r="D63" t="s">
        <v>141</v>
      </c>
      <c r="E63" s="10" t="s">
        <v>143</v>
      </c>
      <c r="F63" s="115">
        <v>11.60245659243</v>
      </c>
      <c r="G63"/>
      <c r="H63" s="115">
        <v>17.403684888645</v>
      </c>
      <c r="J63" s="95"/>
      <c r="K63" s="95"/>
      <c r="L63" s="95"/>
      <c r="M63" s="95"/>
      <c r="N63" s="95"/>
      <c r="O63" s="95"/>
      <c r="P63" s="95"/>
      <c r="Q63" s="95"/>
      <c r="R63" s="95"/>
      <c r="S63" s="94"/>
      <c r="T63" s="94"/>
      <c r="U63" s="94"/>
    </row>
    <row r="64" spans="1:21" x14ac:dyDescent="0.3">
      <c r="A64" s="10">
        <v>1</v>
      </c>
      <c r="B64" s="10" t="s">
        <v>245</v>
      </c>
      <c r="C64" s="122" t="s">
        <v>54</v>
      </c>
      <c r="D64" t="s">
        <v>141</v>
      </c>
      <c r="E64" s="10" t="s">
        <v>143</v>
      </c>
      <c r="F64" s="68">
        <v>31.371204762089558</v>
      </c>
      <c r="G64"/>
      <c r="H64">
        <v>48.263391941676247</v>
      </c>
      <c r="J64" s="95"/>
      <c r="K64" s="95"/>
      <c r="L64" s="95"/>
      <c r="M64" s="95"/>
      <c r="N64" s="95"/>
      <c r="O64" s="95"/>
      <c r="P64" s="95"/>
      <c r="Q64" s="95"/>
      <c r="R64" s="95"/>
    </row>
    <row r="65" spans="1:18" x14ac:dyDescent="0.3">
      <c r="A65" s="10">
        <v>1</v>
      </c>
      <c r="B65" s="10" t="s">
        <v>245</v>
      </c>
      <c r="C65" s="122" t="s">
        <v>55</v>
      </c>
      <c r="D65" t="s">
        <v>141</v>
      </c>
      <c r="E65" s="10" t="s">
        <v>143</v>
      </c>
      <c r="F65" s="66">
        <v>14.507341169323105</v>
      </c>
      <c r="G65"/>
      <c r="H65">
        <v>24.662479987849277</v>
      </c>
      <c r="J65" s="95"/>
      <c r="K65" s="95"/>
      <c r="L65" s="95"/>
      <c r="M65" s="95"/>
      <c r="N65" s="95"/>
      <c r="O65" s="95"/>
      <c r="P65" s="95"/>
      <c r="Q65" s="95"/>
      <c r="R65" s="95"/>
    </row>
    <row r="66" spans="1:18" x14ac:dyDescent="0.3">
      <c r="A66" s="10">
        <v>1</v>
      </c>
      <c r="B66" s="10" t="s">
        <v>245</v>
      </c>
      <c r="C66" s="122" t="s">
        <v>56</v>
      </c>
      <c r="D66" t="s">
        <v>141</v>
      </c>
      <c r="E66" s="10" t="s">
        <v>143</v>
      </c>
      <c r="F66" s="67">
        <v>10.043257052903284</v>
      </c>
      <c r="G66"/>
      <c r="H66">
        <v>10.043257052903284</v>
      </c>
      <c r="J66" s="95"/>
      <c r="K66" s="95"/>
      <c r="L66" s="95"/>
      <c r="M66" s="95"/>
      <c r="N66" s="95"/>
      <c r="O66" s="95"/>
      <c r="P66" s="95"/>
      <c r="Q66" s="95"/>
      <c r="R66" s="95"/>
    </row>
    <row r="67" spans="1:18" x14ac:dyDescent="0.3">
      <c r="A67" s="10">
        <v>1</v>
      </c>
      <c r="B67" s="10" t="s">
        <v>245</v>
      </c>
      <c r="C67" s="122" t="s">
        <v>57</v>
      </c>
      <c r="D67" t="s">
        <v>141</v>
      </c>
      <c r="E67" s="10" t="s">
        <v>143</v>
      </c>
      <c r="F67" s="67">
        <v>6.5437327346770804</v>
      </c>
      <c r="G67"/>
      <c r="H67">
        <v>6.5437327346770804</v>
      </c>
      <c r="J67" s="95"/>
      <c r="K67" s="95"/>
      <c r="L67" s="95"/>
      <c r="M67" s="95"/>
      <c r="N67" s="95"/>
      <c r="O67" s="95"/>
      <c r="P67" s="95"/>
      <c r="Q67" s="95"/>
      <c r="R67" s="95"/>
    </row>
    <row r="68" spans="1:18" x14ac:dyDescent="0.3">
      <c r="A68" s="10">
        <v>1</v>
      </c>
      <c r="B68" s="10" t="s">
        <v>245</v>
      </c>
      <c r="C68" s="122" t="s">
        <v>58</v>
      </c>
      <c r="D68" t="s">
        <v>141</v>
      </c>
      <c r="E68" s="10" t="s">
        <v>143</v>
      </c>
      <c r="F68" s="67">
        <v>2.0619571205129286</v>
      </c>
      <c r="G68"/>
      <c r="H68">
        <v>2.0619571205129286</v>
      </c>
      <c r="J68" s="95"/>
      <c r="K68" s="95"/>
      <c r="L68" s="95"/>
      <c r="M68" s="95"/>
      <c r="N68" s="95"/>
      <c r="O68" s="95"/>
      <c r="P68" s="95"/>
      <c r="Q68" s="95"/>
      <c r="R68" s="95"/>
    </row>
    <row r="69" spans="1:18" x14ac:dyDescent="0.3">
      <c r="A69" s="10">
        <v>1</v>
      </c>
      <c r="B69" s="10" t="s">
        <v>245</v>
      </c>
      <c r="C69" s="104" t="s">
        <v>327</v>
      </c>
      <c r="D69" t="s">
        <v>141</v>
      </c>
      <c r="E69" s="10" t="s">
        <v>143</v>
      </c>
      <c r="F69" s="93">
        <v>187.46312617673584</v>
      </c>
      <c r="G69"/>
      <c r="H69" s="10">
        <v>318.35498922153715</v>
      </c>
      <c r="J69" s="95"/>
      <c r="K69" s="95"/>
      <c r="L69" s="95"/>
      <c r="M69" s="95"/>
      <c r="N69" s="95"/>
      <c r="O69" s="95"/>
      <c r="P69" s="95"/>
      <c r="Q69" s="95"/>
      <c r="R69" s="95"/>
    </row>
    <row r="70" spans="1:18" x14ac:dyDescent="0.3">
      <c r="A70" s="10">
        <v>1</v>
      </c>
      <c r="B70" s="10" t="s">
        <v>245</v>
      </c>
      <c r="C70" s="76" t="s">
        <v>34</v>
      </c>
      <c r="D70" t="s">
        <v>141</v>
      </c>
      <c r="E70" s="10" t="s">
        <v>143</v>
      </c>
      <c r="F70" s="117">
        <v>2.4</v>
      </c>
      <c r="G70" s="115"/>
      <c r="H70" s="117">
        <v>2.4</v>
      </c>
    </row>
    <row r="71" spans="1:18" x14ac:dyDescent="0.3">
      <c r="A71" s="10">
        <v>1</v>
      </c>
      <c r="B71" s="10" t="s">
        <v>245</v>
      </c>
      <c r="C71" s="76" t="s">
        <v>35</v>
      </c>
      <c r="D71" t="s">
        <v>141</v>
      </c>
      <c r="E71" s="10" t="s">
        <v>143</v>
      </c>
      <c r="F71" s="117">
        <v>2.4</v>
      </c>
      <c r="G71" s="115"/>
      <c r="H71" s="117">
        <v>3.5999999999999996</v>
      </c>
    </row>
    <row r="72" spans="1:18" x14ac:dyDescent="0.3">
      <c r="A72" s="10">
        <v>1</v>
      </c>
      <c r="B72" s="10" t="s">
        <v>245</v>
      </c>
      <c r="C72" s="76" t="s">
        <v>36</v>
      </c>
      <c r="D72" t="s">
        <v>141</v>
      </c>
      <c r="E72" s="10" t="s">
        <v>143</v>
      </c>
      <c r="F72" s="117">
        <v>0.3</v>
      </c>
      <c r="G72" s="115"/>
      <c r="H72" s="117">
        <v>0.3</v>
      </c>
    </row>
    <row r="73" spans="1:18" x14ac:dyDescent="0.3">
      <c r="A73" s="10">
        <v>1</v>
      </c>
      <c r="B73" s="10" t="s">
        <v>245</v>
      </c>
      <c r="C73" s="76" t="s">
        <v>37</v>
      </c>
      <c r="D73" t="s">
        <v>141</v>
      </c>
      <c r="E73" s="10" t="s">
        <v>143</v>
      </c>
      <c r="F73" s="117">
        <v>0.3</v>
      </c>
      <c r="G73" s="115"/>
      <c r="H73" s="117">
        <v>0.3</v>
      </c>
    </row>
    <row r="74" spans="1:18" x14ac:dyDescent="0.3">
      <c r="A74" s="10">
        <v>1</v>
      </c>
      <c r="B74" s="10" t="s">
        <v>245</v>
      </c>
      <c r="C74" s="76" t="s">
        <v>38</v>
      </c>
      <c r="D74" t="s">
        <v>141</v>
      </c>
      <c r="E74" s="10" t="s">
        <v>143</v>
      </c>
      <c r="F74" s="117">
        <v>0.19933333333333314</v>
      </c>
      <c r="G74" s="115"/>
      <c r="H74" s="117">
        <v>0.19933333333333314</v>
      </c>
    </row>
    <row r="75" spans="1:18" x14ac:dyDescent="0.3">
      <c r="A75" s="10">
        <v>1</v>
      </c>
      <c r="B75" s="10" t="s">
        <v>245</v>
      </c>
      <c r="C75" s="76" t="s">
        <v>39</v>
      </c>
      <c r="D75" t="s">
        <v>141</v>
      </c>
      <c r="E75" s="10" t="s">
        <v>143</v>
      </c>
      <c r="F75" s="117">
        <v>2E-3</v>
      </c>
      <c r="G75" s="116"/>
      <c r="H75" s="117">
        <v>2E-3</v>
      </c>
    </row>
    <row r="76" spans="1:18" x14ac:dyDescent="0.3">
      <c r="A76">
        <v>1</v>
      </c>
      <c r="B76" t="s">
        <v>245</v>
      </c>
      <c r="C76" s="72" t="s">
        <v>456</v>
      </c>
      <c r="D76" t="s">
        <v>141</v>
      </c>
      <c r="E76" t="s">
        <v>143</v>
      </c>
      <c r="F76" s="150">
        <v>0.19933333333333314</v>
      </c>
      <c r="G76" s="117"/>
      <c r="H76" s="117">
        <v>0.19933333333333314</v>
      </c>
    </row>
    <row r="77" spans="1:18" x14ac:dyDescent="0.3">
      <c r="A77" s="10">
        <v>1</v>
      </c>
      <c r="B77" s="10" t="s">
        <v>245</v>
      </c>
      <c r="C77" s="76" t="s">
        <v>329</v>
      </c>
      <c r="D77" t="s">
        <v>141</v>
      </c>
      <c r="E77" s="10" t="s">
        <v>143</v>
      </c>
      <c r="F77" s="117">
        <v>0.19933333333333314</v>
      </c>
      <c r="G77" s="115"/>
      <c r="H77" s="117">
        <v>0.24056997280006104</v>
      </c>
    </row>
    <row r="78" spans="1:18" x14ac:dyDescent="0.3">
      <c r="A78" s="10">
        <v>1</v>
      </c>
      <c r="B78" s="10" t="s">
        <v>243</v>
      </c>
      <c r="C78" s="72" t="s">
        <v>153</v>
      </c>
      <c r="D78" s="10" t="s">
        <v>126</v>
      </c>
      <c r="E78" s="10" t="s">
        <v>143</v>
      </c>
      <c r="F78" s="10">
        <v>0.5</v>
      </c>
      <c r="G78" s="10">
        <v>0.7</v>
      </c>
      <c r="H78" s="10">
        <v>0.9</v>
      </c>
    </row>
    <row r="79" spans="1:18" x14ac:dyDescent="0.3">
      <c r="A79" s="10">
        <v>1</v>
      </c>
      <c r="B79" s="10" t="s">
        <v>243</v>
      </c>
      <c r="C79" s="72" t="s">
        <v>153</v>
      </c>
      <c r="D79" s="10" t="s">
        <v>127</v>
      </c>
      <c r="E79" s="10" t="s">
        <v>143</v>
      </c>
      <c r="F79" s="10">
        <v>0.75</v>
      </c>
      <c r="G79" s="10">
        <v>0.82499999999999996</v>
      </c>
      <c r="H79" s="10">
        <v>0.9</v>
      </c>
    </row>
    <row r="80" spans="1:18" x14ac:dyDescent="0.3">
      <c r="A80" s="10">
        <v>1</v>
      </c>
      <c r="B80" s="10" t="s">
        <v>243</v>
      </c>
      <c r="C80" s="72" t="s">
        <v>153</v>
      </c>
      <c r="D80" s="10" t="s">
        <v>125</v>
      </c>
      <c r="E80" s="10" t="s">
        <v>143</v>
      </c>
      <c r="F80" s="10">
        <v>0.7</v>
      </c>
      <c r="G80" s="10">
        <v>0.8</v>
      </c>
      <c r="H80" s="10">
        <v>0.9</v>
      </c>
    </row>
    <row r="81" spans="1:8" x14ac:dyDescent="0.3">
      <c r="A81" s="10">
        <v>1</v>
      </c>
      <c r="B81" s="10" t="s">
        <v>243</v>
      </c>
      <c r="C81" s="1" t="s">
        <v>8</v>
      </c>
      <c r="D81" s="10" t="s">
        <v>127</v>
      </c>
      <c r="E81" s="10" t="s">
        <v>143</v>
      </c>
      <c r="F81" s="10">
        <v>42.27</v>
      </c>
      <c r="G81" s="10">
        <v>84.54</v>
      </c>
      <c r="H81" s="10">
        <v>126.8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B571-2900-4353-85D8-6B7D11C8DCB5}">
  <dimension ref="A1:N368"/>
  <sheetViews>
    <sheetView topLeftCell="A155" zoomScale="70" workbookViewId="0">
      <selection activeCell="B174" sqref="B174"/>
    </sheetView>
  </sheetViews>
  <sheetFormatPr defaultRowHeight="14.4" x14ac:dyDescent="0.3"/>
  <cols>
    <col min="2" max="2" width="23.44140625" customWidth="1"/>
    <col min="3" max="3" width="17.6640625" customWidth="1"/>
    <col min="4" max="4" width="31.44140625" customWidth="1"/>
    <col min="5" max="5" width="13.6640625" customWidth="1"/>
    <col min="6" max="6" width="23.21875" customWidth="1"/>
    <col min="7" max="7" width="19.21875" customWidth="1"/>
    <col min="10" max="10" width="22" customWidth="1"/>
    <col min="11" max="11" width="19.5546875" customWidth="1"/>
  </cols>
  <sheetData>
    <row r="1" spans="1:14" x14ac:dyDescent="0.3">
      <c r="A1" s="1" t="s">
        <v>113</v>
      </c>
      <c r="B1" s="71" t="s">
        <v>255</v>
      </c>
      <c r="C1" s="71" t="s">
        <v>114</v>
      </c>
      <c r="D1" s="71" t="s">
        <v>115</v>
      </c>
      <c r="E1" s="71" t="s">
        <v>116</v>
      </c>
      <c r="F1" s="71" t="s">
        <v>253</v>
      </c>
      <c r="G1" s="71" t="s">
        <v>94</v>
      </c>
      <c r="H1" s="71" t="s">
        <v>0</v>
      </c>
      <c r="I1" s="71" t="s">
        <v>95</v>
      </c>
      <c r="J1" s="71" t="s">
        <v>1</v>
      </c>
      <c r="K1" s="1"/>
      <c r="L1" s="1"/>
      <c r="M1" s="1"/>
    </row>
    <row r="2" spans="1:14" x14ac:dyDescent="0.3">
      <c r="A2" s="104">
        <v>0</v>
      </c>
      <c r="B2" s="105" t="s">
        <v>346</v>
      </c>
      <c r="C2" s="106" t="s">
        <v>244</v>
      </c>
      <c r="D2" s="106" t="s">
        <v>96</v>
      </c>
      <c r="E2" s="106" t="s">
        <v>94</v>
      </c>
      <c r="F2" s="106" t="s">
        <v>254</v>
      </c>
      <c r="G2" s="107" t="s">
        <v>68</v>
      </c>
      <c r="H2" s="108"/>
      <c r="I2" s="108"/>
      <c r="J2" s="108"/>
      <c r="K2" s="69"/>
      <c r="L2" s="69"/>
      <c r="M2" s="70"/>
      <c r="N2" s="69"/>
    </row>
    <row r="3" spans="1:14" x14ac:dyDescent="0.3">
      <c r="A3" s="104">
        <v>0</v>
      </c>
      <c r="B3" s="105" t="s">
        <v>346</v>
      </c>
      <c r="C3" s="106" t="s">
        <v>244</v>
      </c>
      <c r="D3" s="106" t="s">
        <v>224</v>
      </c>
      <c r="E3" s="106" t="s">
        <v>94</v>
      </c>
      <c r="F3" s="106" t="s">
        <v>254</v>
      </c>
      <c r="G3" s="107" t="s">
        <v>82</v>
      </c>
      <c r="H3" s="108"/>
      <c r="I3" s="108"/>
      <c r="J3" s="108"/>
      <c r="K3" s="69"/>
      <c r="L3" s="69"/>
      <c r="M3" s="70"/>
      <c r="N3" s="69"/>
    </row>
    <row r="4" spans="1:14" x14ac:dyDescent="0.3">
      <c r="A4" s="104">
        <v>0</v>
      </c>
      <c r="B4" s="105" t="s">
        <v>346</v>
      </c>
      <c r="C4" s="106" t="s">
        <v>244</v>
      </c>
      <c r="D4" s="106" t="s">
        <v>219</v>
      </c>
      <c r="E4" s="106" t="s">
        <v>94</v>
      </c>
      <c r="F4" s="106" t="s">
        <v>254</v>
      </c>
      <c r="G4" s="107">
        <v>2022</v>
      </c>
      <c r="H4" s="108"/>
      <c r="I4" s="108"/>
      <c r="J4" s="108"/>
      <c r="K4" s="69"/>
      <c r="L4" s="69"/>
      <c r="M4" s="70"/>
      <c r="N4" s="69"/>
    </row>
    <row r="5" spans="1:14" x14ac:dyDescent="0.3">
      <c r="A5" s="100">
        <v>1</v>
      </c>
      <c r="B5" s="101" t="s">
        <v>360</v>
      </c>
      <c r="C5" s="102" t="s">
        <v>244</v>
      </c>
      <c r="D5" s="102" t="s">
        <v>96</v>
      </c>
      <c r="E5" s="102" t="s">
        <v>94</v>
      </c>
      <c r="F5" s="102" t="s">
        <v>254</v>
      </c>
      <c r="G5" s="103" t="s">
        <v>68</v>
      </c>
      <c r="H5" s="108"/>
      <c r="I5" s="108"/>
      <c r="J5" s="108"/>
      <c r="K5" s="69"/>
      <c r="L5" s="69"/>
      <c r="M5" s="70"/>
      <c r="N5" s="69"/>
    </row>
    <row r="6" spans="1:14" x14ac:dyDescent="0.3">
      <c r="A6" s="100">
        <v>1</v>
      </c>
      <c r="B6" s="101" t="s">
        <v>360</v>
      </c>
      <c r="C6" s="102" t="s">
        <v>244</v>
      </c>
      <c r="D6" s="102" t="s">
        <v>224</v>
      </c>
      <c r="E6" s="102" t="s">
        <v>94</v>
      </c>
      <c r="F6" s="102" t="s">
        <v>254</v>
      </c>
      <c r="G6" s="103" t="s">
        <v>82</v>
      </c>
      <c r="H6" s="108"/>
      <c r="I6" s="108"/>
      <c r="J6" s="108"/>
      <c r="K6" s="69"/>
      <c r="L6" s="69"/>
      <c r="M6" s="70"/>
      <c r="N6" s="69"/>
    </row>
    <row r="7" spans="1:14" x14ac:dyDescent="0.3">
      <c r="A7" s="100">
        <v>1</v>
      </c>
      <c r="B7" s="101" t="s">
        <v>360</v>
      </c>
      <c r="C7" s="102" t="s">
        <v>244</v>
      </c>
      <c r="D7" s="102" t="s">
        <v>219</v>
      </c>
      <c r="E7" s="102" t="s">
        <v>94</v>
      </c>
      <c r="F7" s="102" t="s">
        <v>254</v>
      </c>
      <c r="G7" s="103">
        <v>2050</v>
      </c>
      <c r="H7" s="108"/>
      <c r="I7" s="108"/>
      <c r="J7" s="108"/>
      <c r="K7" s="69"/>
      <c r="L7" s="69"/>
      <c r="M7" s="70"/>
      <c r="N7" s="69"/>
    </row>
    <row r="8" spans="1:14" x14ac:dyDescent="0.3">
      <c r="A8" s="72">
        <v>2</v>
      </c>
      <c r="B8" s="73" t="s">
        <v>348</v>
      </c>
      <c r="C8" s="74" t="s">
        <v>244</v>
      </c>
      <c r="D8" s="74" t="s">
        <v>96</v>
      </c>
      <c r="E8" s="74" t="s">
        <v>94</v>
      </c>
      <c r="F8" s="74" t="s">
        <v>254</v>
      </c>
      <c r="G8" s="84" t="s">
        <v>68</v>
      </c>
      <c r="H8" s="108"/>
      <c r="I8" s="108"/>
      <c r="J8" s="108"/>
      <c r="K8" s="69"/>
      <c r="L8" s="69"/>
      <c r="M8" s="70"/>
      <c r="N8" s="69"/>
    </row>
    <row r="9" spans="1:14" x14ac:dyDescent="0.3">
      <c r="A9" s="72">
        <v>2</v>
      </c>
      <c r="B9" s="73" t="s">
        <v>348</v>
      </c>
      <c r="C9" s="74" t="s">
        <v>244</v>
      </c>
      <c r="D9" s="74" t="s">
        <v>224</v>
      </c>
      <c r="E9" s="74" t="s">
        <v>94</v>
      </c>
      <c r="F9" s="74" t="s">
        <v>254</v>
      </c>
      <c r="G9" s="84" t="s">
        <v>63</v>
      </c>
      <c r="H9" s="108"/>
      <c r="I9" s="108"/>
      <c r="J9" s="108"/>
      <c r="K9" s="69"/>
      <c r="L9" s="69"/>
      <c r="M9" s="70"/>
      <c r="N9" s="69"/>
    </row>
    <row r="10" spans="1:14" x14ac:dyDescent="0.3">
      <c r="A10" s="72">
        <v>2</v>
      </c>
      <c r="B10" s="73" t="s">
        <v>348</v>
      </c>
      <c r="C10" s="74" t="s">
        <v>244</v>
      </c>
      <c r="D10" s="74" t="s">
        <v>219</v>
      </c>
      <c r="E10" s="74" t="s">
        <v>94</v>
      </c>
      <c r="F10" s="74" t="s">
        <v>254</v>
      </c>
      <c r="G10" s="84">
        <v>2022</v>
      </c>
      <c r="H10" s="108"/>
      <c r="I10" s="108"/>
      <c r="J10" s="108"/>
      <c r="K10" s="69"/>
      <c r="L10" s="69"/>
      <c r="M10" s="70"/>
      <c r="N10" s="69"/>
    </row>
    <row r="11" spans="1:14" x14ac:dyDescent="0.3">
      <c r="A11" s="100">
        <v>3</v>
      </c>
      <c r="B11" s="101" t="s">
        <v>347</v>
      </c>
      <c r="C11" s="102" t="s">
        <v>244</v>
      </c>
      <c r="D11" s="102" t="s">
        <v>96</v>
      </c>
      <c r="E11" s="102" t="s">
        <v>94</v>
      </c>
      <c r="F11" s="102" t="s">
        <v>254</v>
      </c>
      <c r="G11" s="103" t="s">
        <v>68</v>
      </c>
      <c r="H11" s="108"/>
      <c r="I11" s="108"/>
      <c r="J11" s="108"/>
      <c r="K11" s="69"/>
      <c r="L11" s="69"/>
      <c r="M11" s="70"/>
      <c r="N11" s="69"/>
    </row>
    <row r="12" spans="1:14" x14ac:dyDescent="0.3">
      <c r="A12" s="100">
        <v>3</v>
      </c>
      <c r="B12" s="101" t="s">
        <v>347</v>
      </c>
      <c r="C12" s="102" t="s">
        <v>244</v>
      </c>
      <c r="D12" s="102" t="s">
        <v>224</v>
      </c>
      <c r="E12" s="102" t="s">
        <v>94</v>
      </c>
      <c r="F12" s="102" t="s">
        <v>254</v>
      </c>
      <c r="G12" s="103" t="s">
        <v>63</v>
      </c>
      <c r="H12" s="108"/>
      <c r="I12" s="108"/>
      <c r="J12" s="108"/>
      <c r="K12" s="69"/>
      <c r="L12" s="69"/>
      <c r="M12" s="70"/>
      <c r="N12" s="69"/>
    </row>
    <row r="13" spans="1:14" x14ac:dyDescent="0.3">
      <c r="A13" s="100">
        <v>3</v>
      </c>
      <c r="B13" s="101" t="s">
        <v>347</v>
      </c>
      <c r="C13" s="102" t="s">
        <v>244</v>
      </c>
      <c r="D13" s="102" t="s">
        <v>219</v>
      </c>
      <c r="E13" s="102" t="s">
        <v>94</v>
      </c>
      <c r="F13" s="102" t="s">
        <v>254</v>
      </c>
      <c r="G13" s="103">
        <v>2050</v>
      </c>
      <c r="H13" s="108"/>
      <c r="I13" s="108"/>
      <c r="J13" s="108"/>
      <c r="K13" s="69"/>
      <c r="L13" s="69"/>
      <c r="M13" s="70"/>
      <c r="N13" s="69"/>
    </row>
    <row r="14" spans="1:14" x14ac:dyDescent="0.3">
      <c r="A14" s="104">
        <v>4</v>
      </c>
      <c r="B14" s="105" t="s">
        <v>363</v>
      </c>
      <c r="C14" s="106" t="s">
        <v>244</v>
      </c>
      <c r="D14" s="106" t="s">
        <v>96</v>
      </c>
      <c r="E14" s="106" t="s">
        <v>94</v>
      </c>
      <c r="F14" s="106" t="s">
        <v>254</v>
      </c>
      <c r="G14" s="107" t="s">
        <v>62</v>
      </c>
      <c r="H14" s="108"/>
      <c r="I14" s="108"/>
      <c r="J14" s="108"/>
      <c r="K14" s="69"/>
      <c r="L14" s="69"/>
      <c r="M14" s="70"/>
      <c r="N14" s="69"/>
    </row>
    <row r="15" spans="1:14" x14ac:dyDescent="0.3">
      <c r="A15" s="104">
        <v>4</v>
      </c>
      <c r="B15" s="105" t="s">
        <v>363</v>
      </c>
      <c r="C15" s="106" t="s">
        <v>244</v>
      </c>
      <c r="D15" s="106" t="s">
        <v>224</v>
      </c>
      <c r="E15" s="106" t="s">
        <v>94</v>
      </c>
      <c r="F15" s="106" t="s">
        <v>254</v>
      </c>
      <c r="G15" s="107" t="s">
        <v>82</v>
      </c>
      <c r="H15" s="108"/>
      <c r="I15" s="108"/>
      <c r="J15" s="108"/>
      <c r="K15" s="69"/>
      <c r="L15" s="69"/>
      <c r="M15" s="70"/>
      <c r="N15" s="69"/>
    </row>
    <row r="16" spans="1:14" x14ac:dyDescent="0.3">
      <c r="A16" s="104">
        <v>4</v>
      </c>
      <c r="B16" s="105" t="s">
        <v>363</v>
      </c>
      <c r="C16" s="106" t="s">
        <v>244</v>
      </c>
      <c r="D16" s="106" t="s">
        <v>219</v>
      </c>
      <c r="E16" s="106" t="s">
        <v>94</v>
      </c>
      <c r="F16" s="106" t="s">
        <v>254</v>
      </c>
      <c r="G16" s="107">
        <v>2022</v>
      </c>
      <c r="H16" s="108"/>
      <c r="I16" s="108"/>
      <c r="J16" s="108"/>
      <c r="K16" s="69"/>
      <c r="L16" s="69"/>
      <c r="M16" s="70"/>
      <c r="N16" s="69"/>
    </row>
    <row r="17" spans="1:14" x14ac:dyDescent="0.3">
      <c r="A17" s="100">
        <v>5</v>
      </c>
      <c r="B17" s="101" t="s">
        <v>364</v>
      </c>
      <c r="C17" s="102" t="s">
        <v>244</v>
      </c>
      <c r="D17" s="102" t="s">
        <v>96</v>
      </c>
      <c r="E17" s="102" t="s">
        <v>94</v>
      </c>
      <c r="F17" s="102" t="s">
        <v>254</v>
      </c>
      <c r="G17" s="103" t="s">
        <v>62</v>
      </c>
      <c r="H17" s="108"/>
      <c r="I17" s="108"/>
      <c r="J17" s="108"/>
      <c r="K17" s="69"/>
      <c r="L17" s="69"/>
      <c r="M17" s="70"/>
      <c r="N17" s="69"/>
    </row>
    <row r="18" spans="1:14" x14ac:dyDescent="0.3">
      <c r="A18" s="100">
        <v>5</v>
      </c>
      <c r="B18" s="101" t="s">
        <v>364</v>
      </c>
      <c r="C18" s="102" t="s">
        <v>244</v>
      </c>
      <c r="D18" s="102" t="s">
        <v>224</v>
      </c>
      <c r="E18" s="102" t="s">
        <v>94</v>
      </c>
      <c r="F18" s="102" t="s">
        <v>254</v>
      </c>
      <c r="G18" s="103" t="s">
        <v>82</v>
      </c>
      <c r="H18" s="108"/>
      <c r="I18" s="108"/>
      <c r="J18" s="108"/>
      <c r="K18" s="69"/>
      <c r="L18" s="69"/>
      <c r="M18" s="70"/>
      <c r="N18" s="69"/>
    </row>
    <row r="19" spans="1:14" x14ac:dyDescent="0.3">
      <c r="A19" s="100">
        <v>5</v>
      </c>
      <c r="B19" s="101" t="s">
        <v>364</v>
      </c>
      <c r="C19" s="102" t="s">
        <v>244</v>
      </c>
      <c r="D19" s="102" t="s">
        <v>219</v>
      </c>
      <c r="E19" s="102" t="s">
        <v>94</v>
      </c>
      <c r="F19" s="102" t="s">
        <v>254</v>
      </c>
      <c r="G19" s="103">
        <v>2050</v>
      </c>
      <c r="H19" s="108"/>
      <c r="I19" s="108"/>
      <c r="K19" s="69"/>
      <c r="L19" s="69"/>
      <c r="M19" s="70"/>
      <c r="N19" s="69"/>
    </row>
    <row r="20" spans="1:14" x14ac:dyDescent="0.3">
      <c r="A20" s="104">
        <v>6</v>
      </c>
      <c r="B20" s="105" t="s">
        <v>365</v>
      </c>
      <c r="C20" s="106" t="s">
        <v>244</v>
      </c>
      <c r="D20" s="106" t="s">
        <v>96</v>
      </c>
      <c r="E20" s="106" t="s">
        <v>94</v>
      </c>
      <c r="F20" s="106" t="s">
        <v>254</v>
      </c>
      <c r="G20" s="107" t="s">
        <v>62</v>
      </c>
      <c r="H20" s="108"/>
      <c r="I20" s="108"/>
      <c r="K20" s="69"/>
      <c r="L20" s="69"/>
      <c r="M20" s="70"/>
      <c r="N20" s="69"/>
    </row>
    <row r="21" spans="1:14" x14ac:dyDescent="0.3">
      <c r="A21" s="104">
        <v>6</v>
      </c>
      <c r="B21" s="105" t="s">
        <v>365</v>
      </c>
      <c r="C21" s="106" t="s">
        <v>244</v>
      </c>
      <c r="D21" s="106" t="s">
        <v>224</v>
      </c>
      <c r="E21" s="106" t="s">
        <v>94</v>
      </c>
      <c r="F21" s="106" t="s">
        <v>254</v>
      </c>
      <c r="G21" s="107" t="s">
        <v>63</v>
      </c>
      <c r="H21" s="108"/>
      <c r="I21" s="108"/>
      <c r="K21" s="69"/>
      <c r="L21" s="69"/>
      <c r="M21" s="70"/>
      <c r="N21" s="69"/>
    </row>
    <row r="22" spans="1:14" x14ac:dyDescent="0.3">
      <c r="A22" s="104">
        <v>6</v>
      </c>
      <c r="B22" s="105" t="s">
        <v>365</v>
      </c>
      <c r="C22" s="106" t="s">
        <v>244</v>
      </c>
      <c r="D22" s="106" t="s">
        <v>219</v>
      </c>
      <c r="E22" s="106" t="s">
        <v>94</v>
      </c>
      <c r="F22" s="106" t="s">
        <v>254</v>
      </c>
      <c r="G22" s="107">
        <v>2022</v>
      </c>
      <c r="H22" s="108"/>
      <c r="I22" s="108"/>
      <c r="K22" s="69"/>
      <c r="L22" s="69"/>
      <c r="M22" s="70"/>
      <c r="N22" s="69"/>
    </row>
    <row r="23" spans="1:14" x14ac:dyDescent="0.3">
      <c r="A23" s="100">
        <v>7</v>
      </c>
      <c r="B23" s="101" t="s">
        <v>366</v>
      </c>
      <c r="C23" s="102" t="s">
        <v>244</v>
      </c>
      <c r="D23" s="102" t="s">
        <v>96</v>
      </c>
      <c r="E23" s="102" t="s">
        <v>94</v>
      </c>
      <c r="F23" s="102" t="s">
        <v>254</v>
      </c>
      <c r="G23" s="103" t="s">
        <v>62</v>
      </c>
      <c r="H23" s="108"/>
      <c r="I23" s="108"/>
      <c r="K23" s="69"/>
      <c r="L23" s="69"/>
      <c r="M23" s="70"/>
      <c r="N23" s="69"/>
    </row>
    <row r="24" spans="1:14" x14ac:dyDescent="0.3">
      <c r="A24" s="100">
        <v>7</v>
      </c>
      <c r="B24" s="101" t="s">
        <v>366</v>
      </c>
      <c r="C24" s="102" t="s">
        <v>244</v>
      </c>
      <c r="D24" s="102" t="s">
        <v>224</v>
      </c>
      <c r="E24" s="102" t="s">
        <v>94</v>
      </c>
      <c r="F24" s="102" t="s">
        <v>254</v>
      </c>
      <c r="G24" s="103" t="s">
        <v>63</v>
      </c>
      <c r="H24" s="108"/>
      <c r="I24" s="108"/>
      <c r="K24" s="69"/>
      <c r="L24" s="69"/>
      <c r="M24" s="70"/>
      <c r="N24" s="69"/>
    </row>
    <row r="25" spans="1:14" x14ac:dyDescent="0.3">
      <c r="A25" s="100">
        <v>7</v>
      </c>
      <c r="B25" s="101" t="s">
        <v>366</v>
      </c>
      <c r="C25" s="102" t="s">
        <v>244</v>
      </c>
      <c r="D25" s="102" t="s">
        <v>219</v>
      </c>
      <c r="E25" s="102" t="s">
        <v>94</v>
      </c>
      <c r="F25" s="102" t="s">
        <v>254</v>
      </c>
      <c r="G25" s="103">
        <v>2050</v>
      </c>
      <c r="H25" s="108"/>
      <c r="I25" s="108"/>
      <c r="K25" s="69"/>
      <c r="L25" s="69"/>
      <c r="M25" s="70"/>
      <c r="N25" s="69"/>
    </row>
    <row r="26" spans="1:14" x14ac:dyDescent="0.3">
      <c r="A26" s="104">
        <v>8</v>
      </c>
      <c r="B26" s="105" t="s">
        <v>349</v>
      </c>
      <c r="C26" s="106" t="s">
        <v>244</v>
      </c>
      <c r="D26" s="106" t="s">
        <v>96</v>
      </c>
      <c r="E26" s="106" t="s">
        <v>94</v>
      </c>
      <c r="F26" s="106" t="s">
        <v>254</v>
      </c>
      <c r="G26" s="107" t="s">
        <v>319</v>
      </c>
      <c r="H26" s="108"/>
      <c r="I26" s="108"/>
      <c r="K26" s="69"/>
      <c r="L26" s="69"/>
      <c r="M26" s="70"/>
      <c r="N26" s="69"/>
    </row>
    <row r="27" spans="1:14" x14ac:dyDescent="0.3">
      <c r="A27" s="104">
        <v>8</v>
      </c>
      <c r="B27" s="105" t="s">
        <v>349</v>
      </c>
      <c r="C27" s="106" t="s">
        <v>244</v>
      </c>
      <c r="D27" s="106" t="s">
        <v>224</v>
      </c>
      <c r="E27" s="106" t="s">
        <v>94</v>
      </c>
      <c r="F27" s="106" t="s">
        <v>254</v>
      </c>
      <c r="G27" s="107" t="s">
        <v>82</v>
      </c>
      <c r="H27" s="108"/>
      <c r="I27" s="108"/>
      <c r="K27" s="69"/>
      <c r="L27" s="69"/>
      <c r="M27" s="70"/>
      <c r="N27" s="69"/>
    </row>
    <row r="28" spans="1:14" x14ac:dyDescent="0.3">
      <c r="A28" s="104">
        <v>8</v>
      </c>
      <c r="B28" s="105" t="s">
        <v>349</v>
      </c>
      <c r="C28" s="106" t="s">
        <v>244</v>
      </c>
      <c r="D28" s="106" t="s">
        <v>219</v>
      </c>
      <c r="E28" s="106" t="s">
        <v>94</v>
      </c>
      <c r="F28" s="106" t="s">
        <v>254</v>
      </c>
      <c r="G28" s="107">
        <v>2022</v>
      </c>
      <c r="H28" s="108"/>
      <c r="I28" s="108"/>
      <c r="K28" s="69"/>
      <c r="L28" s="69"/>
      <c r="M28" s="70"/>
      <c r="N28" s="69"/>
    </row>
    <row r="29" spans="1:14" x14ac:dyDescent="0.3">
      <c r="A29" s="100">
        <v>9</v>
      </c>
      <c r="B29" s="101" t="s">
        <v>350</v>
      </c>
      <c r="C29" s="102" t="s">
        <v>244</v>
      </c>
      <c r="D29" s="102" t="s">
        <v>96</v>
      </c>
      <c r="E29" s="102" t="s">
        <v>94</v>
      </c>
      <c r="F29" s="102" t="s">
        <v>254</v>
      </c>
      <c r="G29" s="103" t="s">
        <v>319</v>
      </c>
      <c r="H29" s="108"/>
      <c r="I29" s="108"/>
      <c r="K29" s="69"/>
      <c r="L29" s="69"/>
      <c r="M29" s="70"/>
      <c r="N29" s="69"/>
    </row>
    <row r="30" spans="1:14" x14ac:dyDescent="0.3">
      <c r="A30" s="100">
        <v>9</v>
      </c>
      <c r="B30" s="101" t="s">
        <v>350</v>
      </c>
      <c r="C30" s="102" t="s">
        <v>244</v>
      </c>
      <c r="D30" s="102" t="s">
        <v>224</v>
      </c>
      <c r="E30" s="102" t="s">
        <v>94</v>
      </c>
      <c r="F30" s="102" t="s">
        <v>254</v>
      </c>
      <c r="G30" s="103" t="s">
        <v>82</v>
      </c>
      <c r="H30" s="108"/>
      <c r="I30" s="108"/>
      <c r="K30" s="69"/>
      <c r="L30" s="69"/>
      <c r="M30" s="70"/>
      <c r="N30" s="69"/>
    </row>
    <row r="31" spans="1:14" x14ac:dyDescent="0.3">
      <c r="A31" s="100">
        <v>9</v>
      </c>
      <c r="B31" s="101" t="s">
        <v>350</v>
      </c>
      <c r="C31" s="102" t="s">
        <v>243</v>
      </c>
      <c r="D31" s="102" t="s">
        <v>4</v>
      </c>
      <c r="E31" s="102" t="s">
        <v>280</v>
      </c>
      <c r="F31" s="102" t="s">
        <v>254</v>
      </c>
      <c r="G31" s="103"/>
      <c r="H31" s="108"/>
      <c r="I31" s="108"/>
      <c r="J31" s="108" t="s">
        <v>361</v>
      </c>
      <c r="K31" s="69"/>
      <c r="L31" s="69"/>
      <c r="M31" s="70"/>
      <c r="N31" s="69"/>
    </row>
    <row r="32" spans="1:14" x14ac:dyDescent="0.3">
      <c r="A32" s="104">
        <v>10</v>
      </c>
      <c r="B32" s="105" t="s">
        <v>351</v>
      </c>
      <c r="C32" s="106" t="s">
        <v>244</v>
      </c>
      <c r="D32" s="106" t="s">
        <v>96</v>
      </c>
      <c r="E32" s="106" t="s">
        <v>94</v>
      </c>
      <c r="F32" s="106" t="s">
        <v>254</v>
      </c>
      <c r="G32" s="107" t="s">
        <v>319</v>
      </c>
      <c r="H32" s="108"/>
      <c r="I32" s="108"/>
      <c r="J32" s="108"/>
      <c r="K32" s="69"/>
      <c r="L32" s="69"/>
      <c r="M32" s="70"/>
      <c r="N32" s="69"/>
    </row>
    <row r="33" spans="1:14" x14ac:dyDescent="0.3">
      <c r="A33" s="104">
        <v>10</v>
      </c>
      <c r="B33" s="105" t="s">
        <v>351</v>
      </c>
      <c r="C33" s="106" t="s">
        <v>244</v>
      </c>
      <c r="D33" s="106" t="s">
        <v>224</v>
      </c>
      <c r="E33" s="106" t="s">
        <v>94</v>
      </c>
      <c r="F33" s="106" t="s">
        <v>254</v>
      </c>
      <c r="G33" s="107" t="s">
        <v>63</v>
      </c>
      <c r="H33" s="108"/>
      <c r="I33" s="108"/>
      <c r="J33" s="108"/>
      <c r="K33" s="69"/>
      <c r="L33" s="69"/>
      <c r="M33" s="70"/>
      <c r="N33" s="69"/>
    </row>
    <row r="34" spans="1:14" x14ac:dyDescent="0.3">
      <c r="A34" s="104">
        <v>10</v>
      </c>
      <c r="B34" s="105" t="s">
        <v>351</v>
      </c>
      <c r="C34" s="106" t="s">
        <v>244</v>
      </c>
      <c r="D34" s="106" t="s">
        <v>219</v>
      </c>
      <c r="E34" s="106" t="s">
        <v>94</v>
      </c>
      <c r="F34" s="106" t="s">
        <v>254</v>
      </c>
      <c r="G34" s="107">
        <v>2022</v>
      </c>
      <c r="H34" s="108"/>
      <c r="I34" s="108"/>
      <c r="J34" s="108"/>
      <c r="K34" s="69"/>
      <c r="L34" s="69"/>
      <c r="M34" s="70"/>
      <c r="N34" s="69"/>
    </row>
    <row r="35" spans="1:14" x14ac:dyDescent="0.3">
      <c r="A35" s="100">
        <v>11</v>
      </c>
      <c r="B35" s="101" t="s">
        <v>352</v>
      </c>
      <c r="C35" s="102" t="s">
        <v>244</v>
      </c>
      <c r="D35" s="102" t="s">
        <v>96</v>
      </c>
      <c r="E35" s="102" t="s">
        <v>94</v>
      </c>
      <c r="F35" s="102" t="s">
        <v>254</v>
      </c>
      <c r="G35" s="103" t="s">
        <v>319</v>
      </c>
      <c r="H35" s="108"/>
      <c r="I35" s="108"/>
      <c r="J35" s="108"/>
      <c r="K35" s="69"/>
      <c r="L35" s="69"/>
      <c r="M35" s="70"/>
      <c r="N35" s="69"/>
    </row>
    <row r="36" spans="1:14" x14ac:dyDescent="0.3">
      <c r="A36" s="100">
        <v>11</v>
      </c>
      <c r="B36" s="101" t="s">
        <v>352</v>
      </c>
      <c r="C36" s="102" t="s">
        <v>244</v>
      </c>
      <c r="D36" s="102" t="s">
        <v>224</v>
      </c>
      <c r="E36" s="102" t="s">
        <v>94</v>
      </c>
      <c r="F36" s="102" t="s">
        <v>254</v>
      </c>
      <c r="G36" s="103" t="s">
        <v>63</v>
      </c>
      <c r="H36" s="108"/>
      <c r="I36" s="108"/>
      <c r="J36" s="108"/>
      <c r="K36" s="69"/>
      <c r="L36" s="69"/>
      <c r="M36" s="70"/>
      <c r="N36" s="69"/>
    </row>
    <row r="37" spans="1:14" x14ac:dyDescent="0.3">
      <c r="A37" s="100">
        <v>11</v>
      </c>
      <c r="B37" s="101" t="s">
        <v>352</v>
      </c>
      <c r="C37" s="102" t="s">
        <v>243</v>
      </c>
      <c r="D37" s="102" t="s">
        <v>4</v>
      </c>
      <c r="E37" s="102" t="s">
        <v>280</v>
      </c>
      <c r="F37" s="102" t="s">
        <v>254</v>
      </c>
      <c r="G37" s="103"/>
      <c r="H37" s="108"/>
      <c r="I37" s="108"/>
      <c r="J37" s="108" t="s">
        <v>361</v>
      </c>
      <c r="K37" s="69"/>
      <c r="L37" s="69"/>
      <c r="M37" s="70"/>
      <c r="N37" s="69"/>
    </row>
    <row r="38" spans="1:14" x14ac:dyDescent="0.3">
      <c r="A38" s="104">
        <v>12</v>
      </c>
      <c r="B38" s="105" t="s">
        <v>353</v>
      </c>
      <c r="C38" s="106" t="s">
        <v>244</v>
      </c>
      <c r="D38" s="106" t="s">
        <v>96</v>
      </c>
      <c r="E38" s="106" t="s">
        <v>94</v>
      </c>
      <c r="F38" s="106" t="s">
        <v>254</v>
      </c>
      <c r="G38" s="107" t="s">
        <v>320</v>
      </c>
      <c r="H38" s="108"/>
      <c r="I38" s="108"/>
      <c r="J38" s="108"/>
      <c r="K38" s="69"/>
      <c r="L38" s="69"/>
      <c r="M38" s="70"/>
      <c r="N38" s="69"/>
    </row>
    <row r="39" spans="1:14" x14ac:dyDescent="0.3">
      <c r="A39" s="104">
        <v>12</v>
      </c>
      <c r="B39" s="105" t="s">
        <v>353</v>
      </c>
      <c r="C39" s="106" t="s">
        <v>244</v>
      </c>
      <c r="D39" s="106" t="s">
        <v>224</v>
      </c>
      <c r="E39" s="106" t="s">
        <v>94</v>
      </c>
      <c r="F39" s="106" t="s">
        <v>254</v>
      </c>
      <c r="G39" s="107" t="s">
        <v>82</v>
      </c>
      <c r="H39" s="108"/>
      <c r="I39" s="108"/>
      <c r="J39" s="108"/>
      <c r="K39" s="69"/>
      <c r="L39" s="69"/>
      <c r="M39" s="70"/>
      <c r="N39" s="69"/>
    </row>
    <row r="40" spans="1:14" x14ac:dyDescent="0.3">
      <c r="A40" s="104">
        <v>12</v>
      </c>
      <c r="B40" s="105" t="s">
        <v>353</v>
      </c>
      <c r="C40" s="106" t="s">
        <v>244</v>
      </c>
      <c r="D40" s="106" t="s">
        <v>219</v>
      </c>
      <c r="E40" s="106" t="s">
        <v>94</v>
      </c>
      <c r="F40" s="106" t="s">
        <v>254</v>
      </c>
      <c r="G40" s="107">
        <v>2022</v>
      </c>
      <c r="H40" s="108"/>
      <c r="I40" s="108"/>
      <c r="J40" s="108"/>
      <c r="K40" s="69"/>
      <c r="L40" s="69"/>
      <c r="M40" s="70"/>
      <c r="N40" s="69"/>
    </row>
    <row r="41" spans="1:14" x14ac:dyDescent="0.3">
      <c r="A41" s="100">
        <v>13</v>
      </c>
      <c r="B41" s="101" t="s">
        <v>354</v>
      </c>
      <c r="C41" s="102" t="s">
        <v>244</v>
      </c>
      <c r="D41" s="102" t="s">
        <v>96</v>
      </c>
      <c r="E41" s="102" t="s">
        <v>94</v>
      </c>
      <c r="F41" s="102" t="s">
        <v>254</v>
      </c>
      <c r="G41" s="103" t="s">
        <v>320</v>
      </c>
      <c r="H41" s="108"/>
      <c r="I41" s="108"/>
      <c r="J41" s="108"/>
      <c r="K41" s="69"/>
      <c r="L41" s="69"/>
      <c r="M41" s="70"/>
      <c r="N41" s="69"/>
    </row>
    <row r="42" spans="1:14" x14ac:dyDescent="0.3">
      <c r="A42" s="100">
        <v>13</v>
      </c>
      <c r="B42" s="101" t="s">
        <v>354</v>
      </c>
      <c r="C42" s="102" t="s">
        <v>244</v>
      </c>
      <c r="D42" s="102" t="s">
        <v>224</v>
      </c>
      <c r="E42" s="102" t="s">
        <v>94</v>
      </c>
      <c r="F42" s="102" t="s">
        <v>254</v>
      </c>
      <c r="G42" s="103" t="s">
        <v>82</v>
      </c>
      <c r="H42" s="108"/>
      <c r="I42" s="108"/>
      <c r="J42" s="108"/>
      <c r="K42" s="69"/>
      <c r="L42" s="69"/>
      <c r="M42" s="70"/>
      <c r="N42" s="69"/>
    </row>
    <row r="43" spans="1:14" x14ac:dyDescent="0.3">
      <c r="A43" s="100">
        <v>13</v>
      </c>
      <c r="B43" s="101" t="s">
        <v>354</v>
      </c>
      <c r="C43" s="102" t="s">
        <v>243</v>
      </c>
      <c r="D43" s="102" t="s">
        <v>4</v>
      </c>
      <c r="E43" s="102" t="s">
        <v>280</v>
      </c>
      <c r="F43" s="102" t="s">
        <v>254</v>
      </c>
      <c r="G43" s="103"/>
      <c r="H43" s="108"/>
      <c r="I43" s="108"/>
      <c r="J43" s="108" t="s">
        <v>361</v>
      </c>
      <c r="K43" s="69"/>
      <c r="L43" s="69"/>
      <c r="M43" s="70"/>
      <c r="N43" s="69"/>
    </row>
    <row r="44" spans="1:14" x14ac:dyDescent="0.3">
      <c r="A44" s="104">
        <v>14</v>
      </c>
      <c r="B44" s="105" t="s">
        <v>355</v>
      </c>
      <c r="C44" s="106" t="s">
        <v>244</v>
      </c>
      <c r="D44" s="106" t="s">
        <v>96</v>
      </c>
      <c r="E44" s="106" t="s">
        <v>94</v>
      </c>
      <c r="F44" s="106" t="s">
        <v>254</v>
      </c>
      <c r="G44" s="107" t="s">
        <v>320</v>
      </c>
      <c r="H44" s="108"/>
      <c r="I44" s="108"/>
      <c r="J44" s="108"/>
      <c r="K44" s="69"/>
      <c r="L44" s="69"/>
      <c r="M44" s="70"/>
      <c r="N44" s="69"/>
    </row>
    <row r="45" spans="1:14" x14ac:dyDescent="0.3">
      <c r="A45" s="104">
        <v>14</v>
      </c>
      <c r="B45" s="105" t="s">
        <v>355</v>
      </c>
      <c r="C45" s="106" t="s">
        <v>244</v>
      </c>
      <c r="D45" s="106" t="s">
        <v>224</v>
      </c>
      <c r="E45" s="106" t="s">
        <v>94</v>
      </c>
      <c r="F45" s="106" t="s">
        <v>254</v>
      </c>
      <c r="G45" s="107" t="s">
        <v>63</v>
      </c>
      <c r="H45" s="108"/>
      <c r="I45" s="108"/>
      <c r="J45" s="108"/>
      <c r="K45" s="69"/>
      <c r="L45" s="69"/>
      <c r="M45" s="70"/>
      <c r="N45" s="69"/>
    </row>
    <row r="46" spans="1:14" x14ac:dyDescent="0.3">
      <c r="A46" s="104">
        <v>14</v>
      </c>
      <c r="B46" s="105" t="s">
        <v>355</v>
      </c>
      <c r="C46" s="106" t="s">
        <v>244</v>
      </c>
      <c r="D46" s="106" t="s">
        <v>219</v>
      </c>
      <c r="E46" s="106" t="s">
        <v>94</v>
      </c>
      <c r="F46" s="106" t="s">
        <v>254</v>
      </c>
      <c r="G46" s="107">
        <v>2022</v>
      </c>
      <c r="H46" s="108"/>
      <c r="I46" s="108"/>
      <c r="J46" s="108"/>
      <c r="K46" s="69"/>
      <c r="L46" s="69"/>
      <c r="M46" s="70"/>
      <c r="N46" s="69"/>
    </row>
    <row r="47" spans="1:14" x14ac:dyDescent="0.3">
      <c r="A47" s="100">
        <v>15</v>
      </c>
      <c r="B47" s="101" t="s">
        <v>356</v>
      </c>
      <c r="C47" s="102" t="s">
        <v>244</v>
      </c>
      <c r="D47" s="102" t="s">
        <v>96</v>
      </c>
      <c r="E47" s="102" t="s">
        <v>94</v>
      </c>
      <c r="F47" s="102" t="s">
        <v>254</v>
      </c>
      <c r="G47" s="103" t="s">
        <v>320</v>
      </c>
      <c r="H47" s="67"/>
      <c r="I47" s="67"/>
      <c r="J47" s="108"/>
      <c r="L47" s="16"/>
    </row>
    <row r="48" spans="1:14" x14ac:dyDescent="0.3">
      <c r="A48" s="100">
        <v>15</v>
      </c>
      <c r="B48" s="101" t="s">
        <v>356</v>
      </c>
      <c r="C48" s="102" t="s">
        <v>244</v>
      </c>
      <c r="D48" s="102" t="s">
        <v>224</v>
      </c>
      <c r="E48" s="102" t="s">
        <v>94</v>
      </c>
      <c r="F48" s="102" t="s">
        <v>254</v>
      </c>
      <c r="G48" s="103" t="s">
        <v>63</v>
      </c>
      <c r="H48" s="67"/>
      <c r="I48" s="68"/>
      <c r="J48" s="108"/>
    </row>
    <row r="49" spans="1:10" x14ac:dyDescent="0.3">
      <c r="A49" s="100">
        <v>15</v>
      </c>
      <c r="B49" s="101" t="s">
        <v>356</v>
      </c>
      <c r="C49" s="102" t="s">
        <v>243</v>
      </c>
      <c r="D49" s="102" t="s">
        <v>4</v>
      </c>
      <c r="E49" s="102" t="s">
        <v>280</v>
      </c>
      <c r="F49" s="102" t="s">
        <v>254</v>
      </c>
      <c r="G49" s="103"/>
      <c r="H49" s="67"/>
      <c r="J49" s="108" t="s">
        <v>361</v>
      </c>
    </row>
    <row r="50" spans="1:10" x14ac:dyDescent="0.3">
      <c r="A50" s="77">
        <v>16</v>
      </c>
      <c r="B50" s="109" t="s">
        <v>359</v>
      </c>
      <c r="C50" s="110" t="s">
        <v>244</v>
      </c>
      <c r="D50" s="110" t="s">
        <v>96</v>
      </c>
      <c r="E50" s="110" t="s">
        <v>94</v>
      </c>
      <c r="F50" s="110" t="s">
        <v>254</v>
      </c>
      <c r="G50" s="4" t="s">
        <v>68</v>
      </c>
      <c r="H50" s="67"/>
    </row>
    <row r="51" spans="1:10" x14ac:dyDescent="0.3">
      <c r="A51" s="77">
        <f>A50+1</f>
        <v>17</v>
      </c>
      <c r="B51" s="109" t="s">
        <v>357</v>
      </c>
      <c r="C51" s="110" t="s">
        <v>244</v>
      </c>
      <c r="D51" s="110" t="s">
        <v>96</v>
      </c>
      <c r="E51" s="110" t="s">
        <v>94</v>
      </c>
      <c r="F51" s="110" t="s">
        <v>254</v>
      </c>
      <c r="G51" s="4" t="s">
        <v>68</v>
      </c>
      <c r="H51" s="67"/>
    </row>
    <row r="52" spans="1:10" x14ac:dyDescent="0.3">
      <c r="A52" s="77">
        <f>A51+1</f>
        <v>18</v>
      </c>
      <c r="B52" s="109" t="s">
        <v>358</v>
      </c>
      <c r="C52" s="110" t="s">
        <v>244</v>
      </c>
      <c r="D52" s="110" t="s">
        <v>219</v>
      </c>
      <c r="E52" s="110" t="s">
        <v>94</v>
      </c>
      <c r="F52" s="110" t="s">
        <v>254</v>
      </c>
      <c r="G52" s="4">
        <v>2050</v>
      </c>
      <c r="H52" s="67"/>
    </row>
    <row r="53" spans="1:10" x14ac:dyDescent="0.3">
      <c r="A53">
        <f>A52+1</f>
        <v>19</v>
      </c>
      <c r="B53" s="73" t="s">
        <v>257</v>
      </c>
      <c r="C53" s="74" t="s">
        <v>243</v>
      </c>
      <c r="D53" s="72" t="s">
        <v>153</v>
      </c>
      <c r="E53" s="74" t="s">
        <v>280</v>
      </c>
      <c r="F53" s="74" t="s">
        <v>256</v>
      </c>
      <c r="G53" s="75">
        <v>0.1</v>
      </c>
      <c r="H53" s="67"/>
    </row>
    <row r="54" spans="1:10" x14ac:dyDescent="0.3">
      <c r="A54">
        <f t="shared" ref="A54:A117" si="0">A53+1</f>
        <v>20</v>
      </c>
      <c r="B54" s="73" t="s">
        <v>258</v>
      </c>
      <c r="C54" s="74" t="s">
        <v>244</v>
      </c>
      <c r="D54" s="72" t="s">
        <v>33</v>
      </c>
      <c r="E54" s="74" t="s">
        <v>94</v>
      </c>
      <c r="F54" s="74" t="s">
        <v>256</v>
      </c>
      <c r="G54" s="75">
        <v>0.1</v>
      </c>
      <c r="H54" s="67"/>
    </row>
    <row r="55" spans="1:10" x14ac:dyDescent="0.3">
      <c r="A55">
        <f t="shared" si="0"/>
        <v>21</v>
      </c>
      <c r="B55" s="73" t="s">
        <v>259</v>
      </c>
      <c r="C55" s="74" t="s">
        <v>244</v>
      </c>
      <c r="D55" s="72" t="s">
        <v>10</v>
      </c>
      <c r="E55" s="74" t="s">
        <v>94</v>
      </c>
      <c r="F55" s="74" t="s">
        <v>256</v>
      </c>
      <c r="G55" s="75">
        <v>0.1</v>
      </c>
      <c r="H55" s="67"/>
    </row>
    <row r="56" spans="1:10" x14ac:dyDescent="0.3">
      <c r="A56">
        <f t="shared" si="0"/>
        <v>22</v>
      </c>
      <c r="B56" s="73" t="s">
        <v>260</v>
      </c>
      <c r="C56" s="74" t="s">
        <v>244</v>
      </c>
      <c r="D56" s="72" t="s">
        <v>11</v>
      </c>
      <c r="E56" s="74" t="s">
        <v>94</v>
      </c>
      <c r="F56" s="74" t="s">
        <v>256</v>
      </c>
      <c r="G56" s="75">
        <v>0.1</v>
      </c>
      <c r="H56" s="67"/>
    </row>
    <row r="57" spans="1:10" x14ac:dyDescent="0.3">
      <c r="A57">
        <f t="shared" si="0"/>
        <v>23</v>
      </c>
      <c r="B57" s="73" t="s">
        <v>275</v>
      </c>
      <c r="C57" s="74" t="s">
        <v>244</v>
      </c>
      <c r="D57" s="72" t="s">
        <v>105</v>
      </c>
      <c r="E57" s="74" t="s">
        <v>94</v>
      </c>
      <c r="F57" s="74" t="s">
        <v>256</v>
      </c>
      <c r="G57" s="75">
        <v>0.1</v>
      </c>
      <c r="H57" s="67"/>
    </row>
    <row r="58" spans="1:10" x14ac:dyDescent="0.3">
      <c r="A58">
        <f t="shared" si="0"/>
        <v>24</v>
      </c>
      <c r="B58" s="73" t="s">
        <v>261</v>
      </c>
      <c r="C58" s="74" t="s">
        <v>244</v>
      </c>
      <c r="D58" s="72" t="s">
        <v>107</v>
      </c>
      <c r="E58" s="74" t="s">
        <v>94</v>
      </c>
      <c r="F58" s="74" t="s">
        <v>256</v>
      </c>
      <c r="G58" s="75">
        <v>0.1</v>
      </c>
      <c r="H58" s="67"/>
    </row>
    <row r="59" spans="1:10" x14ac:dyDescent="0.3">
      <c r="A59">
        <f t="shared" si="0"/>
        <v>25</v>
      </c>
      <c r="B59" s="73" t="s">
        <v>276</v>
      </c>
      <c r="C59" s="74" t="s">
        <v>244</v>
      </c>
      <c r="D59" s="72" t="s">
        <v>237</v>
      </c>
      <c r="E59" s="74" t="s">
        <v>94</v>
      </c>
      <c r="F59" s="74" t="s">
        <v>256</v>
      </c>
      <c r="G59" s="75">
        <v>0.1</v>
      </c>
      <c r="H59" s="67"/>
    </row>
    <row r="60" spans="1:10" x14ac:dyDescent="0.3">
      <c r="A60">
        <f t="shared" si="0"/>
        <v>26</v>
      </c>
      <c r="B60" s="73" t="s">
        <v>262</v>
      </c>
      <c r="C60" s="74" t="s">
        <v>244</v>
      </c>
      <c r="D60" s="72" t="s">
        <v>108</v>
      </c>
      <c r="E60" s="74" t="s">
        <v>94</v>
      </c>
      <c r="F60" s="74" t="s">
        <v>256</v>
      </c>
      <c r="G60" s="75">
        <v>0.1</v>
      </c>
      <c r="H60" s="67"/>
    </row>
    <row r="61" spans="1:10" x14ac:dyDescent="0.3">
      <c r="A61">
        <f t="shared" si="0"/>
        <v>27</v>
      </c>
      <c r="B61" s="73" t="s">
        <v>263</v>
      </c>
      <c r="C61" s="74" t="s">
        <v>244</v>
      </c>
      <c r="D61" s="72" t="s">
        <v>110</v>
      </c>
      <c r="E61" s="74" t="s">
        <v>94</v>
      </c>
      <c r="F61" s="74" t="s">
        <v>256</v>
      </c>
      <c r="G61" s="75">
        <v>0.1</v>
      </c>
      <c r="H61" s="67"/>
    </row>
    <row r="62" spans="1:10" x14ac:dyDescent="0.3">
      <c r="A62">
        <f t="shared" si="0"/>
        <v>28</v>
      </c>
      <c r="B62" s="73" t="s">
        <v>264</v>
      </c>
      <c r="C62" s="74" t="s">
        <v>244</v>
      </c>
      <c r="D62" s="72" t="s">
        <v>109</v>
      </c>
      <c r="E62" s="74" t="s">
        <v>94</v>
      </c>
      <c r="F62" s="74" t="s">
        <v>256</v>
      </c>
      <c r="G62" s="75">
        <v>0.1</v>
      </c>
      <c r="H62" s="67"/>
    </row>
    <row r="63" spans="1:10" x14ac:dyDescent="0.3">
      <c r="A63">
        <f t="shared" si="0"/>
        <v>29</v>
      </c>
      <c r="B63" s="73" t="s">
        <v>265</v>
      </c>
      <c r="C63" s="74" t="s">
        <v>244</v>
      </c>
      <c r="D63" s="72" t="s">
        <v>111</v>
      </c>
      <c r="E63" s="74" t="s">
        <v>94</v>
      </c>
      <c r="F63" s="74" t="s">
        <v>256</v>
      </c>
      <c r="G63" s="75">
        <v>0.1</v>
      </c>
      <c r="H63" s="67"/>
    </row>
    <row r="64" spans="1:10" x14ac:dyDescent="0.3">
      <c r="A64">
        <f t="shared" si="0"/>
        <v>30</v>
      </c>
      <c r="B64" s="73" t="s">
        <v>266</v>
      </c>
      <c r="C64" s="74" t="s">
        <v>244</v>
      </c>
      <c r="D64" s="72" t="s">
        <v>12</v>
      </c>
      <c r="E64" s="74" t="s">
        <v>94</v>
      </c>
      <c r="F64" s="74" t="s">
        <v>256</v>
      </c>
      <c r="G64" s="75">
        <v>0.1</v>
      </c>
      <c r="H64" s="67"/>
    </row>
    <row r="65" spans="1:8" x14ac:dyDescent="0.3">
      <c r="A65">
        <f t="shared" si="0"/>
        <v>31</v>
      </c>
      <c r="B65" s="73" t="s">
        <v>267</v>
      </c>
      <c r="C65" s="74" t="s">
        <v>244</v>
      </c>
      <c r="D65" s="72" t="s">
        <v>13</v>
      </c>
      <c r="E65" s="74" t="s">
        <v>94</v>
      </c>
      <c r="F65" s="74" t="s">
        <v>256</v>
      </c>
      <c r="G65" s="75">
        <v>0.1</v>
      </c>
      <c r="H65" s="67"/>
    </row>
    <row r="66" spans="1:8" x14ac:dyDescent="0.3">
      <c r="A66">
        <f t="shared" si="0"/>
        <v>32</v>
      </c>
      <c r="B66" s="73" t="s">
        <v>268</v>
      </c>
      <c r="C66" s="74" t="s">
        <v>244</v>
      </c>
      <c r="D66" s="72" t="s">
        <v>14</v>
      </c>
      <c r="E66" s="74" t="s">
        <v>94</v>
      </c>
      <c r="F66" s="74" t="s">
        <v>256</v>
      </c>
      <c r="G66" s="75">
        <v>0.1</v>
      </c>
      <c r="H66" s="67"/>
    </row>
    <row r="67" spans="1:8" x14ac:dyDescent="0.3">
      <c r="A67">
        <f t="shared" si="0"/>
        <v>33</v>
      </c>
      <c r="B67" s="73" t="s">
        <v>269</v>
      </c>
      <c r="C67" s="74" t="s">
        <v>244</v>
      </c>
      <c r="D67" s="72" t="s">
        <v>17</v>
      </c>
      <c r="E67" s="74" t="s">
        <v>94</v>
      </c>
      <c r="F67" s="74" t="s">
        <v>256</v>
      </c>
      <c r="G67" s="75">
        <v>0.1</v>
      </c>
      <c r="H67" s="67"/>
    </row>
    <row r="68" spans="1:8" x14ac:dyDescent="0.3">
      <c r="A68">
        <f t="shared" si="0"/>
        <v>34</v>
      </c>
      <c r="B68" s="73" t="s">
        <v>270</v>
      </c>
      <c r="C68" s="74" t="s">
        <v>244</v>
      </c>
      <c r="D68" s="72" t="s">
        <v>18</v>
      </c>
      <c r="E68" s="74" t="s">
        <v>94</v>
      </c>
      <c r="F68" s="74" t="s">
        <v>256</v>
      </c>
      <c r="G68" s="75">
        <v>0.1</v>
      </c>
      <c r="H68" s="67"/>
    </row>
    <row r="69" spans="1:8" x14ac:dyDescent="0.3">
      <c r="A69">
        <f t="shared" si="0"/>
        <v>35</v>
      </c>
      <c r="B69" s="73" t="s">
        <v>271</v>
      </c>
      <c r="C69" s="74" t="s">
        <v>244</v>
      </c>
      <c r="D69" s="72" t="s">
        <v>233</v>
      </c>
      <c r="E69" s="74" t="s">
        <v>94</v>
      </c>
      <c r="F69" s="74" t="s">
        <v>256</v>
      </c>
      <c r="G69" s="75">
        <v>0.1</v>
      </c>
      <c r="H69" s="67"/>
    </row>
    <row r="70" spans="1:8" x14ac:dyDescent="0.3">
      <c r="A70">
        <f t="shared" si="0"/>
        <v>36</v>
      </c>
      <c r="B70" s="73" t="s">
        <v>277</v>
      </c>
      <c r="C70" s="74" t="s">
        <v>244</v>
      </c>
      <c r="D70" s="72" t="s">
        <v>234</v>
      </c>
      <c r="E70" s="74" t="s">
        <v>94</v>
      </c>
      <c r="F70" s="74" t="s">
        <v>256</v>
      </c>
      <c r="G70" s="75">
        <v>0.1</v>
      </c>
      <c r="H70" s="67"/>
    </row>
    <row r="71" spans="1:8" x14ac:dyDescent="0.3">
      <c r="A71">
        <f t="shared" si="0"/>
        <v>37</v>
      </c>
      <c r="B71" s="73" t="s">
        <v>272</v>
      </c>
      <c r="C71" s="74" t="s">
        <v>244</v>
      </c>
      <c r="D71" s="72" t="s">
        <v>235</v>
      </c>
      <c r="E71" s="74" t="s">
        <v>94</v>
      </c>
      <c r="F71" s="74" t="s">
        <v>256</v>
      </c>
      <c r="G71" s="75">
        <v>0.1</v>
      </c>
      <c r="H71" s="67"/>
    </row>
    <row r="72" spans="1:8" x14ac:dyDescent="0.3">
      <c r="A72">
        <f t="shared" si="0"/>
        <v>38</v>
      </c>
      <c r="B72" s="73" t="s">
        <v>278</v>
      </c>
      <c r="C72" s="74" t="s">
        <v>244</v>
      </c>
      <c r="D72" s="72" t="s">
        <v>236</v>
      </c>
      <c r="E72" s="74" t="s">
        <v>94</v>
      </c>
      <c r="F72" s="74" t="s">
        <v>256</v>
      </c>
      <c r="G72" s="75">
        <v>0.1</v>
      </c>
      <c r="H72" s="67"/>
    </row>
    <row r="73" spans="1:8" x14ac:dyDescent="0.3">
      <c r="A73">
        <f t="shared" si="0"/>
        <v>39</v>
      </c>
      <c r="B73" s="73" t="s">
        <v>273</v>
      </c>
      <c r="C73" s="74" t="s">
        <v>244</v>
      </c>
      <c r="D73" s="72" t="s">
        <v>16</v>
      </c>
      <c r="E73" s="74" t="s">
        <v>94</v>
      </c>
      <c r="F73" s="74" t="s">
        <v>256</v>
      </c>
      <c r="G73" s="75">
        <v>0.1</v>
      </c>
      <c r="H73" s="67"/>
    </row>
    <row r="74" spans="1:8" x14ac:dyDescent="0.3">
      <c r="A74">
        <f t="shared" si="0"/>
        <v>40</v>
      </c>
      <c r="B74" s="73" t="s">
        <v>274</v>
      </c>
      <c r="C74" s="74" t="s">
        <v>244</v>
      </c>
      <c r="D74" s="72" t="s">
        <v>15</v>
      </c>
      <c r="E74" s="74" t="s">
        <v>94</v>
      </c>
      <c r="F74" s="74" t="s">
        <v>256</v>
      </c>
      <c r="G74" s="75">
        <v>0.1</v>
      </c>
      <c r="H74" s="67"/>
    </row>
    <row r="75" spans="1:8" x14ac:dyDescent="0.3">
      <c r="A75">
        <f t="shared" si="0"/>
        <v>41</v>
      </c>
      <c r="B75" s="73" t="s">
        <v>279</v>
      </c>
      <c r="C75" s="74" t="s">
        <v>244</v>
      </c>
      <c r="D75" s="72" t="s">
        <v>128</v>
      </c>
      <c r="E75" s="74" t="s">
        <v>94</v>
      </c>
      <c r="F75" s="74" t="s">
        <v>256</v>
      </c>
      <c r="G75" s="75">
        <v>0.1</v>
      </c>
      <c r="H75" s="67"/>
    </row>
    <row r="76" spans="1:8" x14ac:dyDescent="0.3">
      <c r="A76">
        <f t="shared" si="0"/>
        <v>42</v>
      </c>
      <c r="B76" s="73" t="s">
        <v>281</v>
      </c>
      <c r="C76" s="74" t="s">
        <v>243</v>
      </c>
      <c r="D76" s="72" t="s">
        <v>4</v>
      </c>
      <c r="E76" s="74" t="s">
        <v>280</v>
      </c>
      <c r="F76" s="74" t="s">
        <v>256</v>
      </c>
      <c r="G76" s="75">
        <v>0.1</v>
      </c>
      <c r="H76" s="67"/>
    </row>
    <row r="77" spans="1:8" x14ac:dyDescent="0.3">
      <c r="A77">
        <f t="shared" si="0"/>
        <v>43</v>
      </c>
      <c r="B77" s="73" t="s">
        <v>288</v>
      </c>
      <c r="C77" s="74" t="s">
        <v>243</v>
      </c>
      <c r="D77" s="72" t="s">
        <v>229</v>
      </c>
      <c r="E77" s="74" t="s">
        <v>280</v>
      </c>
      <c r="F77" s="74" t="s">
        <v>256</v>
      </c>
      <c r="G77" s="75">
        <v>0.1</v>
      </c>
      <c r="H77" s="67"/>
    </row>
    <row r="78" spans="1:8" x14ac:dyDescent="0.3">
      <c r="A78">
        <f t="shared" si="0"/>
        <v>44</v>
      </c>
      <c r="B78" s="73" t="s">
        <v>291</v>
      </c>
      <c r="C78" s="74" t="s">
        <v>243</v>
      </c>
      <c r="D78" s="72" t="s">
        <v>230</v>
      </c>
      <c r="E78" s="74" t="s">
        <v>280</v>
      </c>
      <c r="F78" s="74" t="s">
        <v>256</v>
      </c>
      <c r="G78" s="75">
        <v>0.1</v>
      </c>
      <c r="H78" s="67"/>
    </row>
    <row r="79" spans="1:8" x14ac:dyDescent="0.3">
      <c r="A79">
        <f t="shared" si="0"/>
        <v>45</v>
      </c>
      <c r="B79" s="73" t="s">
        <v>282</v>
      </c>
      <c r="C79" s="74" t="s">
        <v>243</v>
      </c>
      <c r="D79" s="72" t="s">
        <v>5</v>
      </c>
      <c r="E79" s="74" t="s">
        <v>280</v>
      </c>
      <c r="F79" s="74" t="s">
        <v>256</v>
      </c>
      <c r="G79" s="75">
        <v>0.1</v>
      </c>
      <c r="H79" s="67"/>
    </row>
    <row r="80" spans="1:8" x14ac:dyDescent="0.3">
      <c r="A80">
        <f t="shared" si="0"/>
        <v>46</v>
      </c>
      <c r="B80" s="73" t="s">
        <v>313</v>
      </c>
      <c r="C80" s="74" t="s">
        <v>243</v>
      </c>
      <c r="D80" s="72" t="s">
        <v>227</v>
      </c>
      <c r="E80" s="74" t="s">
        <v>280</v>
      </c>
      <c r="F80" s="74" t="s">
        <v>256</v>
      </c>
      <c r="G80" s="75">
        <v>0.1</v>
      </c>
      <c r="H80" s="67"/>
    </row>
    <row r="81" spans="1:8" x14ac:dyDescent="0.3">
      <c r="A81">
        <f t="shared" si="0"/>
        <v>47</v>
      </c>
      <c r="B81" s="73" t="s">
        <v>314</v>
      </c>
      <c r="C81" s="74" t="s">
        <v>243</v>
      </c>
      <c r="D81" s="72" t="s">
        <v>226</v>
      </c>
      <c r="E81" s="74" t="s">
        <v>280</v>
      </c>
      <c r="F81" s="74" t="s">
        <v>256</v>
      </c>
      <c r="G81" s="75">
        <v>0.1</v>
      </c>
      <c r="H81" s="67"/>
    </row>
    <row r="82" spans="1:8" x14ac:dyDescent="0.3">
      <c r="A82">
        <f t="shared" si="0"/>
        <v>48</v>
      </c>
      <c r="B82" s="73" t="s">
        <v>283</v>
      </c>
      <c r="C82" s="74" t="s">
        <v>243</v>
      </c>
      <c r="D82" s="72" t="s">
        <v>6</v>
      </c>
      <c r="E82" s="74" t="s">
        <v>280</v>
      </c>
      <c r="F82" s="74" t="s">
        <v>256</v>
      </c>
      <c r="G82" s="75">
        <v>0.1</v>
      </c>
      <c r="H82" s="67"/>
    </row>
    <row r="83" spans="1:8" x14ac:dyDescent="0.3">
      <c r="A83">
        <f t="shared" si="0"/>
        <v>49</v>
      </c>
      <c r="B83" s="73" t="s">
        <v>284</v>
      </c>
      <c r="C83" s="74" t="s">
        <v>243</v>
      </c>
      <c r="D83" s="72" t="s">
        <v>7</v>
      </c>
      <c r="E83" s="74" t="s">
        <v>280</v>
      </c>
      <c r="F83" s="74" t="s">
        <v>256</v>
      </c>
      <c r="G83" s="75">
        <v>0.1</v>
      </c>
      <c r="H83" s="67"/>
    </row>
    <row r="84" spans="1:8" x14ac:dyDescent="0.3">
      <c r="A84">
        <f t="shared" si="0"/>
        <v>50</v>
      </c>
      <c r="B84" s="73" t="s">
        <v>285</v>
      </c>
      <c r="C84" s="74" t="s">
        <v>243</v>
      </c>
      <c r="D84" s="72" t="s">
        <v>8</v>
      </c>
      <c r="E84" s="74" t="s">
        <v>280</v>
      </c>
      <c r="F84" s="74" t="s">
        <v>256</v>
      </c>
      <c r="G84" s="75">
        <v>0.1</v>
      </c>
      <c r="H84" s="67"/>
    </row>
    <row r="85" spans="1:8" x14ac:dyDescent="0.3">
      <c r="A85">
        <f t="shared" si="0"/>
        <v>51</v>
      </c>
      <c r="B85" s="73" t="s">
        <v>286</v>
      </c>
      <c r="C85" s="74" t="s">
        <v>243</v>
      </c>
      <c r="D85" s="72" t="s">
        <v>9</v>
      </c>
      <c r="E85" s="74" t="s">
        <v>280</v>
      </c>
      <c r="F85" s="74" t="s">
        <v>256</v>
      </c>
      <c r="G85" s="75">
        <v>0.1</v>
      </c>
      <c r="H85" s="67"/>
    </row>
    <row r="86" spans="1:8" x14ac:dyDescent="0.3">
      <c r="A86">
        <f t="shared" si="0"/>
        <v>52</v>
      </c>
      <c r="B86" s="73" t="s">
        <v>289</v>
      </c>
      <c r="C86" s="74" t="s">
        <v>243</v>
      </c>
      <c r="D86" s="72" t="s">
        <v>106</v>
      </c>
      <c r="E86" s="74" t="s">
        <v>280</v>
      </c>
      <c r="F86" s="74" t="s">
        <v>256</v>
      </c>
      <c r="G86" s="75">
        <v>0.1</v>
      </c>
      <c r="H86" s="67"/>
    </row>
    <row r="87" spans="1:8" x14ac:dyDescent="0.3">
      <c r="A87">
        <f t="shared" si="0"/>
        <v>53</v>
      </c>
      <c r="B87" s="73" t="s">
        <v>315</v>
      </c>
      <c r="C87" s="74" t="s">
        <v>243</v>
      </c>
      <c r="D87" s="72" t="s">
        <v>121</v>
      </c>
      <c r="E87" s="74" t="s">
        <v>280</v>
      </c>
      <c r="F87" s="74" t="s">
        <v>256</v>
      </c>
      <c r="G87" s="75">
        <v>0.1</v>
      </c>
      <c r="H87" s="67"/>
    </row>
    <row r="88" spans="1:8" x14ac:dyDescent="0.3">
      <c r="A88">
        <f t="shared" si="0"/>
        <v>54</v>
      </c>
      <c r="B88" s="73" t="s">
        <v>372</v>
      </c>
      <c r="C88" s="74" t="s">
        <v>243</v>
      </c>
      <c r="D88" s="72" t="s">
        <v>228</v>
      </c>
      <c r="E88" s="74" t="s">
        <v>280</v>
      </c>
      <c r="F88" s="74" t="s">
        <v>256</v>
      </c>
      <c r="G88" s="75">
        <v>0.1</v>
      </c>
      <c r="H88" s="67"/>
    </row>
    <row r="89" spans="1:8" x14ac:dyDescent="0.3">
      <c r="A89">
        <f t="shared" si="0"/>
        <v>55</v>
      </c>
      <c r="B89" s="73" t="s">
        <v>287</v>
      </c>
      <c r="C89" s="74" t="s">
        <v>243</v>
      </c>
      <c r="D89" s="72" t="s">
        <v>231</v>
      </c>
      <c r="E89" s="74" t="s">
        <v>280</v>
      </c>
      <c r="F89" s="74" t="s">
        <v>256</v>
      </c>
      <c r="G89" s="75">
        <v>0.1</v>
      </c>
      <c r="H89" s="67"/>
    </row>
    <row r="90" spans="1:8" x14ac:dyDescent="0.3">
      <c r="A90">
        <f t="shared" si="0"/>
        <v>56</v>
      </c>
      <c r="B90" s="73" t="s">
        <v>292</v>
      </c>
      <c r="C90" s="74" t="s">
        <v>243</v>
      </c>
      <c r="D90" s="72" t="s">
        <v>247</v>
      </c>
      <c r="E90" s="74" t="s">
        <v>280</v>
      </c>
      <c r="F90" s="74" t="s">
        <v>256</v>
      </c>
      <c r="G90" s="75">
        <v>0.1</v>
      </c>
      <c r="H90" s="67"/>
    </row>
    <row r="91" spans="1:8" x14ac:dyDescent="0.3">
      <c r="A91">
        <f t="shared" si="0"/>
        <v>57</v>
      </c>
      <c r="B91" s="73" t="s">
        <v>293</v>
      </c>
      <c r="C91" s="74" t="s">
        <v>243</v>
      </c>
      <c r="D91" s="72" t="s">
        <v>248</v>
      </c>
      <c r="E91" s="74" t="s">
        <v>280</v>
      </c>
      <c r="F91" s="74" t="s">
        <v>256</v>
      </c>
      <c r="G91" s="75">
        <v>0.1</v>
      </c>
      <c r="H91" s="67"/>
    </row>
    <row r="92" spans="1:8" x14ac:dyDescent="0.3">
      <c r="A92">
        <f t="shared" si="0"/>
        <v>58</v>
      </c>
      <c r="B92" s="73" t="s">
        <v>294</v>
      </c>
      <c r="C92" s="74" t="s">
        <v>243</v>
      </c>
      <c r="D92" s="72" t="s">
        <v>249</v>
      </c>
      <c r="E92" s="74" t="s">
        <v>280</v>
      </c>
      <c r="F92" s="74" t="s">
        <v>256</v>
      </c>
      <c r="G92" s="75">
        <v>0.1</v>
      </c>
      <c r="H92" s="67"/>
    </row>
    <row r="93" spans="1:8" x14ac:dyDescent="0.3">
      <c r="A93">
        <f t="shared" si="0"/>
        <v>59</v>
      </c>
      <c r="B93" s="73" t="s">
        <v>295</v>
      </c>
      <c r="C93" s="74" t="s">
        <v>243</v>
      </c>
      <c r="D93" s="72" t="s">
        <v>131</v>
      </c>
      <c r="E93" s="74" t="s">
        <v>280</v>
      </c>
      <c r="F93" s="74" t="s">
        <v>256</v>
      </c>
      <c r="G93" s="75">
        <v>0.1</v>
      </c>
      <c r="H93" s="67"/>
    </row>
    <row r="94" spans="1:8" x14ac:dyDescent="0.3">
      <c r="A94">
        <f t="shared" si="0"/>
        <v>60</v>
      </c>
      <c r="B94" s="73" t="s">
        <v>296</v>
      </c>
      <c r="C94" s="74" t="s">
        <v>243</v>
      </c>
      <c r="D94" s="72" t="s">
        <v>132</v>
      </c>
      <c r="E94" s="74" t="s">
        <v>280</v>
      </c>
      <c r="F94" s="74" t="s">
        <v>256</v>
      </c>
      <c r="G94" s="75">
        <v>0.1</v>
      </c>
      <c r="H94" s="67"/>
    </row>
    <row r="95" spans="1:8" x14ac:dyDescent="0.3">
      <c r="A95">
        <f t="shared" si="0"/>
        <v>61</v>
      </c>
      <c r="B95" s="73" t="s">
        <v>297</v>
      </c>
      <c r="C95" s="74" t="s">
        <v>243</v>
      </c>
      <c r="D95" s="72" t="s">
        <v>133</v>
      </c>
      <c r="E95" s="74" t="s">
        <v>280</v>
      </c>
      <c r="F95" s="74" t="s">
        <v>256</v>
      </c>
      <c r="G95" s="75">
        <v>0.1</v>
      </c>
      <c r="H95" s="67"/>
    </row>
    <row r="96" spans="1:8" x14ac:dyDescent="0.3">
      <c r="A96">
        <f t="shared" si="0"/>
        <v>62</v>
      </c>
      <c r="B96" s="73" t="s">
        <v>290</v>
      </c>
      <c r="C96" s="74" t="s">
        <v>243</v>
      </c>
      <c r="D96" s="72" t="s">
        <v>250</v>
      </c>
      <c r="E96" s="74" t="s">
        <v>280</v>
      </c>
      <c r="F96" s="74" t="s">
        <v>256</v>
      </c>
      <c r="G96" s="75">
        <v>0.1</v>
      </c>
      <c r="H96" s="67"/>
    </row>
    <row r="97" spans="1:8" x14ac:dyDescent="0.3">
      <c r="A97">
        <f t="shared" si="0"/>
        <v>63</v>
      </c>
      <c r="B97" s="73" t="s">
        <v>298</v>
      </c>
      <c r="C97" s="74" t="s">
        <v>243</v>
      </c>
      <c r="D97" s="72" t="s">
        <v>251</v>
      </c>
      <c r="E97" s="74" t="s">
        <v>280</v>
      </c>
      <c r="F97" s="74" t="s">
        <v>256</v>
      </c>
      <c r="G97" s="75">
        <v>0.1</v>
      </c>
      <c r="H97" s="67"/>
    </row>
    <row r="98" spans="1:8" x14ac:dyDescent="0.3">
      <c r="A98">
        <f t="shared" si="0"/>
        <v>64</v>
      </c>
      <c r="B98" s="73" t="s">
        <v>299</v>
      </c>
      <c r="C98" s="74" t="s">
        <v>243</v>
      </c>
      <c r="D98" s="72" t="s">
        <v>252</v>
      </c>
      <c r="E98" s="74" t="s">
        <v>280</v>
      </c>
      <c r="F98" s="74" t="s">
        <v>256</v>
      </c>
      <c r="G98" s="75">
        <v>0.1</v>
      </c>
      <c r="H98" s="67"/>
    </row>
    <row r="99" spans="1:8" x14ac:dyDescent="0.3">
      <c r="A99">
        <f t="shared" si="0"/>
        <v>65</v>
      </c>
      <c r="B99" s="73" t="s">
        <v>373</v>
      </c>
      <c r="C99" s="74" t="s">
        <v>245</v>
      </c>
      <c r="D99" s="72" t="s">
        <v>51</v>
      </c>
      <c r="E99" s="72" t="s">
        <v>141</v>
      </c>
      <c r="F99" s="74" t="s">
        <v>256</v>
      </c>
      <c r="G99" s="75">
        <v>0.1</v>
      </c>
      <c r="H99" s="67"/>
    </row>
    <row r="100" spans="1:8" x14ac:dyDescent="0.3">
      <c r="A100">
        <f t="shared" si="0"/>
        <v>66</v>
      </c>
      <c r="B100" s="73" t="s">
        <v>374</v>
      </c>
      <c r="C100" s="74" t="s">
        <v>245</v>
      </c>
      <c r="D100" s="72" t="s">
        <v>52</v>
      </c>
      <c r="E100" s="72" t="s">
        <v>141</v>
      </c>
      <c r="F100" s="74" t="s">
        <v>256</v>
      </c>
      <c r="G100" s="75">
        <v>0.1</v>
      </c>
      <c r="H100" s="67"/>
    </row>
    <row r="101" spans="1:8" x14ac:dyDescent="0.3">
      <c r="A101">
        <f t="shared" si="0"/>
        <v>67</v>
      </c>
      <c r="B101" s="73" t="s">
        <v>375</v>
      </c>
      <c r="C101" s="74" t="s">
        <v>245</v>
      </c>
      <c r="D101" s="72" t="s">
        <v>53</v>
      </c>
      <c r="E101" s="72" t="s">
        <v>141</v>
      </c>
      <c r="F101" s="74" t="s">
        <v>256</v>
      </c>
      <c r="G101" s="75">
        <v>0.1</v>
      </c>
      <c r="H101" s="67"/>
    </row>
    <row r="102" spans="1:8" x14ac:dyDescent="0.3">
      <c r="A102">
        <f t="shared" si="0"/>
        <v>68</v>
      </c>
      <c r="B102" s="73" t="s">
        <v>474</v>
      </c>
      <c r="C102" s="74" t="s">
        <v>245</v>
      </c>
      <c r="D102" s="77" t="s">
        <v>465</v>
      </c>
      <c r="E102" s="72" t="s">
        <v>141</v>
      </c>
      <c r="F102" s="74" t="s">
        <v>256</v>
      </c>
      <c r="G102" s="75">
        <v>0.1</v>
      </c>
      <c r="H102" s="67"/>
    </row>
    <row r="103" spans="1:8" x14ac:dyDescent="0.3">
      <c r="A103">
        <f t="shared" si="0"/>
        <v>69</v>
      </c>
      <c r="B103" s="73" t="s">
        <v>473</v>
      </c>
      <c r="C103" s="74" t="s">
        <v>245</v>
      </c>
      <c r="D103" s="77" t="s">
        <v>466</v>
      </c>
      <c r="E103" s="72" t="s">
        <v>141</v>
      </c>
      <c r="F103" s="74" t="s">
        <v>256</v>
      </c>
      <c r="G103" s="75">
        <v>0.1</v>
      </c>
      <c r="H103" s="67"/>
    </row>
    <row r="104" spans="1:8" x14ac:dyDescent="0.3">
      <c r="A104">
        <f t="shared" si="0"/>
        <v>70</v>
      </c>
      <c r="B104" s="73" t="s">
        <v>376</v>
      </c>
      <c r="C104" s="74" t="s">
        <v>245</v>
      </c>
      <c r="D104" s="72" t="s">
        <v>54</v>
      </c>
      <c r="E104" s="72" t="s">
        <v>141</v>
      </c>
      <c r="F104" s="74" t="s">
        <v>256</v>
      </c>
      <c r="G104" s="75">
        <v>0.1</v>
      </c>
      <c r="H104" s="67"/>
    </row>
    <row r="105" spans="1:8" x14ac:dyDescent="0.3">
      <c r="A105">
        <f t="shared" si="0"/>
        <v>71</v>
      </c>
      <c r="B105" s="73" t="s">
        <v>377</v>
      </c>
      <c r="C105" s="74" t="s">
        <v>245</v>
      </c>
      <c r="D105" s="72" t="s">
        <v>55</v>
      </c>
      <c r="E105" s="72" t="s">
        <v>141</v>
      </c>
      <c r="F105" s="74" t="s">
        <v>256</v>
      </c>
      <c r="G105" s="75">
        <v>0.1</v>
      </c>
      <c r="H105" s="67"/>
    </row>
    <row r="106" spans="1:8" x14ac:dyDescent="0.3">
      <c r="A106">
        <f t="shared" si="0"/>
        <v>72</v>
      </c>
      <c r="B106" s="73" t="s">
        <v>378</v>
      </c>
      <c r="C106" s="74" t="s">
        <v>245</v>
      </c>
      <c r="D106" s="72" t="s">
        <v>56</v>
      </c>
      <c r="E106" s="72" t="s">
        <v>141</v>
      </c>
      <c r="F106" s="74" t="s">
        <v>256</v>
      </c>
      <c r="G106" s="75">
        <v>0.1</v>
      </c>
      <c r="H106" s="67"/>
    </row>
    <row r="107" spans="1:8" x14ac:dyDescent="0.3">
      <c r="A107">
        <f t="shared" si="0"/>
        <v>73</v>
      </c>
      <c r="B107" s="73" t="s">
        <v>379</v>
      </c>
      <c r="C107" s="74" t="s">
        <v>245</v>
      </c>
      <c r="D107" s="72" t="s">
        <v>57</v>
      </c>
      <c r="E107" s="72" t="s">
        <v>141</v>
      </c>
      <c r="F107" s="74" t="s">
        <v>256</v>
      </c>
      <c r="G107" s="75">
        <v>0.1</v>
      </c>
      <c r="H107" s="67"/>
    </row>
    <row r="108" spans="1:8" x14ac:dyDescent="0.3">
      <c r="A108">
        <f t="shared" si="0"/>
        <v>74</v>
      </c>
      <c r="B108" s="73" t="s">
        <v>380</v>
      </c>
      <c r="C108" s="74" t="s">
        <v>245</v>
      </c>
      <c r="D108" s="72" t="s">
        <v>58</v>
      </c>
      <c r="E108" s="72" t="s">
        <v>141</v>
      </c>
      <c r="F108" s="74" t="s">
        <v>256</v>
      </c>
      <c r="G108" s="75">
        <v>0.1</v>
      </c>
      <c r="H108" s="67"/>
    </row>
    <row r="109" spans="1:8" x14ac:dyDescent="0.3">
      <c r="A109">
        <f t="shared" si="0"/>
        <v>75</v>
      </c>
      <c r="B109" s="73" t="s">
        <v>381</v>
      </c>
      <c r="C109" s="74" t="s">
        <v>245</v>
      </c>
      <c r="D109" s="72" t="s">
        <v>40</v>
      </c>
      <c r="E109" s="72" t="s">
        <v>141</v>
      </c>
      <c r="F109" s="74" t="s">
        <v>256</v>
      </c>
      <c r="G109" s="75">
        <v>0.1</v>
      </c>
      <c r="H109" s="67"/>
    </row>
    <row r="110" spans="1:8" x14ac:dyDescent="0.3">
      <c r="A110">
        <f t="shared" si="0"/>
        <v>76</v>
      </c>
      <c r="B110" s="73" t="s">
        <v>382</v>
      </c>
      <c r="C110" s="74" t="s">
        <v>245</v>
      </c>
      <c r="D110" s="72" t="s">
        <v>41</v>
      </c>
      <c r="E110" s="72" t="s">
        <v>141</v>
      </c>
      <c r="F110" s="74" t="s">
        <v>256</v>
      </c>
      <c r="G110" s="75">
        <v>0.1</v>
      </c>
      <c r="H110" s="67"/>
    </row>
    <row r="111" spans="1:8" x14ac:dyDescent="0.3">
      <c r="A111">
        <f t="shared" si="0"/>
        <v>77</v>
      </c>
      <c r="B111" s="73" t="s">
        <v>383</v>
      </c>
      <c r="C111" s="74" t="s">
        <v>245</v>
      </c>
      <c r="D111" s="72" t="s">
        <v>42</v>
      </c>
      <c r="E111" s="72" t="s">
        <v>141</v>
      </c>
      <c r="F111" s="74" t="s">
        <v>256</v>
      </c>
      <c r="G111" s="75">
        <v>0.1</v>
      </c>
      <c r="H111" s="67"/>
    </row>
    <row r="112" spans="1:8" x14ac:dyDescent="0.3">
      <c r="A112">
        <f t="shared" si="0"/>
        <v>78</v>
      </c>
      <c r="B112" s="73" t="s">
        <v>384</v>
      </c>
      <c r="C112" s="74" t="s">
        <v>245</v>
      </c>
      <c r="D112" s="72" t="s">
        <v>43</v>
      </c>
      <c r="E112" s="72" t="s">
        <v>141</v>
      </c>
      <c r="F112" s="74" t="s">
        <v>256</v>
      </c>
      <c r="G112" s="75">
        <v>0.1</v>
      </c>
      <c r="H112" s="67"/>
    </row>
    <row r="113" spans="1:8" x14ac:dyDescent="0.3">
      <c r="A113">
        <f t="shared" si="0"/>
        <v>79</v>
      </c>
      <c r="B113" s="73" t="s">
        <v>385</v>
      </c>
      <c r="C113" s="74" t="s">
        <v>245</v>
      </c>
      <c r="D113" s="72" t="s">
        <v>44</v>
      </c>
      <c r="E113" s="72" t="s">
        <v>141</v>
      </c>
      <c r="F113" s="74" t="s">
        <v>256</v>
      </c>
      <c r="G113" s="75">
        <v>0.1</v>
      </c>
      <c r="H113" s="67"/>
    </row>
    <row r="114" spans="1:8" x14ac:dyDescent="0.3">
      <c r="A114">
        <f t="shared" si="0"/>
        <v>80</v>
      </c>
      <c r="B114" s="73" t="s">
        <v>386</v>
      </c>
      <c r="C114" s="74" t="s">
        <v>245</v>
      </c>
      <c r="D114" s="72" t="s">
        <v>45</v>
      </c>
      <c r="E114" s="72" t="s">
        <v>141</v>
      </c>
      <c r="F114" s="74" t="s">
        <v>256</v>
      </c>
      <c r="G114" s="75">
        <v>0.1</v>
      </c>
      <c r="H114" s="67"/>
    </row>
    <row r="115" spans="1:8" x14ac:dyDescent="0.3">
      <c r="A115">
        <f t="shared" si="0"/>
        <v>81</v>
      </c>
      <c r="B115" s="73" t="s">
        <v>387</v>
      </c>
      <c r="C115" s="74" t="s">
        <v>245</v>
      </c>
      <c r="D115" s="72" t="s">
        <v>46</v>
      </c>
      <c r="E115" s="72" t="s">
        <v>141</v>
      </c>
      <c r="F115" s="74" t="s">
        <v>256</v>
      </c>
      <c r="G115" s="75">
        <v>0.1</v>
      </c>
      <c r="H115" s="67"/>
    </row>
    <row r="116" spans="1:8" x14ac:dyDescent="0.3">
      <c r="A116">
        <f t="shared" si="0"/>
        <v>82</v>
      </c>
      <c r="B116" s="73" t="s">
        <v>388</v>
      </c>
      <c r="C116" s="74" t="s">
        <v>245</v>
      </c>
      <c r="D116" s="72" t="s">
        <v>47</v>
      </c>
      <c r="E116" s="72" t="s">
        <v>141</v>
      </c>
      <c r="F116" s="74" t="s">
        <v>256</v>
      </c>
      <c r="G116" s="75">
        <v>0.1</v>
      </c>
      <c r="H116" s="67"/>
    </row>
    <row r="117" spans="1:8" x14ac:dyDescent="0.3">
      <c r="A117">
        <f t="shared" si="0"/>
        <v>83</v>
      </c>
      <c r="B117" s="73" t="s">
        <v>389</v>
      </c>
      <c r="C117" s="74" t="s">
        <v>245</v>
      </c>
      <c r="D117" s="72" t="s">
        <v>48</v>
      </c>
      <c r="E117" s="72" t="s">
        <v>141</v>
      </c>
      <c r="F117" s="74" t="s">
        <v>256</v>
      </c>
      <c r="G117" s="75">
        <v>0.1</v>
      </c>
      <c r="H117" s="67"/>
    </row>
    <row r="118" spans="1:8" x14ac:dyDescent="0.3">
      <c r="A118">
        <f t="shared" ref="A118:A181" si="1">A117+1</f>
        <v>84</v>
      </c>
      <c r="B118" s="73" t="s">
        <v>390</v>
      </c>
      <c r="C118" s="74" t="s">
        <v>245</v>
      </c>
      <c r="D118" s="72" t="s">
        <v>49</v>
      </c>
      <c r="E118" s="72" t="s">
        <v>141</v>
      </c>
      <c r="F118" s="74" t="s">
        <v>256</v>
      </c>
      <c r="G118" s="75">
        <v>0.1</v>
      </c>
      <c r="H118" s="67"/>
    </row>
    <row r="119" spans="1:8" x14ac:dyDescent="0.3">
      <c r="A119">
        <f t="shared" si="1"/>
        <v>85</v>
      </c>
      <c r="B119" s="73" t="s">
        <v>391</v>
      </c>
      <c r="C119" s="74" t="s">
        <v>245</v>
      </c>
      <c r="D119" s="72" t="s">
        <v>50</v>
      </c>
      <c r="E119" s="72" t="s">
        <v>141</v>
      </c>
      <c r="F119" s="74" t="s">
        <v>256</v>
      </c>
      <c r="G119" s="75">
        <v>0.1</v>
      </c>
      <c r="H119" s="67"/>
    </row>
    <row r="120" spans="1:8" x14ac:dyDescent="0.3">
      <c r="A120">
        <f t="shared" si="1"/>
        <v>86</v>
      </c>
      <c r="B120" s="73" t="s">
        <v>392</v>
      </c>
      <c r="C120" s="74" t="s">
        <v>245</v>
      </c>
      <c r="D120" s="72" t="s">
        <v>34</v>
      </c>
      <c r="E120" s="72" t="s">
        <v>141</v>
      </c>
      <c r="F120" s="74" t="s">
        <v>256</v>
      </c>
      <c r="G120" s="75">
        <v>0.1</v>
      </c>
      <c r="H120" s="67"/>
    </row>
    <row r="121" spans="1:8" x14ac:dyDescent="0.3">
      <c r="A121">
        <f t="shared" si="1"/>
        <v>87</v>
      </c>
      <c r="B121" s="73" t="s">
        <v>393</v>
      </c>
      <c r="C121" s="74" t="s">
        <v>245</v>
      </c>
      <c r="D121" s="72" t="s">
        <v>35</v>
      </c>
      <c r="E121" s="72" t="s">
        <v>141</v>
      </c>
      <c r="F121" s="74" t="s">
        <v>256</v>
      </c>
      <c r="G121" s="75">
        <v>0.1</v>
      </c>
      <c r="H121" s="67"/>
    </row>
    <row r="122" spans="1:8" x14ac:dyDescent="0.3">
      <c r="A122">
        <f t="shared" si="1"/>
        <v>88</v>
      </c>
      <c r="B122" s="73" t="s">
        <v>394</v>
      </c>
      <c r="C122" s="74" t="s">
        <v>245</v>
      </c>
      <c r="D122" s="72" t="s">
        <v>36</v>
      </c>
      <c r="E122" s="72" t="s">
        <v>141</v>
      </c>
      <c r="F122" s="74" t="s">
        <v>256</v>
      </c>
      <c r="G122" s="75">
        <v>0.1</v>
      </c>
      <c r="H122" s="67"/>
    </row>
    <row r="123" spans="1:8" x14ac:dyDescent="0.3">
      <c r="A123">
        <f t="shared" si="1"/>
        <v>89</v>
      </c>
      <c r="B123" s="73" t="s">
        <v>395</v>
      </c>
      <c r="C123" s="74" t="s">
        <v>245</v>
      </c>
      <c r="D123" s="72" t="s">
        <v>37</v>
      </c>
      <c r="E123" s="72" t="s">
        <v>141</v>
      </c>
      <c r="F123" s="74" t="s">
        <v>256</v>
      </c>
      <c r="G123" s="75">
        <v>0.1</v>
      </c>
      <c r="H123" s="67"/>
    </row>
    <row r="124" spans="1:8" x14ac:dyDescent="0.3">
      <c r="A124">
        <f t="shared" si="1"/>
        <v>90</v>
      </c>
      <c r="B124" s="73" t="s">
        <v>396</v>
      </c>
      <c r="C124" s="74" t="s">
        <v>245</v>
      </c>
      <c r="D124" s="72" t="s">
        <v>38</v>
      </c>
      <c r="E124" s="72" t="s">
        <v>141</v>
      </c>
      <c r="F124" s="74" t="s">
        <v>256</v>
      </c>
      <c r="G124" s="75">
        <v>0.1</v>
      </c>
      <c r="H124" s="67"/>
    </row>
    <row r="125" spans="1:8" x14ac:dyDescent="0.3">
      <c r="A125">
        <f t="shared" si="1"/>
        <v>91</v>
      </c>
      <c r="B125" s="73" t="s">
        <v>457</v>
      </c>
      <c r="C125" s="74" t="s">
        <v>245</v>
      </c>
      <c r="D125" s="72" t="s">
        <v>39</v>
      </c>
      <c r="E125" s="72" t="s">
        <v>141</v>
      </c>
      <c r="F125" s="74" t="s">
        <v>256</v>
      </c>
      <c r="G125" s="75">
        <v>0.1</v>
      </c>
      <c r="H125" s="67"/>
    </row>
    <row r="126" spans="1:8" x14ac:dyDescent="0.3">
      <c r="A126">
        <f t="shared" si="1"/>
        <v>92</v>
      </c>
      <c r="B126" s="73" t="s">
        <v>461</v>
      </c>
      <c r="C126" s="74" t="s">
        <v>245</v>
      </c>
      <c r="D126" t="s">
        <v>456</v>
      </c>
      <c r="E126" s="72" t="s">
        <v>141</v>
      </c>
      <c r="F126" s="74" t="s">
        <v>256</v>
      </c>
      <c r="G126" s="75">
        <v>0.1</v>
      </c>
      <c r="H126" s="67"/>
    </row>
    <row r="127" spans="1:8" x14ac:dyDescent="0.3">
      <c r="A127">
        <f t="shared" si="1"/>
        <v>93</v>
      </c>
      <c r="B127" s="73" t="s">
        <v>397</v>
      </c>
      <c r="C127" s="74" t="s">
        <v>245</v>
      </c>
      <c r="D127" s="72" t="s">
        <v>51</v>
      </c>
      <c r="E127" s="72" t="s">
        <v>142</v>
      </c>
      <c r="F127" s="74" t="s">
        <v>256</v>
      </c>
      <c r="G127" s="75">
        <v>0.1</v>
      </c>
      <c r="H127" s="67"/>
    </row>
    <row r="128" spans="1:8" x14ac:dyDescent="0.3">
      <c r="A128">
        <f t="shared" si="1"/>
        <v>94</v>
      </c>
      <c r="B128" s="73" t="s">
        <v>398</v>
      </c>
      <c r="C128" s="74" t="s">
        <v>245</v>
      </c>
      <c r="D128" s="72" t="s">
        <v>52</v>
      </c>
      <c r="E128" s="72" t="s">
        <v>142</v>
      </c>
      <c r="F128" s="74" t="s">
        <v>256</v>
      </c>
      <c r="G128" s="75">
        <v>0.1</v>
      </c>
      <c r="H128" s="67"/>
    </row>
    <row r="129" spans="1:8" x14ac:dyDescent="0.3">
      <c r="A129">
        <f t="shared" si="1"/>
        <v>95</v>
      </c>
      <c r="B129" s="73" t="s">
        <v>399</v>
      </c>
      <c r="C129" s="74" t="s">
        <v>245</v>
      </c>
      <c r="D129" s="72" t="s">
        <v>53</v>
      </c>
      <c r="E129" s="72" t="s">
        <v>142</v>
      </c>
      <c r="F129" s="74" t="s">
        <v>256</v>
      </c>
      <c r="G129" s="75">
        <v>0.1</v>
      </c>
      <c r="H129" s="67"/>
    </row>
    <row r="130" spans="1:8" x14ac:dyDescent="0.3">
      <c r="A130">
        <f t="shared" si="1"/>
        <v>96</v>
      </c>
      <c r="B130" s="73" t="s">
        <v>468</v>
      </c>
      <c r="C130" s="74" t="s">
        <v>245</v>
      </c>
      <c r="D130" s="77" t="s">
        <v>465</v>
      </c>
      <c r="E130" s="72" t="s">
        <v>142</v>
      </c>
      <c r="F130" s="74" t="s">
        <v>256</v>
      </c>
      <c r="G130" s="75">
        <v>0.1</v>
      </c>
      <c r="H130" s="67"/>
    </row>
    <row r="131" spans="1:8" x14ac:dyDescent="0.3">
      <c r="A131">
        <f t="shared" si="1"/>
        <v>97</v>
      </c>
      <c r="B131" s="73" t="s">
        <v>467</v>
      </c>
      <c r="C131" s="74" t="s">
        <v>245</v>
      </c>
      <c r="D131" s="77" t="s">
        <v>466</v>
      </c>
      <c r="E131" s="72" t="s">
        <v>142</v>
      </c>
      <c r="F131" s="74" t="s">
        <v>256</v>
      </c>
      <c r="G131" s="75">
        <v>0.1</v>
      </c>
      <c r="H131" s="67"/>
    </row>
    <row r="132" spans="1:8" x14ac:dyDescent="0.3">
      <c r="A132">
        <f t="shared" si="1"/>
        <v>98</v>
      </c>
      <c r="B132" s="73" t="s">
        <v>400</v>
      </c>
      <c r="C132" s="74" t="s">
        <v>245</v>
      </c>
      <c r="D132" s="72" t="s">
        <v>54</v>
      </c>
      <c r="E132" s="72" t="s">
        <v>142</v>
      </c>
      <c r="F132" s="74" t="s">
        <v>256</v>
      </c>
      <c r="G132" s="75">
        <v>0.1</v>
      </c>
      <c r="H132" s="67"/>
    </row>
    <row r="133" spans="1:8" x14ac:dyDescent="0.3">
      <c r="A133">
        <f t="shared" si="1"/>
        <v>99</v>
      </c>
      <c r="B133" s="73" t="s">
        <v>401</v>
      </c>
      <c r="C133" s="74" t="s">
        <v>245</v>
      </c>
      <c r="D133" s="72" t="s">
        <v>55</v>
      </c>
      <c r="E133" s="72" t="s">
        <v>142</v>
      </c>
      <c r="F133" s="74" t="s">
        <v>256</v>
      </c>
      <c r="G133" s="75">
        <v>0.1</v>
      </c>
      <c r="H133" s="67"/>
    </row>
    <row r="134" spans="1:8" x14ac:dyDescent="0.3">
      <c r="A134">
        <f t="shared" si="1"/>
        <v>100</v>
      </c>
      <c r="B134" s="73" t="s">
        <v>402</v>
      </c>
      <c r="C134" s="74" t="s">
        <v>245</v>
      </c>
      <c r="D134" s="72" t="s">
        <v>56</v>
      </c>
      <c r="E134" s="72" t="s">
        <v>142</v>
      </c>
      <c r="F134" s="74" t="s">
        <v>256</v>
      </c>
      <c r="G134" s="75">
        <v>0.1</v>
      </c>
      <c r="H134" s="67"/>
    </row>
    <row r="135" spans="1:8" x14ac:dyDescent="0.3">
      <c r="A135">
        <f t="shared" si="1"/>
        <v>101</v>
      </c>
      <c r="B135" s="73" t="s">
        <v>403</v>
      </c>
      <c r="C135" s="74" t="s">
        <v>245</v>
      </c>
      <c r="D135" s="72" t="s">
        <v>57</v>
      </c>
      <c r="E135" s="72" t="s">
        <v>142</v>
      </c>
      <c r="F135" s="74" t="s">
        <v>256</v>
      </c>
      <c r="G135" s="75">
        <v>0.1</v>
      </c>
      <c r="H135" s="67"/>
    </row>
    <row r="136" spans="1:8" x14ac:dyDescent="0.3">
      <c r="A136">
        <f t="shared" si="1"/>
        <v>102</v>
      </c>
      <c r="B136" s="73" t="s">
        <v>404</v>
      </c>
      <c r="C136" s="74" t="s">
        <v>245</v>
      </c>
      <c r="D136" s="72" t="s">
        <v>58</v>
      </c>
      <c r="E136" s="72" t="s">
        <v>142</v>
      </c>
      <c r="F136" s="74" t="s">
        <v>256</v>
      </c>
      <c r="G136" s="75">
        <v>0.1</v>
      </c>
      <c r="H136" s="67"/>
    </row>
    <row r="137" spans="1:8" x14ac:dyDescent="0.3">
      <c r="A137">
        <f t="shared" si="1"/>
        <v>103</v>
      </c>
      <c r="B137" s="73" t="s">
        <v>405</v>
      </c>
      <c r="C137" s="74" t="s">
        <v>245</v>
      </c>
      <c r="D137" s="72" t="s">
        <v>40</v>
      </c>
      <c r="E137" s="72" t="s">
        <v>142</v>
      </c>
      <c r="F137" s="74" t="s">
        <v>256</v>
      </c>
      <c r="G137" s="75">
        <v>0.1</v>
      </c>
      <c r="H137" s="67"/>
    </row>
    <row r="138" spans="1:8" x14ac:dyDescent="0.3">
      <c r="A138">
        <f t="shared" si="1"/>
        <v>104</v>
      </c>
      <c r="B138" s="73" t="s">
        <v>406</v>
      </c>
      <c r="C138" s="74" t="s">
        <v>245</v>
      </c>
      <c r="D138" s="72" t="s">
        <v>41</v>
      </c>
      <c r="E138" s="72" t="s">
        <v>142</v>
      </c>
      <c r="F138" s="74" t="s">
        <v>256</v>
      </c>
      <c r="G138" s="75">
        <v>0.1</v>
      </c>
      <c r="H138" s="67"/>
    </row>
    <row r="139" spans="1:8" x14ac:dyDescent="0.3">
      <c r="A139">
        <f t="shared" si="1"/>
        <v>105</v>
      </c>
      <c r="B139" s="73" t="s">
        <v>407</v>
      </c>
      <c r="C139" s="74" t="s">
        <v>245</v>
      </c>
      <c r="D139" s="72" t="s">
        <v>42</v>
      </c>
      <c r="E139" s="72" t="s">
        <v>142</v>
      </c>
      <c r="F139" s="74" t="s">
        <v>256</v>
      </c>
      <c r="G139" s="75">
        <v>0.1</v>
      </c>
      <c r="H139" s="67"/>
    </row>
    <row r="140" spans="1:8" x14ac:dyDescent="0.3">
      <c r="A140">
        <f t="shared" si="1"/>
        <v>106</v>
      </c>
      <c r="B140" s="73" t="s">
        <v>408</v>
      </c>
      <c r="C140" s="74" t="s">
        <v>245</v>
      </c>
      <c r="D140" s="72" t="s">
        <v>43</v>
      </c>
      <c r="E140" s="72" t="s">
        <v>142</v>
      </c>
      <c r="F140" s="74" t="s">
        <v>256</v>
      </c>
      <c r="G140" s="75">
        <v>0.1</v>
      </c>
      <c r="H140" s="67"/>
    </row>
    <row r="141" spans="1:8" x14ac:dyDescent="0.3">
      <c r="A141">
        <f t="shared" si="1"/>
        <v>107</v>
      </c>
      <c r="B141" s="73" t="s">
        <v>409</v>
      </c>
      <c r="C141" s="74" t="s">
        <v>245</v>
      </c>
      <c r="D141" s="72" t="s">
        <v>44</v>
      </c>
      <c r="E141" s="72" t="s">
        <v>142</v>
      </c>
      <c r="F141" s="74" t="s">
        <v>256</v>
      </c>
      <c r="G141" s="75">
        <v>0.1</v>
      </c>
      <c r="H141" s="67"/>
    </row>
    <row r="142" spans="1:8" x14ac:dyDescent="0.3">
      <c r="A142">
        <f t="shared" si="1"/>
        <v>108</v>
      </c>
      <c r="B142" s="73" t="s">
        <v>410</v>
      </c>
      <c r="C142" s="74" t="s">
        <v>245</v>
      </c>
      <c r="D142" s="72" t="s">
        <v>45</v>
      </c>
      <c r="E142" s="72" t="s">
        <v>142</v>
      </c>
      <c r="F142" s="74" t="s">
        <v>256</v>
      </c>
      <c r="G142" s="75">
        <v>0.1</v>
      </c>
      <c r="H142" s="67"/>
    </row>
    <row r="143" spans="1:8" x14ac:dyDescent="0.3">
      <c r="A143">
        <f t="shared" si="1"/>
        <v>109</v>
      </c>
      <c r="B143" s="73" t="s">
        <v>411</v>
      </c>
      <c r="C143" s="74" t="s">
        <v>245</v>
      </c>
      <c r="D143" s="72" t="s">
        <v>46</v>
      </c>
      <c r="E143" s="72" t="s">
        <v>142</v>
      </c>
      <c r="F143" s="74" t="s">
        <v>256</v>
      </c>
      <c r="G143" s="75">
        <v>0.1</v>
      </c>
      <c r="H143" s="67"/>
    </row>
    <row r="144" spans="1:8" x14ac:dyDescent="0.3">
      <c r="A144">
        <f t="shared" si="1"/>
        <v>110</v>
      </c>
      <c r="B144" s="73" t="s">
        <v>412</v>
      </c>
      <c r="C144" s="74" t="s">
        <v>245</v>
      </c>
      <c r="D144" s="72" t="s">
        <v>47</v>
      </c>
      <c r="E144" s="72" t="s">
        <v>142</v>
      </c>
      <c r="F144" s="74" t="s">
        <v>256</v>
      </c>
      <c r="G144" s="75">
        <v>0.1</v>
      </c>
      <c r="H144" s="67"/>
    </row>
    <row r="145" spans="1:8" x14ac:dyDescent="0.3">
      <c r="A145">
        <f t="shared" si="1"/>
        <v>111</v>
      </c>
      <c r="B145" s="73" t="s">
        <v>413</v>
      </c>
      <c r="C145" s="74" t="s">
        <v>245</v>
      </c>
      <c r="D145" s="72" t="s">
        <v>48</v>
      </c>
      <c r="E145" s="72" t="s">
        <v>142</v>
      </c>
      <c r="F145" s="74" t="s">
        <v>256</v>
      </c>
      <c r="G145" s="75">
        <v>0.1</v>
      </c>
      <c r="H145" s="67"/>
    </row>
    <row r="146" spans="1:8" x14ac:dyDescent="0.3">
      <c r="A146">
        <f t="shared" si="1"/>
        <v>112</v>
      </c>
      <c r="B146" s="73" t="s">
        <v>414</v>
      </c>
      <c r="C146" s="74" t="s">
        <v>245</v>
      </c>
      <c r="D146" s="72" t="s">
        <v>49</v>
      </c>
      <c r="E146" s="72" t="s">
        <v>142</v>
      </c>
      <c r="F146" s="74" t="s">
        <v>256</v>
      </c>
      <c r="G146" s="75">
        <v>0.1</v>
      </c>
      <c r="H146" s="67"/>
    </row>
    <row r="147" spans="1:8" x14ac:dyDescent="0.3">
      <c r="A147">
        <f t="shared" si="1"/>
        <v>113</v>
      </c>
      <c r="B147" s="73" t="s">
        <v>415</v>
      </c>
      <c r="C147" s="74" t="s">
        <v>245</v>
      </c>
      <c r="D147" s="72" t="s">
        <v>50</v>
      </c>
      <c r="E147" s="72" t="s">
        <v>142</v>
      </c>
      <c r="F147" s="74" t="s">
        <v>256</v>
      </c>
      <c r="G147" s="75">
        <v>0.1</v>
      </c>
      <c r="H147" s="67"/>
    </row>
    <row r="148" spans="1:8" x14ac:dyDescent="0.3">
      <c r="A148">
        <f t="shared" si="1"/>
        <v>114</v>
      </c>
      <c r="B148" s="73" t="s">
        <v>416</v>
      </c>
      <c r="C148" s="74" t="s">
        <v>245</v>
      </c>
      <c r="D148" s="72" t="s">
        <v>34</v>
      </c>
      <c r="E148" s="72" t="s">
        <v>142</v>
      </c>
      <c r="F148" s="74" t="s">
        <v>256</v>
      </c>
      <c r="G148" s="75">
        <v>0.1</v>
      </c>
      <c r="H148" s="67"/>
    </row>
    <row r="149" spans="1:8" x14ac:dyDescent="0.3">
      <c r="A149">
        <f t="shared" si="1"/>
        <v>115</v>
      </c>
      <c r="B149" s="73" t="s">
        <v>417</v>
      </c>
      <c r="C149" s="74" t="s">
        <v>245</v>
      </c>
      <c r="D149" s="72" t="s">
        <v>35</v>
      </c>
      <c r="E149" s="72" t="s">
        <v>142</v>
      </c>
      <c r="F149" s="74" t="s">
        <v>256</v>
      </c>
      <c r="G149" s="75">
        <v>0.1</v>
      </c>
      <c r="H149" s="67"/>
    </row>
    <row r="150" spans="1:8" x14ac:dyDescent="0.3">
      <c r="A150">
        <f t="shared" si="1"/>
        <v>116</v>
      </c>
      <c r="B150" s="73" t="s">
        <v>418</v>
      </c>
      <c r="C150" s="74" t="s">
        <v>245</v>
      </c>
      <c r="D150" s="72" t="s">
        <v>36</v>
      </c>
      <c r="E150" s="72" t="s">
        <v>142</v>
      </c>
      <c r="F150" s="74" t="s">
        <v>256</v>
      </c>
      <c r="G150" s="75">
        <v>0.1</v>
      </c>
      <c r="H150" s="67"/>
    </row>
    <row r="151" spans="1:8" x14ac:dyDescent="0.3">
      <c r="A151">
        <f t="shared" si="1"/>
        <v>117</v>
      </c>
      <c r="B151" s="73" t="s">
        <v>419</v>
      </c>
      <c r="C151" s="74" t="s">
        <v>245</v>
      </c>
      <c r="D151" s="72" t="s">
        <v>37</v>
      </c>
      <c r="E151" s="72" t="s">
        <v>142</v>
      </c>
      <c r="F151" s="74" t="s">
        <v>256</v>
      </c>
      <c r="G151" s="75">
        <v>0.1</v>
      </c>
      <c r="H151" s="67"/>
    </row>
    <row r="152" spans="1:8" x14ac:dyDescent="0.3">
      <c r="A152">
        <f t="shared" si="1"/>
        <v>118</v>
      </c>
      <c r="B152" s="73" t="s">
        <v>420</v>
      </c>
      <c r="C152" s="74" t="s">
        <v>245</v>
      </c>
      <c r="D152" s="72" t="s">
        <v>38</v>
      </c>
      <c r="E152" s="72" t="s">
        <v>142</v>
      </c>
      <c r="F152" s="74" t="s">
        <v>256</v>
      </c>
      <c r="G152" s="75">
        <v>0.1</v>
      </c>
      <c r="H152" s="67"/>
    </row>
    <row r="153" spans="1:8" x14ac:dyDescent="0.3">
      <c r="A153">
        <f t="shared" si="1"/>
        <v>119</v>
      </c>
      <c r="B153" s="73" t="s">
        <v>458</v>
      </c>
      <c r="C153" s="74" t="s">
        <v>245</v>
      </c>
      <c r="D153" s="72" t="s">
        <v>39</v>
      </c>
      <c r="E153" s="72" t="s">
        <v>142</v>
      </c>
      <c r="F153" s="74" t="s">
        <v>256</v>
      </c>
      <c r="G153" s="75">
        <v>0.1</v>
      </c>
      <c r="H153" s="67"/>
    </row>
    <row r="154" spans="1:8" x14ac:dyDescent="0.3">
      <c r="A154">
        <f t="shared" si="1"/>
        <v>120</v>
      </c>
      <c r="B154" s="73" t="s">
        <v>462</v>
      </c>
      <c r="C154" s="74" t="s">
        <v>245</v>
      </c>
      <c r="D154" t="s">
        <v>456</v>
      </c>
      <c r="E154" s="72" t="s">
        <v>142</v>
      </c>
      <c r="F154" s="74" t="s">
        <v>256</v>
      </c>
      <c r="G154" s="75">
        <v>0.1</v>
      </c>
      <c r="H154" s="67"/>
    </row>
    <row r="155" spans="1:8" x14ac:dyDescent="0.3">
      <c r="A155">
        <f t="shared" si="1"/>
        <v>121</v>
      </c>
      <c r="B155" s="73" t="s">
        <v>300</v>
      </c>
      <c r="C155" s="74" t="s">
        <v>245</v>
      </c>
      <c r="D155" s="72" t="s">
        <v>51</v>
      </c>
      <c r="E155" s="72" t="s">
        <v>218</v>
      </c>
      <c r="F155" s="74" t="s">
        <v>256</v>
      </c>
      <c r="G155" s="75">
        <v>0.1</v>
      </c>
      <c r="H155" s="67"/>
    </row>
    <row r="156" spans="1:8" x14ac:dyDescent="0.3">
      <c r="A156">
        <f t="shared" si="1"/>
        <v>122</v>
      </c>
      <c r="B156" s="73" t="s">
        <v>301</v>
      </c>
      <c r="C156" s="74" t="s">
        <v>245</v>
      </c>
      <c r="D156" s="72" t="s">
        <v>52</v>
      </c>
      <c r="E156" s="72" t="s">
        <v>218</v>
      </c>
      <c r="F156" s="74" t="s">
        <v>256</v>
      </c>
      <c r="G156" s="75">
        <v>0.1</v>
      </c>
      <c r="H156" s="67"/>
    </row>
    <row r="157" spans="1:8" x14ac:dyDescent="0.3">
      <c r="A157">
        <f t="shared" si="1"/>
        <v>123</v>
      </c>
      <c r="B157" s="73" t="s">
        <v>302</v>
      </c>
      <c r="C157" s="74" t="s">
        <v>245</v>
      </c>
      <c r="D157" s="72" t="s">
        <v>53</v>
      </c>
      <c r="E157" s="72" t="s">
        <v>218</v>
      </c>
      <c r="F157" s="74" t="s">
        <v>256</v>
      </c>
      <c r="G157" s="75">
        <v>0.1</v>
      </c>
      <c r="H157" s="67"/>
    </row>
    <row r="158" spans="1:8" x14ac:dyDescent="0.3">
      <c r="A158">
        <f t="shared" si="1"/>
        <v>124</v>
      </c>
      <c r="B158" s="73" t="s">
        <v>469</v>
      </c>
      <c r="C158" s="74" t="s">
        <v>245</v>
      </c>
      <c r="D158" s="77" t="s">
        <v>465</v>
      </c>
      <c r="E158" s="72" t="s">
        <v>218</v>
      </c>
      <c r="F158" s="74" t="s">
        <v>256</v>
      </c>
      <c r="G158" s="75">
        <v>0.1</v>
      </c>
      <c r="H158" s="67"/>
    </row>
    <row r="159" spans="1:8" x14ac:dyDescent="0.3">
      <c r="A159">
        <f t="shared" si="1"/>
        <v>125</v>
      </c>
      <c r="B159" s="73" t="s">
        <v>470</v>
      </c>
      <c r="C159" s="74" t="s">
        <v>245</v>
      </c>
      <c r="D159" s="77" t="s">
        <v>466</v>
      </c>
      <c r="E159" s="72" t="s">
        <v>218</v>
      </c>
      <c r="F159" s="74" t="s">
        <v>256</v>
      </c>
      <c r="G159" s="75">
        <v>0.1</v>
      </c>
      <c r="H159" s="67"/>
    </row>
    <row r="160" spans="1:8" x14ac:dyDescent="0.3">
      <c r="A160">
        <f t="shared" si="1"/>
        <v>126</v>
      </c>
      <c r="B160" s="73" t="s">
        <v>303</v>
      </c>
      <c r="C160" s="74" t="s">
        <v>245</v>
      </c>
      <c r="D160" s="72" t="s">
        <v>54</v>
      </c>
      <c r="E160" s="72" t="s">
        <v>218</v>
      </c>
      <c r="F160" s="74" t="s">
        <v>256</v>
      </c>
      <c r="G160" s="75">
        <v>0.1</v>
      </c>
      <c r="H160" s="67"/>
    </row>
    <row r="161" spans="1:8" x14ac:dyDescent="0.3">
      <c r="A161">
        <f t="shared" si="1"/>
        <v>127</v>
      </c>
      <c r="B161" s="73" t="s">
        <v>304</v>
      </c>
      <c r="C161" s="74" t="s">
        <v>245</v>
      </c>
      <c r="D161" s="72" t="s">
        <v>55</v>
      </c>
      <c r="E161" s="72" t="s">
        <v>218</v>
      </c>
      <c r="F161" s="74" t="s">
        <v>256</v>
      </c>
      <c r="G161" s="75">
        <v>0.1</v>
      </c>
      <c r="H161" s="67"/>
    </row>
    <row r="162" spans="1:8" x14ac:dyDescent="0.3">
      <c r="A162">
        <f t="shared" si="1"/>
        <v>128</v>
      </c>
      <c r="B162" s="73" t="s">
        <v>305</v>
      </c>
      <c r="C162" s="74" t="s">
        <v>245</v>
      </c>
      <c r="D162" s="72" t="s">
        <v>56</v>
      </c>
      <c r="E162" s="72" t="s">
        <v>218</v>
      </c>
      <c r="F162" s="74" t="s">
        <v>256</v>
      </c>
      <c r="G162" s="75">
        <v>0.1</v>
      </c>
      <c r="H162" s="67"/>
    </row>
    <row r="163" spans="1:8" x14ac:dyDescent="0.3">
      <c r="A163">
        <f t="shared" si="1"/>
        <v>129</v>
      </c>
      <c r="B163" s="73" t="s">
        <v>306</v>
      </c>
      <c r="C163" s="74" t="s">
        <v>245</v>
      </c>
      <c r="D163" s="72" t="s">
        <v>57</v>
      </c>
      <c r="E163" s="72" t="s">
        <v>218</v>
      </c>
      <c r="F163" s="74" t="s">
        <v>256</v>
      </c>
      <c r="G163" s="75">
        <v>0.1</v>
      </c>
      <c r="H163" s="67"/>
    </row>
    <row r="164" spans="1:8" x14ac:dyDescent="0.3">
      <c r="A164">
        <f t="shared" si="1"/>
        <v>130</v>
      </c>
      <c r="B164" s="73" t="s">
        <v>307</v>
      </c>
      <c r="C164" s="74" t="s">
        <v>245</v>
      </c>
      <c r="D164" s="72" t="s">
        <v>58</v>
      </c>
      <c r="E164" s="72" t="s">
        <v>218</v>
      </c>
      <c r="F164" s="74" t="s">
        <v>256</v>
      </c>
      <c r="G164" s="75">
        <v>0.1</v>
      </c>
      <c r="H164" s="67"/>
    </row>
    <row r="165" spans="1:8" x14ac:dyDescent="0.3">
      <c r="A165">
        <f t="shared" si="1"/>
        <v>131</v>
      </c>
      <c r="B165" s="73" t="s">
        <v>421</v>
      </c>
      <c r="C165" s="74" t="s">
        <v>245</v>
      </c>
      <c r="D165" s="72" t="s">
        <v>40</v>
      </c>
      <c r="E165" s="72" t="s">
        <v>218</v>
      </c>
      <c r="F165" s="74" t="s">
        <v>256</v>
      </c>
      <c r="G165" s="75">
        <v>0.1</v>
      </c>
      <c r="H165" s="67"/>
    </row>
    <row r="166" spans="1:8" x14ac:dyDescent="0.3">
      <c r="A166">
        <f t="shared" si="1"/>
        <v>132</v>
      </c>
      <c r="B166" s="73" t="s">
        <v>422</v>
      </c>
      <c r="C166" s="74" t="s">
        <v>245</v>
      </c>
      <c r="D166" s="72" t="s">
        <v>41</v>
      </c>
      <c r="E166" s="72" t="s">
        <v>218</v>
      </c>
      <c r="F166" s="74" t="s">
        <v>256</v>
      </c>
      <c r="G166" s="75">
        <v>0.1</v>
      </c>
      <c r="H166" s="67"/>
    </row>
    <row r="167" spans="1:8" x14ac:dyDescent="0.3">
      <c r="A167">
        <f t="shared" si="1"/>
        <v>133</v>
      </c>
      <c r="B167" s="73" t="s">
        <v>423</v>
      </c>
      <c r="C167" s="74" t="s">
        <v>245</v>
      </c>
      <c r="D167" s="72" t="s">
        <v>42</v>
      </c>
      <c r="E167" s="72" t="s">
        <v>218</v>
      </c>
      <c r="F167" s="74" t="s">
        <v>256</v>
      </c>
      <c r="G167" s="75">
        <v>0.1</v>
      </c>
      <c r="H167" s="67"/>
    </row>
    <row r="168" spans="1:8" x14ac:dyDescent="0.3">
      <c r="A168">
        <f t="shared" si="1"/>
        <v>134</v>
      </c>
      <c r="B168" s="73" t="s">
        <v>424</v>
      </c>
      <c r="C168" s="74" t="s">
        <v>245</v>
      </c>
      <c r="D168" s="72" t="s">
        <v>43</v>
      </c>
      <c r="E168" s="72" t="s">
        <v>218</v>
      </c>
      <c r="F168" s="74" t="s">
        <v>256</v>
      </c>
      <c r="G168" s="75">
        <v>0.1</v>
      </c>
      <c r="H168" s="67"/>
    </row>
    <row r="169" spans="1:8" x14ac:dyDescent="0.3">
      <c r="A169">
        <f t="shared" si="1"/>
        <v>135</v>
      </c>
      <c r="B169" s="73" t="s">
        <v>425</v>
      </c>
      <c r="C169" s="74" t="s">
        <v>245</v>
      </c>
      <c r="D169" s="72" t="s">
        <v>44</v>
      </c>
      <c r="E169" s="72" t="s">
        <v>218</v>
      </c>
      <c r="F169" s="74" t="s">
        <v>256</v>
      </c>
      <c r="G169" s="75">
        <v>0.1</v>
      </c>
      <c r="H169" s="67"/>
    </row>
    <row r="170" spans="1:8" x14ac:dyDescent="0.3">
      <c r="A170">
        <f t="shared" si="1"/>
        <v>136</v>
      </c>
      <c r="B170" s="73" t="s">
        <v>426</v>
      </c>
      <c r="C170" s="74" t="s">
        <v>245</v>
      </c>
      <c r="D170" s="72" t="s">
        <v>45</v>
      </c>
      <c r="E170" s="72" t="s">
        <v>218</v>
      </c>
      <c r="F170" s="74" t="s">
        <v>256</v>
      </c>
      <c r="G170" s="75">
        <v>0.1</v>
      </c>
      <c r="H170" s="67"/>
    </row>
    <row r="171" spans="1:8" x14ac:dyDescent="0.3">
      <c r="A171">
        <f t="shared" si="1"/>
        <v>137</v>
      </c>
      <c r="B171" s="73" t="s">
        <v>427</v>
      </c>
      <c r="C171" s="74" t="s">
        <v>245</v>
      </c>
      <c r="D171" s="72" t="s">
        <v>46</v>
      </c>
      <c r="E171" s="72" t="s">
        <v>218</v>
      </c>
      <c r="F171" s="74" t="s">
        <v>256</v>
      </c>
      <c r="G171" s="75">
        <v>0.1</v>
      </c>
      <c r="H171" s="67"/>
    </row>
    <row r="172" spans="1:8" x14ac:dyDescent="0.3">
      <c r="A172">
        <f t="shared" si="1"/>
        <v>138</v>
      </c>
      <c r="B172" s="73" t="s">
        <v>428</v>
      </c>
      <c r="C172" s="74" t="s">
        <v>245</v>
      </c>
      <c r="D172" s="72" t="s">
        <v>47</v>
      </c>
      <c r="E172" s="72" t="s">
        <v>218</v>
      </c>
      <c r="F172" s="74" t="s">
        <v>256</v>
      </c>
      <c r="G172" s="75">
        <v>0.1</v>
      </c>
      <c r="H172" s="67"/>
    </row>
    <row r="173" spans="1:8" x14ac:dyDescent="0.3">
      <c r="A173">
        <f t="shared" si="1"/>
        <v>139</v>
      </c>
      <c r="B173" s="73" t="s">
        <v>429</v>
      </c>
      <c r="C173" s="74" t="s">
        <v>245</v>
      </c>
      <c r="D173" s="72" t="s">
        <v>48</v>
      </c>
      <c r="E173" s="72" t="s">
        <v>218</v>
      </c>
      <c r="F173" s="74" t="s">
        <v>256</v>
      </c>
      <c r="G173" s="75">
        <v>0.1</v>
      </c>
      <c r="H173" s="67"/>
    </row>
    <row r="174" spans="1:8" x14ac:dyDescent="0.3">
      <c r="A174">
        <f t="shared" si="1"/>
        <v>140</v>
      </c>
      <c r="B174" s="73" t="s">
        <v>430</v>
      </c>
      <c r="C174" s="74" t="s">
        <v>245</v>
      </c>
      <c r="D174" s="72" t="s">
        <v>49</v>
      </c>
      <c r="E174" s="72" t="s">
        <v>218</v>
      </c>
      <c r="F174" s="74" t="s">
        <v>256</v>
      </c>
      <c r="G174" s="75">
        <v>0.1</v>
      </c>
      <c r="H174" s="67"/>
    </row>
    <row r="175" spans="1:8" x14ac:dyDescent="0.3">
      <c r="A175">
        <f t="shared" si="1"/>
        <v>141</v>
      </c>
      <c r="B175" s="73" t="s">
        <v>431</v>
      </c>
      <c r="C175" s="74" t="s">
        <v>245</v>
      </c>
      <c r="D175" s="72" t="s">
        <v>50</v>
      </c>
      <c r="E175" s="72" t="s">
        <v>218</v>
      </c>
      <c r="F175" s="74" t="s">
        <v>256</v>
      </c>
      <c r="G175" s="75">
        <v>0.1</v>
      </c>
      <c r="H175" s="67"/>
    </row>
    <row r="176" spans="1:8" x14ac:dyDescent="0.3">
      <c r="A176">
        <f t="shared" si="1"/>
        <v>142</v>
      </c>
      <c r="B176" s="73" t="s">
        <v>308</v>
      </c>
      <c r="C176" s="74" t="s">
        <v>245</v>
      </c>
      <c r="D176" s="72" t="s">
        <v>34</v>
      </c>
      <c r="E176" s="72" t="s">
        <v>218</v>
      </c>
      <c r="F176" s="74" t="s">
        <v>256</v>
      </c>
      <c r="G176" s="75">
        <v>0.1</v>
      </c>
      <c r="H176" s="67"/>
    </row>
    <row r="177" spans="1:8" x14ac:dyDescent="0.3">
      <c r="A177">
        <f t="shared" si="1"/>
        <v>143</v>
      </c>
      <c r="B177" s="73" t="s">
        <v>309</v>
      </c>
      <c r="C177" s="74" t="s">
        <v>245</v>
      </c>
      <c r="D177" s="72" t="s">
        <v>35</v>
      </c>
      <c r="E177" s="72" t="s">
        <v>218</v>
      </c>
      <c r="F177" s="74" t="s">
        <v>256</v>
      </c>
      <c r="G177" s="75">
        <v>0.1</v>
      </c>
      <c r="H177" s="67"/>
    </row>
    <row r="178" spans="1:8" x14ac:dyDescent="0.3">
      <c r="A178">
        <f t="shared" si="1"/>
        <v>144</v>
      </c>
      <c r="B178" s="73" t="s">
        <v>310</v>
      </c>
      <c r="C178" s="74" t="s">
        <v>245</v>
      </c>
      <c r="D178" s="72" t="s">
        <v>36</v>
      </c>
      <c r="E178" s="72" t="s">
        <v>218</v>
      </c>
      <c r="F178" s="74" t="s">
        <v>256</v>
      </c>
      <c r="G178" s="75">
        <v>0.1</v>
      </c>
      <c r="H178" s="67"/>
    </row>
    <row r="179" spans="1:8" x14ac:dyDescent="0.3">
      <c r="A179">
        <f t="shared" si="1"/>
        <v>145</v>
      </c>
      <c r="B179" s="73" t="s">
        <v>311</v>
      </c>
      <c r="C179" s="74" t="s">
        <v>245</v>
      </c>
      <c r="D179" s="72" t="s">
        <v>37</v>
      </c>
      <c r="E179" s="72" t="s">
        <v>218</v>
      </c>
      <c r="F179" s="74" t="s">
        <v>256</v>
      </c>
      <c r="G179" s="75">
        <v>0.1</v>
      </c>
      <c r="H179" s="67"/>
    </row>
    <row r="180" spans="1:8" x14ac:dyDescent="0.3">
      <c r="A180">
        <f t="shared" si="1"/>
        <v>146</v>
      </c>
      <c r="B180" s="73" t="s">
        <v>312</v>
      </c>
      <c r="C180" s="74" t="s">
        <v>245</v>
      </c>
      <c r="D180" s="72" t="s">
        <v>38</v>
      </c>
      <c r="E180" s="72" t="s">
        <v>218</v>
      </c>
      <c r="F180" s="74" t="s">
        <v>256</v>
      </c>
      <c r="G180" s="75">
        <v>0.1</v>
      </c>
      <c r="H180" s="67"/>
    </row>
    <row r="181" spans="1:8" x14ac:dyDescent="0.3">
      <c r="A181">
        <f t="shared" si="1"/>
        <v>147</v>
      </c>
      <c r="B181" s="73" t="s">
        <v>459</v>
      </c>
      <c r="C181" s="74" t="s">
        <v>245</v>
      </c>
      <c r="D181" s="72" t="s">
        <v>39</v>
      </c>
      <c r="E181" s="72" t="s">
        <v>218</v>
      </c>
      <c r="F181" s="74" t="s">
        <v>256</v>
      </c>
      <c r="G181" s="75">
        <v>0.1</v>
      </c>
      <c r="H181" s="67"/>
    </row>
    <row r="182" spans="1:8" x14ac:dyDescent="0.3">
      <c r="A182">
        <f t="shared" ref="A182:A245" si="2">A181+1</f>
        <v>148</v>
      </c>
      <c r="B182" s="73" t="s">
        <v>463</v>
      </c>
      <c r="C182" s="74" t="s">
        <v>245</v>
      </c>
      <c r="D182" t="s">
        <v>456</v>
      </c>
      <c r="E182" s="72" t="s">
        <v>218</v>
      </c>
      <c r="F182" s="74" t="s">
        <v>256</v>
      </c>
      <c r="G182" s="75">
        <v>0.1</v>
      </c>
      <c r="H182" s="67"/>
    </row>
    <row r="183" spans="1:8" x14ac:dyDescent="0.3">
      <c r="A183">
        <f t="shared" si="2"/>
        <v>149</v>
      </c>
      <c r="B183" s="73" t="s">
        <v>432</v>
      </c>
      <c r="C183" s="74" t="s">
        <v>245</v>
      </c>
      <c r="D183" s="72" t="s">
        <v>51</v>
      </c>
      <c r="E183" s="72" t="s">
        <v>220</v>
      </c>
      <c r="F183" s="74" t="s">
        <v>256</v>
      </c>
      <c r="G183" s="75">
        <v>0.1</v>
      </c>
      <c r="H183" s="67"/>
    </row>
    <row r="184" spans="1:8" x14ac:dyDescent="0.3">
      <c r="A184">
        <f t="shared" si="2"/>
        <v>150</v>
      </c>
      <c r="B184" s="73" t="s">
        <v>433</v>
      </c>
      <c r="C184" s="74" t="s">
        <v>245</v>
      </c>
      <c r="D184" s="72" t="s">
        <v>52</v>
      </c>
      <c r="E184" s="72" t="s">
        <v>220</v>
      </c>
      <c r="F184" s="74" t="s">
        <v>256</v>
      </c>
      <c r="G184" s="75">
        <v>0.1</v>
      </c>
      <c r="H184" s="67"/>
    </row>
    <row r="185" spans="1:8" x14ac:dyDescent="0.3">
      <c r="A185">
        <f t="shared" si="2"/>
        <v>151</v>
      </c>
      <c r="B185" s="73" t="s">
        <v>434</v>
      </c>
      <c r="C185" s="74" t="s">
        <v>245</v>
      </c>
      <c r="D185" s="72" t="s">
        <v>53</v>
      </c>
      <c r="E185" s="72" t="s">
        <v>220</v>
      </c>
      <c r="F185" s="74" t="s">
        <v>256</v>
      </c>
      <c r="G185" s="75">
        <v>0.1</v>
      </c>
      <c r="H185" s="67"/>
    </row>
    <row r="186" spans="1:8" x14ac:dyDescent="0.3">
      <c r="A186">
        <f t="shared" si="2"/>
        <v>152</v>
      </c>
      <c r="B186" s="73" t="s">
        <v>472</v>
      </c>
      <c r="C186" s="74" t="s">
        <v>245</v>
      </c>
      <c r="D186" s="72" t="s">
        <v>465</v>
      </c>
      <c r="E186" s="72" t="s">
        <v>220</v>
      </c>
      <c r="F186" s="74" t="s">
        <v>256</v>
      </c>
      <c r="G186" s="75">
        <v>0.1</v>
      </c>
      <c r="H186" s="67"/>
    </row>
    <row r="187" spans="1:8" x14ac:dyDescent="0.3">
      <c r="A187">
        <f t="shared" si="2"/>
        <v>153</v>
      </c>
      <c r="B187" s="73" t="s">
        <v>471</v>
      </c>
      <c r="C187" s="74" t="s">
        <v>245</v>
      </c>
      <c r="D187" s="72" t="s">
        <v>466</v>
      </c>
      <c r="E187" s="72" t="s">
        <v>220</v>
      </c>
      <c r="F187" s="74" t="s">
        <v>256</v>
      </c>
      <c r="G187" s="75">
        <v>0.1</v>
      </c>
      <c r="H187" s="67"/>
    </row>
    <row r="188" spans="1:8" x14ac:dyDescent="0.3">
      <c r="A188">
        <f t="shared" si="2"/>
        <v>154</v>
      </c>
      <c r="B188" s="73" t="s">
        <v>435</v>
      </c>
      <c r="C188" s="74" t="s">
        <v>245</v>
      </c>
      <c r="D188" s="72" t="s">
        <v>54</v>
      </c>
      <c r="E188" s="72" t="s">
        <v>220</v>
      </c>
      <c r="F188" s="74" t="s">
        <v>256</v>
      </c>
      <c r="G188" s="75">
        <v>0.1</v>
      </c>
      <c r="H188" s="67"/>
    </row>
    <row r="189" spans="1:8" x14ac:dyDescent="0.3">
      <c r="A189">
        <f t="shared" si="2"/>
        <v>155</v>
      </c>
      <c r="B189" s="73" t="s">
        <v>436</v>
      </c>
      <c r="C189" s="74" t="s">
        <v>245</v>
      </c>
      <c r="D189" s="72" t="s">
        <v>55</v>
      </c>
      <c r="E189" s="72" t="s">
        <v>220</v>
      </c>
      <c r="F189" s="74" t="s">
        <v>256</v>
      </c>
      <c r="G189" s="75">
        <v>0.1</v>
      </c>
      <c r="H189" s="67"/>
    </row>
    <row r="190" spans="1:8" x14ac:dyDescent="0.3">
      <c r="A190">
        <f t="shared" si="2"/>
        <v>156</v>
      </c>
      <c r="B190" s="73" t="s">
        <v>437</v>
      </c>
      <c r="C190" s="74" t="s">
        <v>245</v>
      </c>
      <c r="D190" s="72" t="s">
        <v>56</v>
      </c>
      <c r="E190" s="72" t="s">
        <v>220</v>
      </c>
      <c r="F190" s="74" t="s">
        <v>256</v>
      </c>
      <c r="G190" s="75">
        <v>0.1</v>
      </c>
      <c r="H190" s="67"/>
    </row>
    <row r="191" spans="1:8" x14ac:dyDescent="0.3">
      <c r="A191">
        <f t="shared" si="2"/>
        <v>157</v>
      </c>
      <c r="B191" s="73" t="s">
        <v>438</v>
      </c>
      <c r="C191" s="74" t="s">
        <v>245</v>
      </c>
      <c r="D191" s="72" t="s">
        <v>57</v>
      </c>
      <c r="E191" s="72" t="s">
        <v>220</v>
      </c>
      <c r="F191" s="74" t="s">
        <v>256</v>
      </c>
      <c r="G191" s="75">
        <v>0.1</v>
      </c>
      <c r="H191" s="67"/>
    </row>
    <row r="192" spans="1:8" x14ac:dyDescent="0.3">
      <c r="A192">
        <f t="shared" si="2"/>
        <v>158</v>
      </c>
      <c r="B192" s="73" t="s">
        <v>439</v>
      </c>
      <c r="C192" s="74" t="s">
        <v>245</v>
      </c>
      <c r="D192" s="72" t="s">
        <v>58</v>
      </c>
      <c r="E192" s="72" t="s">
        <v>220</v>
      </c>
      <c r="F192" s="74" t="s">
        <v>256</v>
      </c>
      <c r="G192" s="75">
        <v>0.1</v>
      </c>
      <c r="H192" s="67"/>
    </row>
    <row r="193" spans="1:8" x14ac:dyDescent="0.3">
      <c r="A193">
        <f t="shared" si="2"/>
        <v>159</v>
      </c>
      <c r="B193" s="73" t="s">
        <v>440</v>
      </c>
      <c r="C193" s="74" t="s">
        <v>245</v>
      </c>
      <c r="D193" s="72" t="s">
        <v>40</v>
      </c>
      <c r="E193" s="72" t="s">
        <v>220</v>
      </c>
      <c r="F193" s="74" t="s">
        <v>256</v>
      </c>
      <c r="G193" s="75">
        <v>0.1</v>
      </c>
      <c r="H193" s="67"/>
    </row>
    <row r="194" spans="1:8" x14ac:dyDescent="0.3">
      <c r="A194">
        <f t="shared" si="2"/>
        <v>160</v>
      </c>
      <c r="B194" s="73" t="s">
        <v>441</v>
      </c>
      <c r="C194" s="74" t="s">
        <v>245</v>
      </c>
      <c r="D194" s="72" t="s">
        <v>41</v>
      </c>
      <c r="E194" s="72" t="s">
        <v>220</v>
      </c>
      <c r="F194" s="74" t="s">
        <v>256</v>
      </c>
      <c r="G194" s="75">
        <v>0.1</v>
      </c>
      <c r="H194" s="67"/>
    </row>
    <row r="195" spans="1:8" x14ac:dyDescent="0.3">
      <c r="A195">
        <f t="shared" si="2"/>
        <v>161</v>
      </c>
      <c r="B195" s="73" t="s">
        <v>442</v>
      </c>
      <c r="C195" s="74" t="s">
        <v>245</v>
      </c>
      <c r="D195" s="72" t="s">
        <v>42</v>
      </c>
      <c r="E195" s="72" t="s">
        <v>220</v>
      </c>
      <c r="F195" s="74" t="s">
        <v>256</v>
      </c>
      <c r="G195" s="75">
        <v>0.1</v>
      </c>
      <c r="H195" s="67"/>
    </row>
    <row r="196" spans="1:8" x14ac:dyDescent="0.3">
      <c r="A196">
        <f t="shared" si="2"/>
        <v>162</v>
      </c>
      <c r="B196" s="73" t="s">
        <v>443</v>
      </c>
      <c r="C196" s="74" t="s">
        <v>245</v>
      </c>
      <c r="D196" s="72" t="s">
        <v>43</v>
      </c>
      <c r="E196" s="72" t="s">
        <v>220</v>
      </c>
      <c r="F196" s="74" t="s">
        <v>256</v>
      </c>
      <c r="G196" s="75">
        <v>0.1</v>
      </c>
      <c r="H196" s="67"/>
    </row>
    <row r="197" spans="1:8" x14ac:dyDescent="0.3">
      <c r="A197">
        <f t="shared" si="2"/>
        <v>163</v>
      </c>
      <c r="B197" s="73" t="s">
        <v>444</v>
      </c>
      <c r="C197" s="74" t="s">
        <v>245</v>
      </c>
      <c r="D197" s="72" t="s">
        <v>44</v>
      </c>
      <c r="E197" s="72" t="s">
        <v>220</v>
      </c>
      <c r="F197" s="74" t="s">
        <v>256</v>
      </c>
      <c r="G197" s="75">
        <v>0.1</v>
      </c>
      <c r="H197" s="67"/>
    </row>
    <row r="198" spans="1:8" x14ac:dyDescent="0.3">
      <c r="A198">
        <f t="shared" si="2"/>
        <v>164</v>
      </c>
      <c r="B198" s="73" t="s">
        <v>445</v>
      </c>
      <c r="C198" s="74" t="s">
        <v>245</v>
      </c>
      <c r="D198" s="72" t="s">
        <v>45</v>
      </c>
      <c r="E198" s="72" t="s">
        <v>220</v>
      </c>
      <c r="F198" s="74" t="s">
        <v>256</v>
      </c>
      <c r="G198" s="75">
        <v>0.1</v>
      </c>
      <c r="H198" s="67"/>
    </row>
    <row r="199" spans="1:8" x14ac:dyDescent="0.3">
      <c r="A199">
        <f t="shared" si="2"/>
        <v>165</v>
      </c>
      <c r="B199" s="73" t="s">
        <v>446</v>
      </c>
      <c r="C199" s="74" t="s">
        <v>245</v>
      </c>
      <c r="D199" s="72" t="s">
        <v>46</v>
      </c>
      <c r="E199" s="72" t="s">
        <v>220</v>
      </c>
      <c r="F199" s="74" t="s">
        <v>256</v>
      </c>
      <c r="G199" s="75">
        <v>0.1</v>
      </c>
      <c r="H199" s="67"/>
    </row>
    <row r="200" spans="1:8" x14ac:dyDescent="0.3">
      <c r="A200">
        <f t="shared" si="2"/>
        <v>166</v>
      </c>
      <c r="B200" s="73" t="s">
        <v>447</v>
      </c>
      <c r="C200" s="74" t="s">
        <v>245</v>
      </c>
      <c r="D200" s="72" t="s">
        <v>47</v>
      </c>
      <c r="E200" s="72" t="s">
        <v>220</v>
      </c>
      <c r="F200" s="74" t="s">
        <v>256</v>
      </c>
      <c r="G200" s="75">
        <v>0.1</v>
      </c>
      <c r="H200" s="67"/>
    </row>
    <row r="201" spans="1:8" x14ac:dyDescent="0.3">
      <c r="A201">
        <f t="shared" si="2"/>
        <v>167</v>
      </c>
      <c r="B201" s="73" t="s">
        <v>448</v>
      </c>
      <c r="C201" s="74" t="s">
        <v>245</v>
      </c>
      <c r="D201" s="72" t="s">
        <v>48</v>
      </c>
      <c r="E201" s="72" t="s">
        <v>220</v>
      </c>
      <c r="F201" s="74" t="s">
        <v>256</v>
      </c>
      <c r="G201" s="75">
        <v>0.1</v>
      </c>
      <c r="H201" s="67"/>
    </row>
    <row r="202" spans="1:8" x14ac:dyDescent="0.3">
      <c r="A202">
        <f t="shared" si="2"/>
        <v>168</v>
      </c>
      <c r="B202" s="73" t="s">
        <v>449</v>
      </c>
      <c r="C202" s="74" t="s">
        <v>245</v>
      </c>
      <c r="D202" s="72" t="s">
        <v>49</v>
      </c>
      <c r="E202" s="72" t="s">
        <v>220</v>
      </c>
      <c r="F202" s="74" t="s">
        <v>256</v>
      </c>
      <c r="G202" s="75">
        <v>0.1</v>
      </c>
      <c r="H202" s="67"/>
    </row>
    <row r="203" spans="1:8" x14ac:dyDescent="0.3">
      <c r="A203">
        <f t="shared" si="2"/>
        <v>169</v>
      </c>
      <c r="B203" s="73" t="s">
        <v>450</v>
      </c>
      <c r="C203" s="74" t="s">
        <v>245</v>
      </c>
      <c r="D203" s="72" t="s">
        <v>50</v>
      </c>
      <c r="E203" s="72" t="s">
        <v>220</v>
      </c>
      <c r="F203" s="74" t="s">
        <v>256</v>
      </c>
      <c r="G203" s="75">
        <v>0.1</v>
      </c>
      <c r="H203" s="67"/>
    </row>
    <row r="204" spans="1:8" x14ac:dyDescent="0.3">
      <c r="A204">
        <f t="shared" si="2"/>
        <v>170</v>
      </c>
      <c r="B204" s="73" t="s">
        <v>451</v>
      </c>
      <c r="C204" s="74" t="s">
        <v>245</v>
      </c>
      <c r="D204" s="72" t="s">
        <v>34</v>
      </c>
      <c r="E204" s="72" t="s">
        <v>220</v>
      </c>
      <c r="F204" s="74" t="s">
        <v>256</v>
      </c>
      <c r="G204" s="75">
        <v>0.1</v>
      </c>
      <c r="H204" s="67"/>
    </row>
    <row r="205" spans="1:8" x14ac:dyDescent="0.3">
      <c r="A205">
        <f t="shared" si="2"/>
        <v>171</v>
      </c>
      <c r="B205" s="73" t="s">
        <v>452</v>
      </c>
      <c r="C205" s="74" t="s">
        <v>245</v>
      </c>
      <c r="D205" s="72" t="s">
        <v>35</v>
      </c>
      <c r="E205" s="72" t="s">
        <v>220</v>
      </c>
      <c r="F205" s="74" t="s">
        <v>256</v>
      </c>
      <c r="G205" s="75">
        <v>0.1</v>
      </c>
      <c r="H205" s="67"/>
    </row>
    <row r="206" spans="1:8" x14ac:dyDescent="0.3">
      <c r="A206">
        <f t="shared" si="2"/>
        <v>172</v>
      </c>
      <c r="B206" s="73" t="s">
        <v>453</v>
      </c>
      <c r="C206" s="74" t="s">
        <v>245</v>
      </c>
      <c r="D206" s="72" t="s">
        <v>36</v>
      </c>
      <c r="E206" s="72" t="s">
        <v>220</v>
      </c>
      <c r="F206" s="74" t="s">
        <v>256</v>
      </c>
      <c r="G206" s="75">
        <v>0.1</v>
      </c>
      <c r="H206" s="67"/>
    </row>
    <row r="207" spans="1:8" x14ac:dyDescent="0.3">
      <c r="A207">
        <f t="shared" si="2"/>
        <v>173</v>
      </c>
      <c r="B207" s="73" t="s">
        <v>454</v>
      </c>
      <c r="C207" s="74" t="s">
        <v>245</v>
      </c>
      <c r="D207" s="72" t="s">
        <v>37</v>
      </c>
      <c r="E207" s="72" t="s">
        <v>220</v>
      </c>
      <c r="F207" s="74" t="s">
        <v>256</v>
      </c>
      <c r="G207" s="75">
        <v>0.1</v>
      </c>
      <c r="H207" s="67"/>
    </row>
    <row r="208" spans="1:8" x14ac:dyDescent="0.3">
      <c r="A208">
        <f t="shared" si="2"/>
        <v>174</v>
      </c>
      <c r="B208" s="73" t="s">
        <v>455</v>
      </c>
      <c r="C208" s="74" t="s">
        <v>245</v>
      </c>
      <c r="D208" s="72" t="s">
        <v>38</v>
      </c>
      <c r="E208" s="72" t="s">
        <v>220</v>
      </c>
      <c r="F208" s="74" t="s">
        <v>256</v>
      </c>
      <c r="G208" s="75">
        <v>0.1</v>
      </c>
      <c r="H208" s="67"/>
    </row>
    <row r="209" spans="1:8" x14ac:dyDescent="0.3">
      <c r="A209">
        <f t="shared" si="2"/>
        <v>175</v>
      </c>
      <c r="B209" s="73" t="s">
        <v>460</v>
      </c>
      <c r="C209" s="74" t="s">
        <v>245</v>
      </c>
      <c r="D209" s="72" t="s">
        <v>39</v>
      </c>
      <c r="E209" s="72" t="s">
        <v>220</v>
      </c>
      <c r="F209" s="74" t="s">
        <v>256</v>
      </c>
      <c r="G209" s="75">
        <v>0.1</v>
      </c>
      <c r="H209" s="67"/>
    </row>
    <row r="210" spans="1:8" x14ac:dyDescent="0.3">
      <c r="A210">
        <f t="shared" si="2"/>
        <v>176</v>
      </c>
      <c r="B210" s="73" t="s">
        <v>464</v>
      </c>
      <c r="C210" s="74" t="s">
        <v>245</v>
      </c>
      <c r="D210" t="s">
        <v>456</v>
      </c>
      <c r="E210" s="72" t="s">
        <v>220</v>
      </c>
      <c r="F210" s="74" t="s">
        <v>256</v>
      </c>
      <c r="G210" s="75">
        <v>0.1</v>
      </c>
      <c r="H210" s="67"/>
    </row>
    <row r="211" spans="1:8" x14ac:dyDescent="0.3">
      <c r="A211">
        <f t="shared" si="2"/>
        <v>177</v>
      </c>
      <c r="B211" s="77" t="s">
        <v>257</v>
      </c>
      <c r="C211" s="77" t="s">
        <v>243</v>
      </c>
      <c r="D211" s="77" t="s">
        <v>153</v>
      </c>
      <c r="E211" s="77" t="s">
        <v>280</v>
      </c>
      <c r="F211" s="77" t="s">
        <v>256</v>
      </c>
      <c r="G211" s="77">
        <v>-0.1</v>
      </c>
      <c r="H211" s="67"/>
    </row>
    <row r="212" spans="1:8" x14ac:dyDescent="0.3">
      <c r="A212">
        <f t="shared" si="2"/>
        <v>178</v>
      </c>
      <c r="B212" s="77" t="s">
        <v>258</v>
      </c>
      <c r="C212" s="77" t="s">
        <v>244</v>
      </c>
      <c r="D212" s="77" t="s">
        <v>33</v>
      </c>
      <c r="E212" s="77" t="s">
        <v>94</v>
      </c>
      <c r="F212" s="77" t="s">
        <v>256</v>
      </c>
      <c r="G212" s="77">
        <v>-0.1</v>
      </c>
      <c r="H212" s="67"/>
    </row>
    <row r="213" spans="1:8" x14ac:dyDescent="0.3">
      <c r="A213">
        <f t="shared" si="2"/>
        <v>179</v>
      </c>
      <c r="B213" s="77" t="s">
        <v>259</v>
      </c>
      <c r="C213" s="77" t="s">
        <v>244</v>
      </c>
      <c r="D213" s="77" t="s">
        <v>10</v>
      </c>
      <c r="E213" s="77" t="s">
        <v>94</v>
      </c>
      <c r="F213" s="77" t="s">
        <v>256</v>
      </c>
      <c r="G213" s="77">
        <v>-0.1</v>
      </c>
      <c r="H213" s="67"/>
    </row>
    <row r="214" spans="1:8" x14ac:dyDescent="0.3">
      <c r="A214">
        <f t="shared" si="2"/>
        <v>180</v>
      </c>
      <c r="B214" s="77" t="s">
        <v>260</v>
      </c>
      <c r="C214" s="77" t="s">
        <v>244</v>
      </c>
      <c r="D214" s="77" t="s">
        <v>11</v>
      </c>
      <c r="E214" s="77" t="s">
        <v>94</v>
      </c>
      <c r="F214" s="77" t="s">
        <v>256</v>
      </c>
      <c r="G214" s="77">
        <v>-0.1</v>
      </c>
      <c r="H214" s="67"/>
    </row>
    <row r="215" spans="1:8" x14ac:dyDescent="0.3">
      <c r="A215">
        <f t="shared" si="2"/>
        <v>181</v>
      </c>
      <c r="B215" s="77" t="s">
        <v>275</v>
      </c>
      <c r="C215" s="77" t="s">
        <v>244</v>
      </c>
      <c r="D215" s="77" t="s">
        <v>105</v>
      </c>
      <c r="E215" s="77" t="s">
        <v>94</v>
      </c>
      <c r="F215" s="77" t="s">
        <v>256</v>
      </c>
      <c r="G215" s="77">
        <v>-0.1</v>
      </c>
      <c r="H215" s="67"/>
    </row>
    <row r="216" spans="1:8" x14ac:dyDescent="0.3">
      <c r="A216">
        <f t="shared" si="2"/>
        <v>182</v>
      </c>
      <c r="B216" s="77" t="s">
        <v>261</v>
      </c>
      <c r="C216" s="77" t="s">
        <v>244</v>
      </c>
      <c r="D216" s="77" t="s">
        <v>107</v>
      </c>
      <c r="E216" s="77" t="s">
        <v>94</v>
      </c>
      <c r="F216" s="77" t="s">
        <v>256</v>
      </c>
      <c r="G216" s="77">
        <v>-0.1</v>
      </c>
      <c r="H216" s="67"/>
    </row>
    <row r="217" spans="1:8" x14ac:dyDescent="0.3">
      <c r="A217">
        <f t="shared" si="2"/>
        <v>183</v>
      </c>
      <c r="B217" s="77" t="s">
        <v>276</v>
      </c>
      <c r="C217" s="77" t="s">
        <v>244</v>
      </c>
      <c r="D217" s="77" t="s">
        <v>237</v>
      </c>
      <c r="E217" s="77" t="s">
        <v>94</v>
      </c>
      <c r="F217" s="77" t="s">
        <v>256</v>
      </c>
      <c r="G217" s="77">
        <v>-0.1</v>
      </c>
      <c r="H217" s="67"/>
    </row>
    <row r="218" spans="1:8" x14ac:dyDescent="0.3">
      <c r="A218">
        <f t="shared" si="2"/>
        <v>184</v>
      </c>
      <c r="B218" s="77" t="s">
        <v>262</v>
      </c>
      <c r="C218" s="77" t="s">
        <v>244</v>
      </c>
      <c r="D218" s="77" t="s">
        <v>108</v>
      </c>
      <c r="E218" s="77" t="s">
        <v>94</v>
      </c>
      <c r="F218" s="77" t="s">
        <v>256</v>
      </c>
      <c r="G218" s="77">
        <v>-0.1</v>
      </c>
      <c r="H218" s="67"/>
    </row>
    <row r="219" spans="1:8" x14ac:dyDescent="0.3">
      <c r="A219">
        <f t="shared" si="2"/>
        <v>185</v>
      </c>
      <c r="B219" s="77" t="s">
        <v>263</v>
      </c>
      <c r="C219" s="77" t="s">
        <v>244</v>
      </c>
      <c r="D219" s="77" t="s">
        <v>110</v>
      </c>
      <c r="E219" s="77" t="s">
        <v>94</v>
      </c>
      <c r="F219" s="77" t="s">
        <v>256</v>
      </c>
      <c r="G219" s="77">
        <v>-0.1</v>
      </c>
      <c r="H219" s="67"/>
    </row>
    <row r="220" spans="1:8" x14ac:dyDescent="0.3">
      <c r="A220">
        <f t="shared" si="2"/>
        <v>186</v>
      </c>
      <c r="B220" s="77" t="s">
        <v>264</v>
      </c>
      <c r="C220" s="77" t="s">
        <v>244</v>
      </c>
      <c r="D220" s="77" t="s">
        <v>109</v>
      </c>
      <c r="E220" s="77" t="s">
        <v>94</v>
      </c>
      <c r="F220" s="77" t="s">
        <v>256</v>
      </c>
      <c r="G220" s="77">
        <v>-0.1</v>
      </c>
      <c r="H220" s="67"/>
    </row>
    <row r="221" spans="1:8" x14ac:dyDescent="0.3">
      <c r="A221">
        <f t="shared" si="2"/>
        <v>187</v>
      </c>
      <c r="B221" s="77" t="s">
        <v>265</v>
      </c>
      <c r="C221" s="77" t="s">
        <v>244</v>
      </c>
      <c r="D221" s="77" t="s">
        <v>111</v>
      </c>
      <c r="E221" s="77" t="s">
        <v>94</v>
      </c>
      <c r="F221" s="77" t="s">
        <v>256</v>
      </c>
      <c r="G221" s="77">
        <v>-0.1</v>
      </c>
      <c r="H221" s="67"/>
    </row>
    <row r="222" spans="1:8" x14ac:dyDescent="0.3">
      <c r="A222">
        <f t="shared" si="2"/>
        <v>188</v>
      </c>
      <c r="B222" s="77" t="s">
        <v>266</v>
      </c>
      <c r="C222" s="77" t="s">
        <v>244</v>
      </c>
      <c r="D222" s="77" t="s">
        <v>12</v>
      </c>
      <c r="E222" s="77" t="s">
        <v>94</v>
      </c>
      <c r="F222" s="77" t="s">
        <v>256</v>
      </c>
      <c r="G222" s="77">
        <v>-0.1</v>
      </c>
      <c r="H222" s="67"/>
    </row>
    <row r="223" spans="1:8" x14ac:dyDescent="0.3">
      <c r="A223">
        <f t="shared" si="2"/>
        <v>189</v>
      </c>
      <c r="B223" s="77" t="s">
        <v>267</v>
      </c>
      <c r="C223" s="77" t="s">
        <v>244</v>
      </c>
      <c r="D223" s="77" t="s">
        <v>13</v>
      </c>
      <c r="E223" s="77" t="s">
        <v>94</v>
      </c>
      <c r="F223" s="77" t="s">
        <v>256</v>
      </c>
      <c r="G223" s="77">
        <v>-0.1</v>
      </c>
      <c r="H223" s="67"/>
    </row>
    <row r="224" spans="1:8" x14ac:dyDescent="0.3">
      <c r="A224">
        <f t="shared" si="2"/>
        <v>190</v>
      </c>
      <c r="B224" s="77" t="s">
        <v>268</v>
      </c>
      <c r="C224" s="77" t="s">
        <v>244</v>
      </c>
      <c r="D224" s="77" t="s">
        <v>14</v>
      </c>
      <c r="E224" s="77" t="s">
        <v>94</v>
      </c>
      <c r="F224" s="77" t="s">
        <v>256</v>
      </c>
      <c r="G224" s="77">
        <v>-0.1</v>
      </c>
      <c r="H224" s="67"/>
    </row>
    <row r="225" spans="1:8" x14ac:dyDescent="0.3">
      <c r="A225">
        <f t="shared" si="2"/>
        <v>191</v>
      </c>
      <c r="B225" s="77" t="s">
        <v>269</v>
      </c>
      <c r="C225" s="77" t="s">
        <v>244</v>
      </c>
      <c r="D225" s="77" t="s">
        <v>17</v>
      </c>
      <c r="E225" s="77" t="s">
        <v>94</v>
      </c>
      <c r="F225" s="77" t="s">
        <v>256</v>
      </c>
      <c r="G225" s="77">
        <v>-0.1</v>
      </c>
      <c r="H225" s="67"/>
    </row>
    <row r="226" spans="1:8" x14ac:dyDescent="0.3">
      <c r="A226">
        <f t="shared" si="2"/>
        <v>192</v>
      </c>
      <c r="B226" s="77" t="s">
        <v>270</v>
      </c>
      <c r="C226" s="77" t="s">
        <v>244</v>
      </c>
      <c r="D226" s="77" t="s">
        <v>18</v>
      </c>
      <c r="E226" s="77" t="s">
        <v>94</v>
      </c>
      <c r="F226" s="77" t="s">
        <v>256</v>
      </c>
      <c r="G226" s="77">
        <v>-0.1</v>
      </c>
      <c r="H226" s="67"/>
    </row>
    <row r="227" spans="1:8" x14ac:dyDescent="0.3">
      <c r="A227">
        <f t="shared" si="2"/>
        <v>193</v>
      </c>
      <c r="B227" s="77" t="s">
        <v>271</v>
      </c>
      <c r="C227" s="77" t="s">
        <v>244</v>
      </c>
      <c r="D227" s="77" t="s">
        <v>233</v>
      </c>
      <c r="E227" s="77" t="s">
        <v>94</v>
      </c>
      <c r="F227" s="77" t="s">
        <v>256</v>
      </c>
      <c r="G227" s="77">
        <v>-0.1</v>
      </c>
      <c r="H227" s="67"/>
    </row>
    <row r="228" spans="1:8" x14ac:dyDescent="0.3">
      <c r="A228">
        <f t="shared" si="2"/>
        <v>194</v>
      </c>
      <c r="B228" s="77" t="s">
        <v>277</v>
      </c>
      <c r="C228" s="77" t="s">
        <v>244</v>
      </c>
      <c r="D228" s="77" t="s">
        <v>234</v>
      </c>
      <c r="E228" s="77" t="s">
        <v>94</v>
      </c>
      <c r="F228" s="77" t="s">
        <v>256</v>
      </c>
      <c r="G228" s="77">
        <v>-0.1</v>
      </c>
      <c r="H228" s="67"/>
    </row>
    <row r="229" spans="1:8" x14ac:dyDescent="0.3">
      <c r="A229">
        <f t="shared" si="2"/>
        <v>195</v>
      </c>
      <c r="B229" s="77" t="s">
        <v>272</v>
      </c>
      <c r="C229" s="77" t="s">
        <v>244</v>
      </c>
      <c r="D229" s="77" t="s">
        <v>235</v>
      </c>
      <c r="E229" s="77" t="s">
        <v>94</v>
      </c>
      <c r="F229" s="77" t="s">
        <v>256</v>
      </c>
      <c r="G229" s="77">
        <v>-0.1</v>
      </c>
      <c r="H229" s="67"/>
    </row>
    <row r="230" spans="1:8" x14ac:dyDescent="0.3">
      <c r="A230">
        <f t="shared" si="2"/>
        <v>196</v>
      </c>
      <c r="B230" s="77" t="s">
        <v>278</v>
      </c>
      <c r="C230" s="77" t="s">
        <v>244</v>
      </c>
      <c r="D230" s="77" t="s">
        <v>236</v>
      </c>
      <c r="E230" s="77" t="s">
        <v>94</v>
      </c>
      <c r="F230" s="77" t="s">
        <v>256</v>
      </c>
      <c r="G230" s="77">
        <v>-0.1</v>
      </c>
      <c r="H230" s="67"/>
    </row>
    <row r="231" spans="1:8" x14ac:dyDescent="0.3">
      <c r="A231">
        <f t="shared" si="2"/>
        <v>197</v>
      </c>
      <c r="B231" s="77" t="s">
        <v>273</v>
      </c>
      <c r="C231" s="77" t="s">
        <v>244</v>
      </c>
      <c r="D231" s="77" t="s">
        <v>16</v>
      </c>
      <c r="E231" s="77" t="s">
        <v>94</v>
      </c>
      <c r="F231" s="77" t="s">
        <v>256</v>
      </c>
      <c r="G231" s="77">
        <v>-0.1</v>
      </c>
      <c r="H231" s="67"/>
    </row>
    <row r="232" spans="1:8" x14ac:dyDescent="0.3">
      <c r="A232">
        <f t="shared" si="2"/>
        <v>198</v>
      </c>
      <c r="B232" s="77" t="s">
        <v>274</v>
      </c>
      <c r="C232" s="77" t="s">
        <v>244</v>
      </c>
      <c r="D232" s="77" t="s">
        <v>15</v>
      </c>
      <c r="E232" s="77" t="s">
        <v>94</v>
      </c>
      <c r="F232" s="77" t="s">
        <v>256</v>
      </c>
      <c r="G232" s="77">
        <v>-0.1</v>
      </c>
      <c r="H232" s="67"/>
    </row>
    <row r="233" spans="1:8" x14ac:dyDescent="0.3">
      <c r="A233">
        <f t="shared" si="2"/>
        <v>199</v>
      </c>
      <c r="B233" s="77" t="s">
        <v>279</v>
      </c>
      <c r="C233" s="77" t="s">
        <v>244</v>
      </c>
      <c r="D233" s="77" t="s">
        <v>128</v>
      </c>
      <c r="E233" s="77" t="s">
        <v>94</v>
      </c>
      <c r="F233" s="77" t="s">
        <v>256</v>
      </c>
      <c r="G233" s="77">
        <v>-0.1</v>
      </c>
      <c r="H233" s="67"/>
    </row>
    <row r="234" spans="1:8" x14ac:dyDescent="0.3">
      <c r="A234">
        <f t="shared" si="2"/>
        <v>200</v>
      </c>
      <c r="B234" s="77" t="s">
        <v>281</v>
      </c>
      <c r="C234" s="77" t="s">
        <v>243</v>
      </c>
      <c r="D234" s="77" t="s">
        <v>4</v>
      </c>
      <c r="E234" s="77" t="s">
        <v>280</v>
      </c>
      <c r="F234" s="77" t="s">
        <v>256</v>
      </c>
      <c r="G234" s="77">
        <v>-0.1</v>
      </c>
      <c r="H234" s="67"/>
    </row>
    <row r="235" spans="1:8" x14ac:dyDescent="0.3">
      <c r="A235">
        <f t="shared" si="2"/>
        <v>201</v>
      </c>
      <c r="B235" s="77" t="s">
        <v>288</v>
      </c>
      <c r="C235" s="77" t="s">
        <v>243</v>
      </c>
      <c r="D235" s="77" t="s">
        <v>229</v>
      </c>
      <c r="E235" s="77" t="s">
        <v>280</v>
      </c>
      <c r="F235" s="77" t="s">
        <v>256</v>
      </c>
      <c r="G235" s="77">
        <v>-0.1</v>
      </c>
      <c r="H235" s="67"/>
    </row>
    <row r="236" spans="1:8" x14ac:dyDescent="0.3">
      <c r="A236">
        <f t="shared" si="2"/>
        <v>202</v>
      </c>
      <c r="B236" s="77" t="s">
        <v>291</v>
      </c>
      <c r="C236" s="77" t="s">
        <v>243</v>
      </c>
      <c r="D236" s="77" t="s">
        <v>230</v>
      </c>
      <c r="E236" s="77" t="s">
        <v>280</v>
      </c>
      <c r="F236" s="77" t="s">
        <v>256</v>
      </c>
      <c r="G236" s="77">
        <v>-0.1</v>
      </c>
      <c r="H236" s="67"/>
    </row>
    <row r="237" spans="1:8" x14ac:dyDescent="0.3">
      <c r="A237">
        <f t="shared" si="2"/>
        <v>203</v>
      </c>
      <c r="B237" s="77" t="s">
        <v>282</v>
      </c>
      <c r="C237" s="77" t="s">
        <v>243</v>
      </c>
      <c r="D237" s="77" t="s">
        <v>5</v>
      </c>
      <c r="E237" s="77" t="s">
        <v>280</v>
      </c>
      <c r="F237" s="77" t="s">
        <v>256</v>
      </c>
      <c r="G237" s="77">
        <v>-0.1</v>
      </c>
      <c r="H237" s="67"/>
    </row>
    <row r="238" spans="1:8" x14ac:dyDescent="0.3">
      <c r="A238">
        <f t="shared" si="2"/>
        <v>204</v>
      </c>
      <c r="B238" s="77" t="s">
        <v>313</v>
      </c>
      <c r="C238" s="77" t="s">
        <v>243</v>
      </c>
      <c r="D238" s="77" t="s">
        <v>227</v>
      </c>
      <c r="E238" s="77" t="s">
        <v>280</v>
      </c>
      <c r="F238" s="77" t="s">
        <v>256</v>
      </c>
      <c r="G238" s="77">
        <v>-0.1</v>
      </c>
      <c r="H238" s="67"/>
    </row>
    <row r="239" spans="1:8" x14ac:dyDescent="0.3">
      <c r="A239">
        <f t="shared" si="2"/>
        <v>205</v>
      </c>
      <c r="B239" s="77" t="s">
        <v>314</v>
      </c>
      <c r="C239" s="77" t="s">
        <v>243</v>
      </c>
      <c r="D239" s="77" t="s">
        <v>226</v>
      </c>
      <c r="E239" s="77" t="s">
        <v>280</v>
      </c>
      <c r="F239" s="77" t="s">
        <v>256</v>
      </c>
      <c r="G239" s="77">
        <v>-0.1</v>
      </c>
      <c r="H239" s="67"/>
    </row>
    <row r="240" spans="1:8" x14ac:dyDescent="0.3">
      <c r="A240">
        <f t="shared" si="2"/>
        <v>206</v>
      </c>
      <c r="B240" s="77" t="s">
        <v>283</v>
      </c>
      <c r="C240" s="77" t="s">
        <v>243</v>
      </c>
      <c r="D240" s="77" t="s">
        <v>6</v>
      </c>
      <c r="E240" s="77" t="s">
        <v>280</v>
      </c>
      <c r="F240" s="77" t="s">
        <v>256</v>
      </c>
      <c r="G240" s="77">
        <v>-0.1</v>
      </c>
      <c r="H240" s="67"/>
    </row>
    <row r="241" spans="1:8" x14ac:dyDescent="0.3">
      <c r="A241">
        <f t="shared" si="2"/>
        <v>207</v>
      </c>
      <c r="B241" s="77" t="s">
        <v>284</v>
      </c>
      <c r="C241" s="77" t="s">
        <v>243</v>
      </c>
      <c r="D241" s="77" t="s">
        <v>7</v>
      </c>
      <c r="E241" s="77" t="s">
        <v>280</v>
      </c>
      <c r="F241" s="77" t="s">
        <v>256</v>
      </c>
      <c r="G241" s="77">
        <v>-0.1</v>
      </c>
      <c r="H241" s="67"/>
    </row>
    <row r="242" spans="1:8" x14ac:dyDescent="0.3">
      <c r="A242">
        <f t="shared" si="2"/>
        <v>208</v>
      </c>
      <c r="B242" s="77" t="s">
        <v>285</v>
      </c>
      <c r="C242" s="77" t="s">
        <v>243</v>
      </c>
      <c r="D242" s="77" t="s">
        <v>8</v>
      </c>
      <c r="E242" s="77" t="s">
        <v>280</v>
      </c>
      <c r="F242" s="77" t="s">
        <v>256</v>
      </c>
      <c r="G242" s="77">
        <v>-0.1</v>
      </c>
      <c r="H242" s="67"/>
    </row>
    <row r="243" spans="1:8" x14ac:dyDescent="0.3">
      <c r="A243">
        <f t="shared" si="2"/>
        <v>209</v>
      </c>
      <c r="B243" s="77" t="s">
        <v>286</v>
      </c>
      <c r="C243" s="77" t="s">
        <v>243</v>
      </c>
      <c r="D243" s="77" t="s">
        <v>9</v>
      </c>
      <c r="E243" s="77" t="s">
        <v>280</v>
      </c>
      <c r="F243" s="77" t="s">
        <v>256</v>
      </c>
      <c r="G243" s="77">
        <v>-0.1</v>
      </c>
      <c r="H243" s="67"/>
    </row>
    <row r="244" spans="1:8" x14ac:dyDescent="0.3">
      <c r="A244">
        <f t="shared" si="2"/>
        <v>210</v>
      </c>
      <c r="B244" s="77" t="s">
        <v>289</v>
      </c>
      <c r="C244" s="77" t="s">
        <v>243</v>
      </c>
      <c r="D244" s="77" t="s">
        <v>106</v>
      </c>
      <c r="E244" s="77" t="s">
        <v>280</v>
      </c>
      <c r="F244" s="77" t="s">
        <v>256</v>
      </c>
      <c r="G244" s="77">
        <v>-0.1</v>
      </c>
      <c r="H244" s="67"/>
    </row>
    <row r="245" spans="1:8" x14ac:dyDescent="0.3">
      <c r="A245">
        <f t="shared" si="2"/>
        <v>211</v>
      </c>
      <c r="B245" s="77" t="s">
        <v>315</v>
      </c>
      <c r="C245" s="77" t="s">
        <v>243</v>
      </c>
      <c r="D245" s="77" t="s">
        <v>121</v>
      </c>
      <c r="E245" s="77" t="s">
        <v>280</v>
      </c>
      <c r="F245" s="77" t="s">
        <v>256</v>
      </c>
      <c r="G245" s="77">
        <v>-0.1</v>
      </c>
      <c r="H245" s="67"/>
    </row>
    <row r="246" spans="1:8" x14ac:dyDescent="0.3">
      <c r="A246">
        <f t="shared" ref="A246:A309" si="3">A245+1</f>
        <v>212</v>
      </c>
      <c r="B246" s="77" t="s">
        <v>372</v>
      </c>
      <c r="C246" s="77" t="s">
        <v>243</v>
      </c>
      <c r="D246" s="77" t="s">
        <v>228</v>
      </c>
      <c r="E246" s="77" t="s">
        <v>280</v>
      </c>
      <c r="F246" s="77" t="s">
        <v>256</v>
      </c>
      <c r="G246" s="77">
        <v>-0.1</v>
      </c>
      <c r="H246" s="67"/>
    </row>
    <row r="247" spans="1:8" x14ac:dyDescent="0.3">
      <c r="A247">
        <f t="shared" si="3"/>
        <v>213</v>
      </c>
      <c r="B247" s="77" t="s">
        <v>287</v>
      </c>
      <c r="C247" s="77" t="s">
        <v>243</v>
      </c>
      <c r="D247" s="77" t="s">
        <v>231</v>
      </c>
      <c r="E247" s="77" t="s">
        <v>280</v>
      </c>
      <c r="F247" s="77" t="s">
        <v>256</v>
      </c>
      <c r="G247" s="77">
        <v>-0.1</v>
      </c>
      <c r="H247" s="67"/>
    </row>
    <row r="248" spans="1:8" x14ac:dyDescent="0.3">
      <c r="A248">
        <f t="shared" si="3"/>
        <v>214</v>
      </c>
      <c r="B248" s="77" t="s">
        <v>292</v>
      </c>
      <c r="C248" s="77" t="s">
        <v>243</v>
      </c>
      <c r="D248" s="77" t="s">
        <v>247</v>
      </c>
      <c r="E248" s="77" t="s">
        <v>280</v>
      </c>
      <c r="F248" s="77" t="s">
        <v>256</v>
      </c>
      <c r="G248" s="77">
        <v>-0.1</v>
      </c>
      <c r="H248" s="67"/>
    </row>
    <row r="249" spans="1:8" x14ac:dyDescent="0.3">
      <c r="A249">
        <f t="shared" si="3"/>
        <v>215</v>
      </c>
      <c r="B249" s="77" t="s">
        <v>293</v>
      </c>
      <c r="C249" s="77" t="s">
        <v>243</v>
      </c>
      <c r="D249" s="77" t="s">
        <v>248</v>
      </c>
      <c r="E249" s="77" t="s">
        <v>280</v>
      </c>
      <c r="F249" s="77" t="s">
        <v>256</v>
      </c>
      <c r="G249" s="77">
        <v>-0.1</v>
      </c>
      <c r="H249" s="67"/>
    </row>
    <row r="250" spans="1:8" x14ac:dyDescent="0.3">
      <c r="A250">
        <f t="shared" si="3"/>
        <v>216</v>
      </c>
      <c r="B250" s="77" t="s">
        <v>294</v>
      </c>
      <c r="C250" s="77" t="s">
        <v>243</v>
      </c>
      <c r="D250" s="77" t="s">
        <v>249</v>
      </c>
      <c r="E250" s="77" t="s">
        <v>280</v>
      </c>
      <c r="F250" s="77" t="s">
        <v>256</v>
      </c>
      <c r="G250" s="77">
        <v>-0.1</v>
      </c>
      <c r="H250" s="67"/>
    </row>
    <row r="251" spans="1:8" x14ac:dyDescent="0.3">
      <c r="A251">
        <f t="shared" si="3"/>
        <v>217</v>
      </c>
      <c r="B251" s="77" t="s">
        <v>295</v>
      </c>
      <c r="C251" s="77" t="s">
        <v>243</v>
      </c>
      <c r="D251" s="77" t="s">
        <v>131</v>
      </c>
      <c r="E251" s="77" t="s">
        <v>280</v>
      </c>
      <c r="F251" s="77" t="s">
        <v>256</v>
      </c>
      <c r="G251" s="77">
        <v>-0.1</v>
      </c>
      <c r="H251" s="67"/>
    </row>
    <row r="252" spans="1:8" x14ac:dyDescent="0.3">
      <c r="A252">
        <f t="shared" si="3"/>
        <v>218</v>
      </c>
      <c r="B252" s="77" t="s">
        <v>296</v>
      </c>
      <c r="C252" s="77" t="s">
        <v>243</v>
      </c>
      <c r="D252" s="77" t="s">
        <v>132</v>
      </c>
      <c r="E252" s="77" t="s">
        <v>280</v>
      </c>
      <c r="F252" s="77" t="s">
        <v>256</v>
      </c>
      <c r="G252" s="77">
        <v>-0.1</v>
      </c>
      <c r="H252" s="67"/>
    </row>
    <row r="253" spans="1:8" x14ac:dyDescent="0.3">
      <c r="A253">
        <f t="shared" si="3"/>
        <v>219</v>
      </c>
      <c r="B253" s="77" t="s">
        <v>297</v>
      </c>
      <c r="C253" s="77" t="s">
        <v>243</v>
      </c>
      <c r="D253" s="77" t="s">
        <v>133</v>
      </c>
      <c r="E253" s="77" t="s">
        <v>280</v>
      </c>
      <c r="F253" s="77" t="s">
        <v>256</v>
      </c>
      <c r="G253" s="77">
        <v>-0.1</v>
      </c>
      <c r="H253" s="67"/>
    </row>
    <row r="254" spans="1:8" x14ac:dyDescent="0.3">
      <c r="A254">
        <f t="shared" si="3"/>
        <v>220</v>
      </c>
      <c r="B254" s="77" t="s">
        <v>290</v>
      </c>
      <c r="C254" s="77" t="s">
        <v>243</v>
      </c>
      <c r="D254" s="77" t="s">
        <v>250</v>
      </c>
      <c r="E254" s="77" t="s">
        <v>280</v>
      </c>
      <c r="F254" s="77" t="s">
        <v>256</v>
      </c>
      <c r="G254" s="77">
        <v>-0.1</v>
      </c>
      <c r="H254" s="67"/>
    </row>
    <row r="255" spans="1:8" x14ac:dyDescent="0.3">
      <c r="A255">
        <f t="shared" si="3"/>
        <v>221</v>
      </c>
      <c r="B255" s="77" t="s">
        <v>298</v>
      </c>
      <c r="C255" s="77" t="s">
        <v>243</v>
      </c>
      <c r="D255" s="77" t="s">
        <v>251</v>
      </c>
      <c r="E255" s="77" t="s">
        <v>280</v>
      </c>
      <c r="F255" s="77" t="s">
        <v>256</v>
      </c>
      <c r="G255" s="77">
        <v>-0.1</v>
      </c>
      <c r="H255" s="67"/>
    </row>
    <row r="256" spans="1:8" x14ac:dyDescent="0.3">
      <c r="A256">
        <f t="shared" si="3"/>
        <v>222</v>
      </c>
      <c r="B256" s="77" t="s">
        <v>299</v>
      </c>
      <c r="C256" s="77" t="s">
        <v>243</v>
      </c>
      <c r="D256" s="77" t="s">
        <v>252</v>
      </c>
      <c r="E256" s="77" t="s">
        <v>280</v>
      </c>
      <c r="F256" s="77" t="s">
        <v>256</v>
      </c>
      <c r="G256" s="77">
        <v>-0.1</v>
      </c>
      <c r="H256" s="67"/>
    </row>
    <row r="257" spans="1:8" x14ac:dyDescent="0.3">
      <c r="A257">
        <f t="shared" si="3"/>
        <v>223</v>
      </c>
      <c r="B257" s="77" t="s">
        <v>373</v>
      </c>
      <c r="C257" s="77" t="s">
        <v>245</v>
      </c>
      <c r="D257" s="77" t="s">
        <v>51</v>
      </c>
      <c r="E257" s="77" t="s">
        <v>141</v>
      </c>
      <c r="F257" s="77" t="s">
        <v>256</v>
      </c>
      <c r="G257" s="77">
        <v>-0.1</v>
      </c>
      <c r="H257" s="67"/>
    </row>
    <row r="258" spans="1:8" x14ac:dyDescent="0.3">
      <c r="A258">
        <f t="shared" si="3"/>
        <v>224</v>
      </c>
      <c r="B258" s="77" t="s">
        <v>374</v>
      </c>
      <c r="C258" s="77" t="s">
        <v>245</v>
      </c>
      <c r="D258" s="77" t="s">
        <v>52</v>
      </c>
      <c r="E258" s="77" t="s">
        <v>141</v>
      </c>
      <c r="F258" s="77" t="s">
        <v>256</v>
      </c>
      <c r="G258" s="77">
        <v>-0.1</v>
      </c>
      <c r="H258" s="67"/>
    </row>
    <row r="259" spans="1:8" x14ac:dyDescent="0.3">
      <c r="A259">
        <f t="shared" si="3"/>
        <v>225</v>
      </c>
      <c r="B259" s="77" t="s">
        <v>375</v>
      </c>
      <c r="C259" s="77" t="s">
        <v>245</v>
      </c>
      <c r="D259" s="77" t="s">
        <v>53</v>
      </c>
      <c r="E259" s="77" t="s">
        <v>141</v>
      </c>
      <c r="F259" s="77" t="s">
        <v>256</v>
      </c>
      <c r="G259" s="77">
        <v>-0.1</v>
      </c>
      <c r="H259" s="67"/>
    </row>
    <row r="260" spans="1:8" x14ac:dyDescent="0.3">
      <c r="A260">
        <f t="shared" si="3"/>
        <v>226</v>
      </c>
      <c r="B260" s="77" t="s">
        <v>474</v>
      </c>
      <c r="C260" s="77" t="s">
        <v>245</v>
      </c>
      <c r="D260" s="77" t="s">
        <v>465</v>
      </c>
      <c r="E260" s="77" t="s">
        <v>141</v>
      </c>
      <c r="F260" s="77" t="s">
        <v>256</v>
      </c>
      <c r="G260" s="77">
        <v>-0.1</v>
      </c>
      <c r="H260" s="67"/>
    </row>
    <row r="261" spans="1:8" x14ac:dyDescent="0.3">
      <c r="A261">
        <f t="shared" si="3"/>
        <v>227</v>
      </c>
      <c r="B261" s="77" t="s">
        <v>473</v>
      </c>
      <c r="C261" s="77" t="s">
        <v>245</v>
      </c>
      <c r="D261" s="77" t="s">
        <v>466</v>
      </c>
      <c r="E261" s="77" t="s">
        <v>141</v>
      </c>
      <c r="F261" s="77" t="s">
        <v>256</v>
      </c>
      <c r="G261" s="77">
        <v>-0.1</v>
      </c>
      <c r="H261" s="67"/>
    </row>
    <row r="262" spans="1:8" x14ac:dyDescent="0.3">
      <c r="A262">
        <f t="shared" si="3"/>
        <v>228</v>
      </c>
      <c r="B262" s="77" t="s">
        <v>376</v>
      </c>
      <c r="C262" s="77" t="s">
        <v>245</v>
      </c>
      <c r="D262" s="77" t="s">
        <v>54</v>
      </c>
      <c r="E262" s="77" t="s">
        <v>141</v>
      </c>
      <c r="F262" s="77" t="s">
        <v>256</v>
      </c>
      <c r="G262" s="77">
        <v>-0.1</v>
      </c>
      <c r="H262" s="67"/>
    </row>
    <row r="263" spans="1:8" x14ac:dyDescent="0.3">
      <c r="A263">
        <f t="shared" si="3"/>
        <v>229</v>
      </c>
      <c r="B263" s="77" t="s">
        <v>377</v>
      </c>
      <c r="C263" s="77" t="s">
        <v>245</v>
      </c>
      <c r="D263" s="77" t="s">
        <v>55</v>
      </c>
      <c r="E263" s="77" t="s">
        <v>141</v>
      </c>
      <c r="F263" s="77" t="s">
        <v>256</v>
      </c>
      <c r="G263" s="77">
        <v>-0.1</v>
      </c>
      <c r="H263" s="67"/>
    </row>
    <row r="264" spans="1:8" x14ac:dyDescent="0.3">
      <c r="A264">
        <f t="shared" si="3"/>
        <v>230</v>
      </c>
      <c r="B264" s="77" t="s">
        <v>378</v>
      </c>
      <c r="C264" s="77" t="s">
        <v>245</v>
      </c>
      <c r="D264" s="77" t="s">
        <v>56</v>
      </c>
      <c r="E264" s="77" t="s">
        <v>141</v>
      </c>
      <c r="F264" s="77" t="s">
        <v>256</v>
      </c>
      <c r="G264" s="77">
        <v>-0.1</v>
      </c>
      <c r="H264" s="67"/>
    </row>
    <row r="265" spans="1:8" x14ac:dyDescent="0.3">
      <c r="A265">
        <f t="shared" si="3"/>
        <v>231</v>
      </c>
      <c r="B265" s="77" t="s">
        <v>379</v>
      </c>
      <c r="C265" s="77" t="s">
        <v>245</v>
      </c>
      <c r="D265" s="77" t="s">
        <v>57</v>
      </c>
      <c r="E265" s="77" t="s">
        <v>141</v>
      </c>
      <c r="F265" s="77" t="s">
        <v>256</v>
      </c>
      <c r="G265" s="77">
        <v>-0.1</v>
      </c>
      <c r="H265" s="67"/>
    </row>
    <row r="266" spans="1:8" x14ac:dyDescent="0.3">
      <c r="A266">
        <f t="shared" si="3"/>
        <v>232</v>
      </c>
      <c r="B266" s="77" t="s">
        <v>380</v>
      </c>
      <c r="C266" s="77" t="s">
        <v>245</v>
      </c>
      <c r="D266" s="77" t="s">
        <v>58</v>
      </c>
      <c r="E266" s="77" t="s">
        <v>141</v>
      </c>
      <c r="F266" s="77" t="s">
        <v>256</v>
      </c>
      <c r="G266" s="77">
        <v>-0.1</v>
      </c>
      <c r="H266" s="67"/>
    </row>
    <row r="267" spans="1:8" x14ac:dyDescent="0.3">
      <c r="A267">
        <f t="shared" si="3"/>
        <v>233</v>
      </c>
      <c r="B267" s="77" t="s">
        <v>381</v>
      </c>
      <c r="C267" s="77" t="s">
        <v>245</v>
      </c>
      <c r="D267" s="77" t="s">
        <v>40</v>
      </c>
      <c r="E267" s="77" t="s">
        <v>141</v>
      </c>
      <c r="F267" s="77" t="s">
        <v>256</v>
      </c>
      <c r="G267" s="77">
        <v>-0.1</v>
      </c>
      <c r="H267" s="67"/>
    </row>
    <row r="268" spans="1:8" x14ac:dyDescent="0.3">
      <c r="A268">
        <f t="shared" si="3"/>
        <v>234</v>
      </c>
      <c r="B268" s="77" t="s">
        <v>382</v>
      </c>
      <c r="C268" s="77" t="s">
        <v>245</v>
      </c>
      <c r="D268" s="77" t="s">
        <v>41</v>
      </c>
      <c r="E268" s="77" t="s">
        <v>141</v>
      </c>
      <c r="F268" s="77" t="s">
        <v>256</v>
      </c>
      <c r="G268" s="77">
        <v>-0.1</v>
      </c>
      <c r="H268" s="67"/>
    </row>
    <row r="269" spans="1:8" x14ac:dyDescent="0.3">
      <c r="A269">
        <f t="shared" si="3"/>
        <v>235</v>
      </c>
      <c r="B269" s="77" t="s">
        <v>383</v>
      </c>
      <c r="C269" s="77" t="s">
        <v>245</v>
      </c>
      <c r="D269" s="77" t="s">
        <v>42</v>
      </c>
      <c r="E269" s="77" t="s">
        <v>141</v>
      </c>
      <c r="F269" s="77" t="s">
        <v>256</v>
      </c>
      <c r="G269" s="77">
        <v>-0.1</v>
      </c>
      <c r="H269" s="67"/>
    </row>
    <row r="270" spans="1:8" x14ac:dyDescent="0.3">
      <c r="A270">
        <f t="shared" si="3"/>
        <v>236</v>
      </c>
      <c r="B270" s="77" t="s">
        <v>384</v>
      </c>
      <c r="C270" s="77" t="s">
        <v>245</v>
      </c>
      <c r="D270" s="77" t="s">
        <v>43</v>
      </c>
      <c r="E270" s="77" t="s">
        <v>141</v>
      </c>
      <c r="F270" s="77" t="s">
        <v>256</v>
      </c>
      <c r="G270" s="77">
        <v>-0.1</v>
      </c>
      <c r="H270" s="67"/>
    </row>
    <row r="271" spans="1:8" x14ac:dyDescent="0.3">
      <c r="A271">
        <f t="shared" si="3"/>
        <v>237</v>
      </c>
      <c r="B271" s="77" t="s">
        <v>385</v>
      </c>
      <c r="C271" s="77" t="s">
        <v>245</v>
      </c>
      <c r="D271" s="77" t="s">
        <v>44</v>
      </c>
      <c r="E271" s="77" t="s">
        <v>141</v>
      </c>
      <c r="F271" s="77" t="s">
        <v>256</v>
      </c>
      <c r="G271" s="77">
        <v>-0.1</v>
      </c>
      <c r="H271" s="67"/>
    </row>
    <row r="272" spans="1:8" x14ac:dyDescent="0.3">
      <c r="A272">
        <f t="shared" si="3"/>
        <v>238</v>
      </c>
      <c r="B272" s="77" t="s">
        <v>386</v>
      </c>
      <c r="C272" s="77" t="s">
        <v>245</v>
      </c>
      <c r="D272" s="77" t="s">
        <v>45</v>
      </c>
      <c r="E272" s="77" t="s">
        <v>141</v>
      </c>
      <c r="F272" s="77" t="s">
        <v>256</v>
      </c>
      <c r="G272" s="77">
        <v>-0.1</v>
      </c>
      <c r="H272" s="67"/>
    </row>
    <row r="273" spans="1:8" x14ac:dyDescent="0.3">
      <c r="A273">
        <f t="shared" si="3"/>
        <v>239</v>
      </c>
      <c r="B273" s="77" t="s">
        <v>387</v>
      </c>
      <c r="C273" s="77" t="s">
        <v>245</v>
      </c>
      <c r="D273" s="77" t="s">
        <v>46</v>
      </c>
      <c r="E273" s="77" t="s">
        <v>141</v>
      </c>
      <c r="F273" s="77" t="s">
        <v>256</v>
      </c>
      <c r="G273" s="77">
        <v>-0.1</v>
      </c>
      <c r="H273" s="67"/>
    </row>
    <row r="274" spans="1:8" x14ac:dyDescent="0.3">
      <c r="A274">
        <f t="shared" si="3"/>
        <v>240</v>
      </c>
      <c r="B274" s="77" t="s">
        <v>388</v>
      </c>
      <c r="C274" s="77" t="s">
        <v>245</v>
      </c>
      <c r="D274" s="77" t="s">
        <v>47</v>
      </c>
      <c r="E274" s="77" t="s">
        <v>141</v>
      </c>
      <c r="F274" s="77" t="s">
        <v>256</v>
      </c>
      <c r="G274" s="77">
        <v>-0.1</v>
      </c>
      <c r="H274" s="67"/>
    </row>
    <row r="275" spans="1:8" x14ac:dyDescent="0.3">
      <c r="A275">
        <f t="shared" si="3"/>
        <v>241</v>
      </c>
      <c r="B275" s="77" t="s">
        <v>389</v>
      </c>
      <c r="C275" s="77" t="s">
        <v>245</v>
      </c>
      <c r="D275" s="77" t="s">
        <v>48</v>
      </c>
      <c r="E275" s="77" t="s">
        <v>141</v>
      </c>
      <c r="F275" s="77" t="s">
        <v>256</v>
      </c>
      <c r="G275" s="77">
        <v>-0.1</v>
      </c>
      <c r="H275" s="67"/>
    </row>
    <row r="276" spans="1:8" x14ac:dyDescent="0.3">
      <c r="A276">
        <f t="shared" si="3"/>
        <v>242</v>
      </c>
      <c r="B276" s="77" t="s">
        <v>390</v>
      </c>
      <c r="C276" s="77" t="s">
        <v>245</v>
      </c>
      <c r="D276" s="77" t="s">
        <v>49</v>
      </c>
      <c r="E276" s="77" t="s">
        <v>141</v>
      </c>
      <c r="F276" s="77" t="s">
        <v>256</v>
      </c>
      <c r="G276" s="77">
        <v>-0.1</v>
      </c>
      <c r="H276" s="67"/>
    </row>
    <row r="277" spans="1:8" x14ac:dyDescent="0.3">
      <c r="A277">
        <f t="shared" si="3"/>
        <v>243</v>
      </c>
      <c r="B277" s="77" t="s">
        <v>391</v>
      </c>
      <c r="C277" s="77" t="s">
        <v>245</v>
      </c>
      <c r="D277" s="77" t="s">
        <v>50</v>
      </c>
      <c r="E277" s="77" t="s">
        <v>141</v>
      </c>
      <c r="F277" s="77" t="s">
        <v>256</v>
      </c>
      <c r="G277" s="77">
        <v>-0.1</v>
      </c>
      <c r="H277" s="67"/>
    </row>
    <row r="278" spans="1:8" x14ac:dyDescent="0.3">
      <c r="A278">
        <f t="shared" si="3"/>
        <v>244</v>
      </c>
      <c r="B278" s="77" t="s">
        <v>392</v>
      </c>
      <c r="C278" s="77" t="s">
        <v>245</v>
      </c>
      <c r="D278" s="77" t="s">
        <v>34</v>
      </c>
      <c r="E278" s="77" t="s">
        <v>141</v>
      </c>
      <c r="F278" s="77" t="s">
        <v>256</v>
      </c>
      <c r="G278" s="77">
        <v>-0.1</v>
      </c>
      <c r="H278" s="67"/>
    </row>
    <row r="279" spans="1:8" x14ac:dyDescent="0.3">
      <c r="A279">
        <f t="shared" si="3"/>
        <v>245</v>
      </c>
      <c r="B279" s="77" t="s">
        <v>393</v>
      </c>
      <c r="C279" s="77" t="s">
        <v>245</v>
      </c>
      <c r="D279" s="77" t="s">
        <v>35</v>
      </c>
      <c r="E279" s="77" t="s">
        <v>141</v>
      </c>
      <c r="F279" s="77" t="s">
        <v>256</v>
      </c>
      <c r="G279" s="77">
        <v>-0.1</v>
      </c>
      <c r="H279" s="67"/>
    </row>
    <row r="280" spans="1:8" x14ac:dyDescent="0.3">
      <c r="A280">
        <f t="shared" si="3"/>
        <v>246</v>
      </c>
      <c r="B280" s="77" t="s">
        <v>394</v>
      </c>
      <c r="C280" s="77" t="s">
        <v>245</v>
      </c>
      <c r="D280" s="77" t="s">
        <v>36</v>
      </c>
      <c r="E280" s="77" t="s">
        <v>141</v>
      </c>
      <c r="F280" s="77" t="s">
        <v>256</v>
      </c>
      <c r="G280" s="77">
        <v>-0.1</v>
      </c>
      <c r="H280" s="67"/>
    </row>
    <row r="281" spans="1:8" x14ac:dyDescent="0.3">
      <c r="A281">
        <f t="shared" si="3"/>
        <v>247</v>
      </c>
      <c r="B281" s="77" t="s">
        <v>395</v>
      </c>
      <c r="C281" s="77" t="s">
        <v>245</v>
      </c>
      <c r="D281" s="77" t="s">
        <v>37</v>
      </c>
      <c r="E281" s="77" t="s">
        <v>141</v>
      </c>
      <c r="F281" s="77" t="s">
        <v>256</v>
      </c>
      <c r="G281" s="77">
        <v>-0.1</v>
      </c>
      <c r="H281" s="67"/>
    </row>
    <row r="282" spans="1:8" x14ac:dyDescent="0.3">
      <c r="A282">
        <f t="shared" si="3"/>
        <v>248</v>
      </c>
      <c r="B282" s="77" t="s">
        <v>396</v>
      </c>
      <c r="C282" s="77" t="s">
        <v>245</v>
      </c>
      <c r="D282" s="77" t="s">
        <v>38</v>
      </c>
      <c r="E282" s="77" t="s">
        <v>141</v>
      </c>
      <c r="F282" s="77" t="s">
        <v>256</v>
      </c>
      <c r="G282" s="77">
        <v>-0.1</v>
      </c>
      <c r="H282" s="67"/>
    </row>
    <row r="283" spans="1:8" x14ac:dyDescent="0.3">
      <c r="A283">
        <f t="shared" si="3"/>
        <v>249</v>
      </c>
      <c r="B283" s="77" t="s">
        <v>457</v>
      </c>
      <c r="C283" s="77" t="s">
        <v>245</v>
      </c>
      <c r="D283" s="77" t="s">
        <v>39</v>
      </c>
      <c r="E283" s="77" t="s">
        <v>141</v>
      </c>
      <c r="F283" s="77" t="s">
        <v>256</v>
      </c>
      <c r="G283" s="77">
        <v>-0.1</v>
      </c>
      <c r="H283" s="67"/>
    </row>
    <row r="284" spans="1:8" x14ac:dyDescent="0.3">
      <c r="A284">
        <f t="shared" si="3"/>
        <v>250</v>
      </c>
      <c r="B284" s="73" t="s">
        <v>461</v>
      </c>
      <c r="C284" s="74" t="s">
        <v>245</v>
      </c>
      <c r="D284" t="s">
        <v>456</v>
      </c>
      <c r="E284" s="72" t="s">
        <v>141</v>
      </c>
      <c r="F284" s="77" t="s">
        <v>256</v>
      </c>
      <c r="G284" s="77">
        <v>-0.1</v>
      </c>
      <c r="H284" s="67"/>
    </row>
    <row r="285" spans="1:8" x14ac:dyDescent="0.3">
      <c r="A285">
        <f t="shared" si="3"/>
        <v>251</v>
      </c>
      <c r="B285" s="77" t="s">
        <v>397</v>
      </c>
      <c r="C285" s="77" t="s">
        <v>245</v>
      </c>
      <c r="D285" s="77" t="s">
        <v>51</v>
      </c>
      <c r="E285" s="77" t="s">
        <v>142</v>
      </c>
      <c r="F285" s="77" t="s">
        <v>256</v>
      </c>
      <c r="G285" s="77">
        <v>-0.1</v>
      </c>
      <c r="H285" s="67"/>
    </row>
    <row r="286" spans="1:8" x14ac:dyDescent="0.3">
      <c r="A286">
        <f t="shared" si="3"/>
        <v>252</v>
      </c>
      <c r="B286" s="77" t="s">
        <v>398</v>
      </c>
      <c r="C286" s="77" t="s">
        <v>245</v>
      </c>
      <c r="D286" s="77" t="s">
        <v>52</v>
      </c>
      <c r="E286" s="77" t="s">
        <v>142</v>
      </c>
      <c r="F286" s="77" t="s">
        <v>256</v>
      </c>
      <c r="G286" s="77">
        <v>-0.1</v>
      </c>
      <c r="H286" s="67"/>
    </row>
    <row r="287" spans="1:8" x14ac:dyDescent="0.3">
      <c r="A287">
        <f t="shared" si="3"/>
        <v>253</v>
      </c>
      <c r="B287" s="77" t="s">
        <v>399</v>
      </c>
      <c r="C287" s="77" t="s">
        <v>245</v>
      </c>
      <c r="D287" s="77" t="s">
        <v>53</v>
      </c>
      <c r="E287" s="77" t="s">
        <v>142</v>
      </c>
      <c r="F287" s="77" t="s">
        <v>256</v>
      </c>
      <c r="G287" s="77">
        <v>-0.1</v>
      </c>
      <c r="H287" s="67"/>
    </row>
    <row r="288" spans="1:8" x14ac:dyDescent="0.3">
      <c r="A288">
        <f t="shared" si="3"/>
        <v>254</v>
      </c>
      <c r="B288" s="77" t="s">
        <v>468</v>
      </c>
      <c r="C288" s="77" t="s">
        <v>245</v>
      </c>
      <c r="D288" s="77" t="s">
        <v>465</v>
      </c>
      <c r="E288" s="77" t="s">
        <v>142</v>
      </c>
      <c r="F288" s="77" t="s">
        <v>256</v>
      </c>
      <c r="G288" s="77">
        <v>-0.1</v>
      </c>
      <c r="H288" s="67"/>
    </row>
    <row r="289" spans="1:8" x14ac:dyDescent="0.3">
      <c r="A289">
        <f t="shared" si="3"/>
        <v>255</v>
      </c>
      <c r="B289" s="77" t="s">
        <v>467</v>
      </c>
      <c r="C289" s="77" t="s">
        <v>245</v>
      </c>
      <c r="D289" s="77" t="s">
        <v>466</v>
      </c>
      <c r="E289" s="77" t="s">
        <v>142</v>
      </c>
      <c r="F289" s="77" t="s">
        <v>256</v>
      </c>
      <c r="G289" s="77">
        <v>-0.1</v>
      </c>
      <c r="H289" s="67"/>
    </row>
    <row r="290" spans="1:8" x14ac:dyDescent="0.3">
      <c r="A290">
        <f t="shared" si="3"/>
        <v>256</v>
      </c>
      <c r="B290" s="77" t="s">
        <v>400</v>
      </c>
      <c r="C290" s="77" t="s">
        <v>245</v>
      </c>
      <c r="D290" s="77" t="s">
        <v>54</v>
      </c>
      <c r="E290" s="77" t="s">
        <v>142</v>
      </c>
      <c r="F290" s="77" t="s">
        <v>256</v>
      </c>
      <c r="G290" s="77">
        <v>-0.1</v>
      </c>
      <c r="H290" s="67"/>
    </row>
    <row r="291" spans="1:8" x14ac:dyDescent="0.3">
      <c r="A291">
        <f t="shared" si="3"/>
        <v>257</v>
      </c>
      <c r="B291" s="77" t="s">
        <v>401</v>
      </c>
      <c r="C291" s="77" t="s">
        <v>245</v>
      </c>
      <c r="D291" s="77" t="s">
        <v>55</v>
      </c>
      <c r="E291" s="77" t="s">
        <v>142</v>
      </c>
      <c r="F291" s="77" t="s">
        <v>256</v>
      </c>
      <c r="G291" s="77">
        <v>-0.1</v>
      </c>
      <c r="H291" s="67"/>
    </row>
    <row r="292" spans="1:8" x14ac:dyDescent="0.3">
      <c r="A292">
        <f t="shared" si="3"/>
        <v>258</v>
      </c>
      <c r="B292" s="77" t="s">
        <v>402</v>
      </c>
      <c r="C292" s="77" t="s">
        <v>245</v>
      </c>
      <c r="D292" s="77" t="s">
        <v>56</v>
      </c>
      <c r="E292" s="77" t="s">
        <v>142</v>
      </c>
      <c r="F292" s="77" t="s">
        <v>256</v>
      </c>
      <c r="G292" s="77">
        <v>-0.1</v>
      </c>
      <c r="H292" s="67"/>
    </row>
    <row r="293" spans="1:8" x14ac:dyDescent="0.3">
      <c r="A293">
        <f t="shared" si="3"/>
        <v>259</v>
      </c>
      <c r="B293" s="77" t="s">
        <v>403</v>
      </c>
      <c r="C293" s="77" t="s">
        <v>245</v>
      </c>
      <c r="D293" s="77" t="s">
        <v>57</v>
      </c>
      <c r="E293" s="77" t="s">
        <v>142</v>
      </c>
      <c r="F293" s="77" t="s">
        <v>256</v>
      </c>
      <c r="G293" s="77">
        <v>-0.1</v>
      </c>
      <c r="H293" s="67"/>
    </row>
    <row r="294" spans="1:8" x14ac:dyDescent="0.3">
      <c r="A294">
        <f t="shared" si="3"/>
        <v>260</v>
      </c>
      <c r="B294" s="77" t="s">
        <v>404</v>
      </c>
      <c r="C294" s="77" t="s">
        <v>245</v>
      </c>
      <c r="D294" s="77" t="s">
        <v>58</v>
      </c>
      <c r="E294" s="77" t="s">
        <v>142</v>
      </c>
      <c r="F294" s="77" t="s">
        <v>256</v>
      </c>
      <c r="G294" s="77">
        <v>-0.1</v>
      </c>
      <c r="H294" s="67"/>
    </row>
    <row r="295" spans="1:8" x14ac:dyDescent="0.3">
      <c r="A295">
        <f t="shared" si="3"/>
        <v>261</v>
      </c>
      <c r="B295" s="77" t="s">
        <v>405</v>
      </c>
      <c r="C295" s="77" t="s">
        <v>245</v>
      </c>
      <c r="D295" s="77" t="s">
        <v>40</v>
      </c>
      <c r="E295" s="77" t="s">
        <v>142</v>
      </c>
      <c r="F295" s="77" t="s">
        <v>256</v>
      </c>
      <c r="G295" s="77">
        <v>-0.1</v>
      </c>
      <c r="H295" s="67"/>
    </row>
    <row r="296" spans="1:8" x14ac:dyDescent="0.3">
      <c r="A296">
        <f t="shared" si="3"/>
        <v>262</v>
      </c>
      <c r="B296" s="77" t="s">
        <v>406</v>
      </c>
      <c r="C296" s="77" t="s">
        <v>245</v>
      </c>
      <c r="D296" s="77" t="s">
        <v>41</v>
      </c>
      <c r="E296" s="77" t="s">
        <v>142</v>
      </c>
      <c r="F296" s="77" t="s">
        <v>256</v>
      </c>
      <c r="G296" s="77">
        <v>-0.1</v>
      </c>
      <c r="H296" s="67"/>
    </row>
    <row r="297" spans="1:8" x14ac:dyDescent="0.3">
      <c r="A297">
        <f t="shared" si="3"/>
        <v>263</v>
      </c>
      <c r="B297" s="77" t="s">
        <v>407</v>
      </c>
      <c r="C297" s="77" t="s">
        <v>245</v>
      </c>
      <c r="D297" s="77" t="s">
        <v>42</v>
      </c>
      <c r="E297" s="77" t="s">
        <v>142</v>
      </c>
      <c r="F297" s="77" t="s">
        <v>256</v>
      </c>
      <c r="G297" s="77">
        <v>-0.1</v>
      </c>
      <c r="H297" s="67"/>
    </row>
    <row r="298" spans="1:8" x14ac:dyDescent="0.3">
      <c r="A298">
        <f t="shared" si="3"/>
        <v>264</v>
      </c>
      <c r="B298" s="77" t="s">
        <v>408</v>
      </c>
      <c r="C298" s="77" t="s">
        <v>245</v>
      </c>
      <c r="D298" s="77" t="s">
        <v>43</v>
      </c>
      <c r="E298" s="77" t="s">
        <v>142</v>
      </c>
      <c r="F298" s="77" t="s">
        <v>256</v>
      </c>
      <c r="G298" s="77">
        <v>-0.1</v>
      </c>
      <c r="H298" s="67"/>
    </row>
    <row r="299" spans="1:8" x14ac:dyDescent="0.3">
      <c r="A299">
        <f t="shared" si="3"/>
        <v>265</v>
      </c>
      <c r="B299" s="77" t="s">
        <v>409</v>
      </c>
      <c r="C299" s="77" t="s">
        <v>245</v>
      </c>
      <c r="D299" s="77" t="s">
        <v>44</v>
      </c>
      <c r="E299" s="77" t="s">
        <v>142</v>
      </c>
      <c r="F299" s="77" t="s">
        <v>256</v>
      </c>
      <c r="G299" s="77">
        <v>-0.1</v>
      </c>
      <c r="H299" s="67"/>
    </row>
    <row r="300" spans="1:8" x14ac:dyDescent="0.3">
      <c r="A300">
        <f t="shared" si="3"/>
        <v>266</v>
      </c>
      <c r="B300" s="77" t="s">
        <v>410</v>
      </c>
      <c r="C300" s="77" t="s">
        <v>245</v>
      </c>
      <c r="D300" s="77" t="s">
        <v>45</v>
      </c>
      <c r="E300" s="77" t="s">
        <v>142</v>
      </c>
      <c r="F300" s="77" t="s">
        <v>256</v>
      </c>
      <c r="G300" s="77">
        <v>-0.1</v>
      </c>
      <c r="H300" s="67"/>
    </row>
    <row r="301" spans="1:8" x14ac:dyDescent="0.3">
      <c r="A301">
        <f t="shared" si="3"/>
        <v>267</v>
      </c>
      <c r="B301" s="77" t="s">
        <v>411</v>
      </c>
      <c r="C301" s="77" t="s">
        <v>245</v>
      </c>
      <c r="D301" s="77" t="s">
        <v>46</v>
      </c>
      <c r="E301" s="77" t="s">
        <v>142</v>
      </c>
      <c r="F301" s="77" t="s">
        <v>256</v>
      </c>
      <c r="G301" s="77">
        <v>-0.1</v>
      </c>
      <c r="H301" s="67"/>
    </row>
    <row r="302" spans="1:8" x14ac:dyDescent="0.3">
      <c r="A302">
        <f t="shared" si="3"/>
        <v>268</v>
      </c>
      <c r="B302" s="77" t="s">
        <v>412</v>
      </c>
      <c r="C302" s="77" t="s">
        <v>245</v>
      </c>
      <c r="D302" s="77" t="s">
        <v>47</v>
      </c>
      <c r="E302" s="77" t="s">
        <v>142</v>
      </c>
      <c r="F302" s="77" t="s">
        <v>256</v>
      </c>
      <c r="G302" s="77">
        <v>-0.1</v>
      </c>
      <c r="H302" s="67"/>
    </row>
    <row r="303" spans="1:8" x14ac:dyDescent="0.3">
      <c r="A303">
        <f t="shared" si="3"/>
        <v>269</v>
      </c>
      <c r="B303" s="77" t="s">
        <v>413</v>
      </c>
      <c r="C303" s="77" t="s">
        <v>245</v>
      </c>
      <c r="D303" s="77" t="s">
        <v>48</v>
      </c>
      <c r="E303" s="77" t="s">
        <v>142</v>
      </c>
      <c r="F303" s="77" t="s">
        <v>256</v>
      </c>
      <c r="G303" s="77">
        <v>-0.1</v>
      </c>
      <c r="H303" s="67"/>
    </row>
    <row r="304" spans="1:8" x14ac:dyDescent="0.3">
      <c r="A304">
        <f t="shared" si="3"/>
        <v>270</v>
      </c>
      <c r="B304" s="77" t="s">
        <v>414</v>
      </c>
      <c r="C304" s="77" t="s">
        <v>245</v>
      </c>
      <c r="D304" s="77" t="s">
        <v>49</v>
      </c>
      <c r="E304" s="77" t="s">
        <v>142</v>
      </c>
      <c r="F304" s="77" t="s">
        <v>256</v>
      </c>
      <c r="G304" s="77">
        <v>-0.1</v>
      </c>
      <c r="H304" s="67"/>
    </row>
    <row r="305" spans="1:8" x14ac:dyDescent="0.3">
      <c r="A305">
        <f t="shared" si="3"/>
        <v>271</v>
      </c>
      <c r="B305" s="77" t="s">
        <v>415</v>
      </c>
      <c r="C305" s="77" t="s">
        <v>245</v>
      </c>
      <c r="D305" s="77" t="s">
        <v>50</v>
      </c>
      <c r="E305" s="77" t="s">
        <v>142</v>
      </c>
      <c r="F305" s="77" t="s">
        <v>256</v>
      </c>
      <c r="G305" s="77">
        <v>-0.1</v>
      </c>
      <c r="H305" s="67"/>
    </row>
    <row r="306" spans="1:8" x14ac:dyDescent="0.3">
      <c r="A306">
        <f t="shared" si="3"/>
        <v>272</v>
      </c>
      <c r="B306" s="77" t="s">
        <v>416</v>
      </c>
      <c r="C306" s="77" t="s">
        <v>245</v>
      </c>
      <c r="D306" s="77" t="s">
        <v>34</v>
      </c>
      <c r="E306" s="77" t="s">
        <v>142</v>
      </c>
      <c r="F306" s="77" t="s">
        <v>256</v>
      </c>
      <c r="G306" s="77">
        <v>-0.1</v>
      </c>
      <c r="H306" s="67"/>
    </row>
    <row r="307" spans="1:8" x14ac:dyDescent="0.3">
      <c r="A307">
        <f t="shared" si="3"/>
        <v>273</v>
      </c>
      <c r="B307" s="77" t="s">
        <v>417</v>
      </c>
      <c r="C307" s="77" t="s">
        <v>245</v>
      </c>
      <c r="D307" s="77" t="s">
        <v>35</v>
      </c>
      <c r="E307" s="77" t="s">
        <v>142</v>
      </c>
      <c r="F307" s="77" t="s">
        <v>256</v>
      </c>
      <c r="G307" s="77">
        <v>-0.1</v>
      </c>
      <c r="H307" s="67"/>
    </row>
    <row r="308" spans="1:8" x14ac:dyDescent="0.3">
      <c r="A308">
        <f t="shared" si="3"/>
        <v>274</v>
      </c>
      <c r="B308" s="77" t="s">
        <v>418</v>
      </c>
      <c r="C308" s="77" t="s">
        <v>245</v>
      </c>
      <c r="D308" s="77" t="s">
        <v>36</v>
      </c>
      <c r="E308" s="77" t="s">
        <v>142</v>
      </c>
      <c r="F308" s="77" t="s">
        <v>256</v>
      </c>
      <c r="G308" s="77">
        <v>-0.1</v>
      </c>
      <c r="H308" s="67"/>
    </row>
    <row r="309" spans="1:8" x14ac:dyDescent="0.3">
      <c r="A309">
        <f t="shared" si="3"/>
        <v>275</v>
      </c>
      <c r="B309" s="77" t="s">
        <v>419</v>
      </c>
      <c r="C309" s="77" t="s">
        <v>245</v>
      </c>
      <c r="D309" s="77" t="s">
        <v>37</v>
      </c>
      <c r="E309" s="77" t="s">
        <v>142</v>
      </c>
      <c r="F309" s="77" t="s">
        <v>256</v>
      </c>
      <c r="G309" s="77">
        <v>-0.1</v>
      </c>
      <c r="H309" s="67"/>
    </row>
    <row r="310" spans="1:8" x14ac:dyDescent="0.3">
      <c r="A310">
        <f t="shared" ref="A310:A368" si="4">A309+1</f>
        <v>276</v>
      </c>
      <c r="B310" s="77" t="s">
        <v>420</v>
      </c>
      <c r="C310" s="77" t="s">
        <v>245</v>
      </c>
      <c r="D310" s="77" t="s">
        <v>38</v>
      </c>
      <c r="E310" s="77" t="s">
        <v>142</v>
      </c>
      <c r="F310" s="77" t="s">
        <v>256</v>
      </c>
      <c r="G310" s="77">
        <v>-0.1</v>
      </c>
      <c r="H310" s="67"/>
    </row>
    <row r="311" spans="1:8" x14ac:dyDescent="0.3">
      <c r="A311">
        <f t="shared" si="4"/>
        <v>277</v>
      </c>
      <c r="B311" s="77" t="s">
        <v>458</v>
      </c>
      <c r="C311" s="77" t="s">
        <v>245</v>
      </c>
      <c r="D311" s="77" t="s">
        <v>39</v>
      </c>
      <c r="E311" s="77" t="s">
        <v>142</v>
      </c>
      <c r="F311" s="77" t="s">
        <v>256</v>
      </c>
      <c r="G311" s="77">
        <v>-0.1</v>
      </c>
      <c r="H311" s="67"/>
    </row>
    <row r="312" spans="1:8" x14ac:dyDescent="0.3">
      <c r="A312">
        <f t="shared" si="4"/>
        <v>278</v>
      </c>
      <c r="B312" s="73" t="s">
        <v>462</v>
      </c>
      <c r="C312" s="74" t="s">
        <v>245</v>
      </c>
      <c r="D312" t="s">
        <v>456</v>
      </c>
      <c r="E312" s="72" t="s">
        <v>142</v>
      </c>
      <c r="F312" s="77" t="s">
        <v>256</v>
      </c>
      <c r="G312" s="77">
        <v>-0.1</v>
      </c>
      <c r="H312" s="67"/>
    </row>
    <row r="313" spans="1:8" x14ac:dyDescent="0.3">
      <c r="A313">
        <f t="shared" si="4"/>
        <v>279</v>
      </c>
      <c r="B313" s="77" t="s">
        <v>300</v>
      </c>
      <c r="C313" s="77" t="s">
        <v>245</v>
      </c>
      <c r="D313" s="77" t="s">
        <v>51</v>
      </c>
      <c r="E313" s="77" t="s">
        <v>218</v>
      </c>
      <c r="F313" s="77" t="s">
        <v>256</v>
      </c>
      <c r="G313" s="77">
        <v>-0.1</v>
      </c>
      <c r="H313" s="67"/>
    </row>
    <row r="314" spans="1:8" x14ac:dyDescent="0.3">
      <c r="A314">
        <f t="shared" si="4"/>
        <v>280</v>
      </c>
      <c r="B314" s="77" t="s">
        <v>301</v>
      </c>
      <c r="C314" s="77" t="s">
        <v>245</v>
      </c>
      <c r="D314" s="77" t="s">
        <v>52</v>
      </c>
      <c r="E314" s="77" t="s">
        <v>218</v>
      </c>
      <c r="F314" s="77" t="s">
        <v>256</v>
      </c>
      <c r="G314" s="77">
        <v>-0.1</v>
      </c>
      <c r="H314" s="67"/>
    </row>
    <row r="315" spans="1:8" x14ac:dyDescent="0.3">
      <c r="A315">
        <f t="shared" si="4"/>
        <v>281</v>
      </c>
      <c r="B315" s="77" t="s">
        <v>302</v>
      </c>
      <c r="C315" s="77" t="s">
        <v>245</v>
      </c>
      <c r="D315" s="77" t="s">
        <v>53</v>
      </c>
      <c r="E315" s="77" t="s">
        <v>218</v>
      </c>
      <c r="F315" s="77" t="s">
        <v>256</v>
      </c>
      <c r="G315" s="77">
        <v>-0.1</v>
      </c>
      <c r="H315" s="67"/>
    </row>
    <row r="316" spans="1:8" x14ac:dyDescent="0.3">
      <c r="A316">
        <f t="shared" si="4"/>
        <v>282</v>
      </c>
      <c r="B316" s="77" t="s">
        <v>469</v>
      </c>
      <c r="C316" s="77" t="s">
        <v>245</v>
      </c>
      <c r="D316" s="77" t="s">
        <v>465</v>
      </c>
      <c r="E316" s="77" t="s">
        <v>218</v>
      </c>
      <c r="F316" s="77" t="s">
        <v>256</v>
      </c>
      <c r="G316" s="77">
        <v>-0.1</v>
      </c>
      <c r="H316" s="67"/>
    </row>
    <row r="317" spans="1:8" x14ac:dyDescent="0.3">
      <c r="A317">
        <f t="shared" si="4"/>
        <v>283</v>
      </c>
      <c r="B317" s="77" t="s">
        <v>470</v>
      </c>
      <c r="C317" s="77" t="s">
        <v>245</v>
      </c>
      <c r="D317" s="77" t="s">
        <v>466</v>
      </c>
      <c r="E317" s="77" t="s">
        <v>218</v>
      </c>
      <c r="F317" s="77" t="s">
        <v>256</v>
      </c>
      <c r="G317" s="77">
        <v>-0.1</v>
      </c>
      <c r="H317" s="67"/>
    </row>
    <row r="318" spans="1:8" x14ac:dyDescent="0.3">
      <c r="A318">
        <f t="shared" si="4"/>
        <v>284</v>
      </c>
      <c r="B318" s="77" t="s">
        <v>303</v>
      </c>
      <c r="C318" s="77" t="s">
        <v>245</v>
      </c>
      <c r="D318" s="77" t="s">
        <v>54</v>
      </c>
      <c r="E318" s="77" t="s">
        <v>218</v>
      </c>
      <c r="F318" s="77" t="s">
        <v>256</v>
      </c>
      <c r="G318" s="77">
        <v>-0.1</v>
      </c>
      <c r="H318" s="67"/>
    </row>
    <row r="319" spans="1:8" x14ac:dyDescent="0.3">
      <c r="A319">
        <f t="shared" si="4"/>
        <v>285</v>
      </c>
      <c r="B319" s="77" t="s">
        <v>304</v>
      </c>
      <c r="C319" s="77" t="s">
        <v>245</v>
      </c>
      <c r="D319" s="77" t="s">
        <v>55</v>
      </c>
      <c r="E319" s="77" t="s">
        <v>218</v>
      </c>
      <c r="F319" s="77" t="s">
        <v>256</v>
      </c>
      <c r="G319" s="77">
        <v>-0.1</v>
      </c>
      <c r="H319" s="67"/>
    </row>
    <row r="320" spans="1:8" x14ac:dyDescent="0.3">
      <c r="A320">
        <f t="shared" si="4"/>
        <v>286</v>
      </c>
      <c r="B320" s="77" t="s">
        <v>305</v>
      </c>
      <c r="C320" s="77" t="s">
        <v>245</v>
      </c>
      <c r="D320" s="77" t="s">
        <v>56</v>
      </c>
      <c r="E320" s="77" t="s">
        <v>218</v>
      </c>
      <c r="F320" s="77" t="s">
        <v>256</v>
      </c>
      <c r="G320" s="77">
        <v>-0.1</v>
      </c>
      <c r="H320" s="67"/>
    </row>
    <row r="321" spans="1:8" x14ac:dyDescent="0.3">
      <c r="A321">
        <f t="shared" si="4"/>
        <v>287</v>
      </c>
      <c r="B321" s="77" t="s">
        <v>306</v>
      </c>
      <c r="C321" s="77" t="s">
        <v>245</v>
      </c>
      <c r="D321" s="77" t="s">
        <v>57</v>
      </c>
      <c r="E321" s="77" t="s">
        <v>218</v>
      </c>
      <c r="F321" s="77" t="s">
        <v>256</v>
      </c>
      <c r="G321" s="77">
        <v>-0.1</v>
      </c>
      <c r="H321" s="67"/>
    </row>
    <row r="322" spans="1:8" x14ac:dyDescent="0.3">
      <c r="A322">
        <f t="shared" si="4"/>
        <v>288</v>
      </c>
      <c r="B322" s="77" t="s">
        <v>307</v>
      </c>
      <c r="C322" s="77" t="s">
        <v>245</v>
      </c>
      <c r="D322" s="77" t="s">
        <v>58</v>
      </c>
      <c r="E322" s="77" t="s">
        <v>218</v>
      </c>
      <c r="F322" s="77" t="s">
        <v>256</v>
      </c>
      <c r="G322" s="77">
        <v>-0.1</v>
      </c>
      <c r="H322" s="67"/>
    </row>
    <row r="323" spans="1:8" x14ac:dyDescent="0.3">
      <c r="A323">
        <f t="shared" si="4"/>
        <v>289</v>
      </c>
      <c r="B323" s="77" t="s">
        <v>421</v>
      </c>
      <c r="C323" s="77" t="s">
        <v>245</v>
      </c>
      <c r="D323" s="77" t="s">
        <v>40</v>
      </c>
      <c r="E323" s="77" t="s">
        <v>218</v>
      </c>
      <c r="F323" s="77" t="s">
        <v>256</v>
      </c>
      <c r="G323" s="77">
        <v>-0.1</v>
      </c>
      <c r="H323" s="67"/>
    </row>
    <row r="324" spans="1:8" x14ac:dyDescent="0.3">
      <c r="A324">
        <f t="shared" si="4"/>
        <v>290</v>
      </c>
      <c r="B324" s="77" t="s">
        <v>422</v>
      </c>
      <c r="C324" s="77" t="s">
        <v>245</v>
      </c>
      <c r="D324" s="77" t="s">
        <v>41</v>
      </c>
      <c r="E324" s="77" t="s">
        <v>218</v>
      </c>
      <c r="F324" s="77" t="s">
        <v>256</v>
      </c>
      <c r="G324" s="77">
        <v>-0.1</v>
      </c>
      <c r="H324" s="67"/>
    </row>
    <row r="325" spans="1:8" x14ac:dyDescent="0.3">
      <c r="A325">
        <f t="shared" si="4"/>
        <v>291</v>
      </c>
      <c r="B325" s="77" t="s">
        <v>423</v>
      </c>
      <c r="C325" s="77" t="s">
        <v>245</v>
      </c>
      <c r="D325" s="77" t="s">
        <v>42</v>
      </c>
      <c r="E325" s="77" t="s">
        <v>218</v>
      </c>
      <c r="F325" s="77" t="s">
        <v>256</v>
      </c>
      <c r="G325" s="77">
        <v>-0.1</v>
      </c>
      <c r="H325" s="67"/>
    </row>
    <row r="326" spans="1:8" x14ac:dyDescent="0.3">
      <c r="A326">
        <f t="shared" si="4"/>
        <v>292</v>
      </c>
      <c r="B326" s="77" t="s">
        <v>424</v>
      </c>
      <c r="C326" s="77" t="s">
        <v>245</v>
      </c>
      <c r="D326" s="77" t="s">
        <v>43</v>
      </c>
      <c r="E326" s="77" t="s">
        <v>218</v>
      </c>
      <c r="F326" s="77" t="s">
        <v>256</v>
      </c>
      <c r="G326" s="77">
        <v>-0.1</v>
      </c>
      <c r="H326" s="67"/>
    </row>
    <row r="327" spans="1:8" x14ac:dyDescent="0.3">
      <c r="A327">
        <f t="shared" si="4"/>
        <v>293</v>
      </c>
      <c r="B327" s="77" t="s">
        <v>425</v>
      </c>
      <c r="C327" s="77" t="s">
        <v>245</v>
      </c>
      <c r="D327" s="77" t="s">
        <v>44</v>
      </c>
      <c r="E327" s="77" t="s">
        <v>218</v>
      </c>
      <c r="F327" s="77" t="s">
        <v>256</v>
      </c>
      <c r="G327" s="77">
        <v>-0.1</v>
      </c>
      <c r="H327" s="67"/>
    </row>
    <row r="328" spans="1:8" x14ac:dyDescent="0.3">
      <c r="A328">
        <f t="shared" si="4"/>
        <v>294</v>
      </c>
      <c r="B328" s="77" t="s">
        <v>426</v>
      </c>
      <c r="C328" s="77" t="s">
        <v>245</v>
      </c>
      <c r="D328" s="77" t="s">
        <v>45</v>
      </c>
      <c r="E328" s="77" t="s">
        <v>218</v>
      </c>
      <c r="F328" s="77" t="s">
        <v>256</v>
      </c>
      <c r="G328" s="77">
        <v>-0.1</v>
      </c>
      <c r="H328" s="67"/>
    </row>
    <row r="329" spans="1:8" x14ac:dyDescent="0.3">
      <c r="A329">
        <f t="shared" si="4"/>
        <v>295</v>
      </c>
      <c r="B329" s="77" t="s">
        <v>427</v>
      </c>
      <c r="C329" s="77" t="s">
        <v>245</v>
      </c>
      <c r="D329" s="77" t="s">
        <v>46</v>
      </c>
      <c r="E329" s="77" t="s">
        <v>218</v>
      </c>
      <c r="F329" s="77" t="s">
        <v>256</v>
      </c>
      <c r="G329" s="77">
        <v>-0.1</v>
      </c>
      <c r="H329" s="67"/>
    </row>
    <row r="330" spans="1:8" x14ac:dyDescent="0.3">
      <c r="A330">
        <f t="shared" si="4"/>
        <v>296</v>
      </c>
      <c r="B330" s="77" t="s">
        <v>428</v>
      </c>
      <c r="C330" s="77" t="s">
        <v>245</v>
      </c>
      <c r="D330" s="77" t="s">
        <v>47</v>
      </c>
      <c r="E330" s="77" t="s">
        <v>218</v>
      </c>
      <c r="F330" s="77" t="s">
        <v>256</v>
      </c>
      <c r="G330" s="77">
        <v>-0.1</v>
      </c>
      <c r="H330" s="67"/>
    </row>
    <row r="331" spans="1:8" x14ac:dyDescent="0.3">
      <c r="A331">
        <f t="shared" si="4"/>
        <v>297</v>
      </c>
      <c r="B331" s="77" t="s">
        <v>429</v>
      </c>
      <c r="C331" s="77" t="s">
        <v>245</v>
      </c>
      <c r="D331" s="77" t="s">
        <v>48</v>
      </c>
      <c r="E331" s="77" t="s">
        <v>218</v>
      </c>
      <c r="F331" s="77" t="s">
        <v>256</v>
      </c>
      <c r="G331" s="77">
        <v>-0.1</v>
      </c>
      <c r="H331" s="67"/>
    </row>
    <row r="332" spans="1:8" x14ac:dyDescent="0.3">
      <c r="A332">
        <f t="shared" si="4"/>
        <v>298</v>
      </c>
      <c r="B332" s="77" t="s">
        <v>430</v>
      </c>
      <c r="C332" s="77" t="s">
        <v>245</v>
      </c>
      <c r="D332" s="77" t="s">
        <v>49</v>
      </c>
      <c r="E332" s="77" t="s">
        <v>218</v>
      </c>
      <c r="F332" s="77" t="s">
        <v>256</v>
      </c>
      <c r="G332" s="77">
        <v>-0.1</v>
      </c>
      <c r="H332" s="67"/>
    </row>
    <row r="333" spans="1:8" x14ac:dyDescent="0.3">
      <c r="A333">
        <f t="shared" si="4"/>
        <v>299</v>
      </c>
      <c r="B333" s="77" t="s">
        <v>431</v>
      </c>
      <c r="C333" s="77" t="s">
        <v>245</v>
      </c>
      <c r="D333" s="77" t="s">
        <v>50</v>
      </c>
      <c r="E333" s="77" t="s">
        <v>218</v>
      </c>
      <c r="F333" s="77" t="s">
        <v>256</v>
      </c>
      <c r="G333" s="77">
        <v>-0.1</v>
      </c>
      <c r="H333" s="67"/>
    </row>
    <row r="334" spans="1:8" x14ac:dyDescent="0.3">
      <c r="A334">
        <f t="shared" si="4"/>
        <v>300</v>
      </c>
      <c r="B334" s="77" t="s">
        <v>308</v>
      </c>
      <c r="C334" s="77" t="s">
        <v>245</v>
      </c>
      <c r="D334" s="77" t="s">
        <v>34</v>
      </c>
      <c r="E334" s="77" t="s">
        <v>218</v>
      </c>
      <c r="F334" s="77" t="s">
        <v>256</v>
      </c>
      <c r="G334" s="77">
        <v>-0.1</v>
      </c>
      <c r="H334" s="67"/>
    </row>
    <row r="335" spans="1:8" x14ac:dyDescent="0.3">
      <c r="A335">
        <f t="shared" si="4"/>
        <v>301</v>
      </c>
      <c r="B335" s="77" t="s">
        <v>309</v>
      </c>
      <c r="C335" s="77" t="s">
        <v>245</v>
      </c>
      <c r="D335" s="77" t="s">
        <v>35</v>
      </c>
      <c r="E335" s="77" t="s">
        <v>218</v>
      </c>
      <c r="F335" s="77" t="s">
        <v>256</v>
      </c>
      <c r="G335" s="77">
        <v>-0.1</v>
      </c>
      <c r="H335" s="67"/>
    </row>
    <row r="336" spans="1:8" x14ac:dyDescent="0.3">
      <c r="A336">
        <f t="shared" si="4"/>
        <v>302</v>
      </c>
      <c r="B336" s="77" t="s">
        <v>310</v>
      </c>
      <c r="C336" s="77" t="s">
        <v>245</v>
      </c>
      <c r="D336" s="77" t="s">
        <v>36</v>
      </c>
      <c r="E336" s="77" t="s">
        <v>218</v>
      </c>
      <c r="F336" s="77" t="s">
        <v>256</v>
      </c>
      <c r="G336" s="77">
        <v>-0.1</v>
      </c>
      <c r="H336" s="67"/>
    </row>
    <row r="337" spans="1:8" x14ac:dyDescent="0.3">
      <c r="A337">
        <f t="shared" si="4"/>
        <v>303</v>
      </c>
      <c r="B337" s="77" t="s">
        <v>311</v>
      </c>
      <c r="C337" s="77" t="s">
        <v>245</v>
      </c>
      <c r="D337" s="77" t="s">
        <v>37</v>
      </c>
      <c r="E337" s="77" t="s">
        <v>218</v>
      </c>
      <c r="F337" s="77" t="s">
        <v>256</v>
      </c>
      <c r="G337" s="77">
        <v>-0.1</v>
      </c>
      <c r="H337" s="67"/>
    </row>
    <row r="338" spans="1:8" x14ac:dyDescent="0.3">
      <c r="A338">
        <f t="shared" si="4"/>
        <v>304</v>
      </c>
      <c r="B338" s="77" t="s">
        <v>312</v>
      </c>
      <c r="C338" s="77" t="s">
        <v>245</v>
      </c>
      <c r="D338" s="77" t="s">
        <v>38</v>
      </c>
      <c r="E338" s="77" t="s">
        <v>218</v>
      </c>
      <c r="F338" s="77" t="s">
        <v>256</v>
      </c>
      <c r="G338" s="77">
        <v>-0.1</v>
      </c>
      <c r="H338" s="67"/>
    </row>
    <row r="339" spans="1:8" x14ac:dyDescent="0.3">
      <c r="A339">
        <f t="shared" si="4"/>
        <v>305</v>
      </c>
      <c r="B339" s="77" t="s">
        <v>459</v>
      </c>
      <c r="C339" s="77" t="s">
        <v>245</v>
      </c>
      <c r="D339" s="77" t="s">
        <v>39</v>
      </c>
      <c r="E339" s="77" t="s">
        <v>218</v>
      </c>
      <c r="F339" s="77" t="s">
        <v>256</v>
      </c>
      <c r="G339" s="77">
        <v>-0.1</v>
      </c>
      <c r="H339" s="67"/>
    </row>
    <row r="340" spans="1:8" x14ac:dyDescent="0.3">
      <c r="A340">
        <f t="shared" si="4"/>
        <v>306</v>
      </c>
      <c r="B340" s="73" t="s">
        <v>463</v>
      </c>
      <c r="C340" s="74" t="s">
        <v>245</v>
      </c>
      <c r="D340" t="s">
        <v>456</v>
      </c>
      <c r="E340" s="72" t="s">
        <v>218</v>
      </c>
      <c r="F340" s="74" t="s">
        <v>256</v>
      </c>
      <c r="G340" s="77">
        <v>-0.1</v>
      </c>
      <c r="H340" s="67"/>
    </row>
    <row r="341" spans="1:8" x14ac:dyDescent="0.3">
      <c r="A341">
        <f t="shared" si="4"/>
        <v>307</v>
      </c>
      <c r="B341" s="77" t="s">
        <v>432</v>
      </c>
      <c r="C341" s="77" t="s">
        <v>245</v>
      </c>
      <c r="D341" s="77" t="s">
        <v>51</v>
      </c>
      <c r="E341" s="77" t="s">
        <v>220</v>
      </c>
      <c r="F341" s="77" t="s">
        <v>256</v>
      </c>
      <c r="G341" s="77">
        <v>-0.1</v>
      </c>
      <c r="H341" s="67"/>
    </row>
    <row r="342" spans="1:8" x14ac:dyDescent="0.3">
      <c r="A342">
        <f t="shared" si="4"/>
        <v>308</v>
      </c>
      <c r="B342" s="77" t="s">
        <v>433</v>
      </c>
      <c r="C342" s="77" t="s">
        <v>245</v>
      </c>
      <c r="D342" s="77" t="s">
        <v>52</v>
      </c>
      <c r="E342" s="77" t="s">
        <v>220</v>
      </c>
      <c r="F342" s="77" t="s">
        <v>256</v>
      </c>
      <c r="G342" s="77">
        <v>-0.1</v>
      </c>
      <c r="H342" s="67"/>
    </row>
    <row r="343" spans="1:8" x14ac:dyDescent="0.3">
      <c r="A343">
        <f t="shared" si="4"/>
        <v>309</v>
      </c>
      <c r="B343" s="77" t="s">
        <v>434</v>
      </c>
      <c r="C343" s="77" t="s">
        <v>245</v>
      </c>
      <c r="D343" s="77" t="s">
        <v>53</v>
      </c>
      <c r="E343" s="77" t="s">
        <v>220</v>
      </c>
      <c r="F343" s="77" t="s">
        <v>256</v>
      </c>
      <c r="G343" s="77">
        <v>-0.1</v>
      </c>
      <c r="H343" s="67"/>
    </row>
    <row r="344" spans="1:8" x14ac:dyDescent="0.3">
      <c r="A344">
        <f t="shared" si="4"/>
        <v>310</v>
      </c>
      <c r="B344" s="77" t="s">
        <v>472</v>
      </c>
      <c r="C344" s="77" t="s">
        <v>245</v>
      </c>
      <c r="D344" s="77" t="s">
        <v>465</v>
      </c>
      <c r="E344" s="77" t="s">
        <v>220</v>
      </c>
      <c r="F344" s="77" t="s">
        <v>256</v>
      </c>
      <c r="G344" s="77">
        <v>-0.1</v>
      </c>
      <c r="H344" s="67"/>
    </row>
    <row r="345" spans="1:8" x14ac:dyDescent="0.3">
      <c r="A345">
        <f t="shared" si="4"/>
        <v>311</v>
      </c>
      <c r="B345" s="77" t="s">
        <v>471</v>
      </c>
      <c r="C345" s="77" t="s">
        <v>245</v>
      </c>
      <c r="D345" s="77" t="s">
        <v>466</v>
      </c>
      <c r="E345" s="77" t="s">
        <v>220</v>
      </c>
      <c r="F345" s="77" t="s">
        <v>256</v>
      </c>
      <c r="G345" s="77">
        <v>-0.1</v>
      </c>
      <c r="H345" s="67"/>
    </row>
    <row r="346" spans="1:8" x14ac:dyDescent="0.3">
      <c r="A346">
        <f t="shared" si="4"/>
        <v>312</v>
      </c>
      <c r="B346" s="77" t="s">
        <v>435</v>
      </c>
      <c r="C346" s="77" t="s">
        <v>245</v>
      </c>
      <c r="D346" s="77" t="s">
        <v>54</v>
      </c>
      <c r="E346" s="77" t="s">
        <v>220</v>
      </c>
      <c r="F346" s="77" t="s">
        <v>256</v>
      </c>
      <c r="G346" s="77">
        <v>-0.1</v>
      </c>
      <c r="H346" s="67"/>
    </row>
    <row r="347" spans="1:8" x14ac:dyDescent="0.3">
      <c r="A347">
        <f t="shared" si="4"/>
        <v>313</v>
      </c>
      <c r="B347" s="77" t="s">
        <v>436</v>
      </c>
      <c r="C347" s="77" t="s">
        <v>245</v>
      </c>
      <c r="D347" s="77" t="s">
        <v>55</v>
      </c>
      <c r="E347" s="77" t="s">
        <v>220</v>
      </c>
      <c r="F347" s="77" t="s">
        <v>256</v>
      </c>
      <c r="G347" s="77">
        <v>-0.1</v>
      </c>
      <c r="H347" s="67"/>
    </row>
    <row r="348" spans="1:8" x14ac:dyDescent="0.3">
      <c r="A348">
        <f t="shared" si="4"/>
        <v>314</v>
      </c>
      <c r="B348" s="77" t="s">
        <v>437</v>
      </c>
      <c r="C348" s="77" t="s">
        <v>245</v>
      </c>
      <c r="D348" s="77" t="s">
        <v>56</v>
      </c>
      <c r="E348" s="77" t="s">
        <v>220</v>
      </c>
      <c r="F348" s="77" t="s">
        <v>256</v>
      </c>
      <c r="G348" s="77">
        <v>-0.1</v>
      </c>
      <c r="H348" s="67"/>
    </row>
    <row r="349" spans="1:8" x14ac:dyDescent="0.3">
      <c r="A349">
        <f t="shared" si="4"/>
        <v>315</v>
      </c>
      <c r="B349" s="77" t="s">
        <v>438</v>
      </c>
      <c r="C349" s="77" t="s">
        <v>245</v>
      </c>
      <c r="D349" s="77" t="s">
        <v>57</v>
      </c>
      <c r="E349" s="77" t="s">
        <v>220</v>
      </c>
      <c r="F349" s="77" t="s">
        <v>256</v>
      </c>
      <c r="G349" s="77">
        <v>-0.1</v>
      </c>
      <c r="H349" s="67"/>
    </row>
    <row r="350" spans="1:8" x14ac:dyDescent="0.3">
      <c r="A350">
        <f t="shared" si="4"/>
        <v>316</v>
      </c>
      <c r="B350" s="77" t="s">
        <v>439</v>
      </c>
      <c r="C350" s="77" t="s">
        <v>245</v>
      </c>
      <c r="D350" s="77" t="s">
        <v>58</v>
      </c>
      <c r="E350" s="77" t="s">
        <v>220</v>
      </c>
      <c r="F350" s="77" t="s">
        <v>256</v>
      </c>
      <c r="G350" s="77">
        <v>-0.1</v>
      </c>
      <c r="H350" s="67"/>
    </row>
    <row r="351" spans="1:8" x14ac:dyDescent="0.3">
      <c r="A351">
        <f t="shared" si="4"/>
        <v>317</v>
      </c>
      <c r="B351" s="77" t="s">
        <v>440</v>
      </c>
      <c r="C351" s="77" t="s">
        <v>245</v>
      </c>
      <c r="D351" s="77" t="s">
        <v>40</v>
      </c>
      <c r="E351" s="77" t="s">
        <v>220</v>
      </c>
      <c r="F351" s="77" t="s">
        <v>256</v>
      </c>
      <c r="G351" s="77">
        <v>-0.1</v>
      </c>
      <c r="H351" s="67"/>
    </row>
    <row r="352" spans="1:8" x14ac:dyDescent="0.3">
      <c r="A352">
        <f t="shared" si="4"/>
        <v>318</v>
      </c>
      <c r="B352" s="77" t="s">
        <v>441</v>
      </c>
      <c r="C352" s="77" t="s">
        <v>245</v>
      </c>
      <c r="D352" s="77" t="s">
        <v>41</v>
      </c>
      <c r="E352" s="77" t="s">
        <v>220</v>
      </c>
      <c r="F352" s="77" t="s">
        <v>256</v>
      </c>
      <c r="G352" s="77">
        <v>-0.1</v>
      </c>
      <c r="H352" s="67"/>
    </row>
    <row r="353" spans="1:8" x14ac:dyDescent="0.3">
      <c r="A353">
        <f t="shared" si="4"/>
        <v>319</v>
      </c>
      <c r="B353" s="77" t="s">
        <v>442</v>
      </c>
      <c r="C353" s="77" t="s">
        <v>245</v>
      </c>
      <c r="D353" s="77" t="s">
        <v>42</v>
      </c>
      <c r="E353" s="77" t="s">
        <v>220</v>
      </c>
      <c r="F353" s="77" t="s">
        <v>256</v>
      </c>
      <c r="G353" s="77">
        <v>-0.1</v>
      </c>
      <c r="H353" s="67"/>
    </row>
    <row r="354" spans="1:8" x14ac:dyDescent="0.3">
      <c r="A354">
        <f t="shared" si="4"/>
        <v>320</v>
      </c>
      <c r="B354" s="77" t="s">
        <v>443</v>
      </c>
      <c r="C354" s="77" t="s">
        <v>245</v>
      </c>
      <c r="D354" s="77" t="s">
        <v>43</v>
      </c>
      <c r="E354" s="77" t="s">
        <v>220</v>
      </c>
      <c r="F354" s="77" t="s">
        <v>256</v>
      </c>
      <c r="G354" s="77">
        <v>-0.1</v>
      </c>
      <c r="H354" s="67"/>
    </row>
    <row r="355" spans="1:8" x14ac:dyDescent="0.3">
      <c r="A355">
        <f t="shared" si="4"/>
        <v>321</v>
      </c>
      <c r="B355" s="77" t="s">
        <v>444</v>
      </c>
      <c r="C355" s="77" t="s">
        <v>245</v>
      </c>
      <c r="D355" s="77" t="s">
        <v>44</v>
      </c>
      <c r="E355" s="77" t="s">
        <v>220</v>
      </c>
      <c r="F355" s="77" t="s">
        <v>256</v>
      </c>
      <c r="G355" s="77">
        <v>-0.1</v>
      </c>
      <c r="H355" s="67"/>
    </row>
    <row r="356" spans="1:8" x14ac:dyDescent="0.3">
      <c r="A356">
        <f t="shared" si="4"/>
        <v>322</v>
      </c>
      <c r="B356" s="77" t="s">
        <v>445</v>
      </c>
      <c r="C356" s="77" t="s">
        <v>245</v>
      </c>
      <c r="D356" s="77" t="s">
        <v>45</v>
      </c>
      <c r="E356" s="77" t="s">
        <v>220</v>
      </c>
      <c r="F356" s="77" t="s">
        <v>256</v>
      </c>
      <c r="G356" s="77">
        <v>-0.1</v>
      </c>
      <c r="H356" s="67"/>
    </row>
    <row r="357" spans="1:8" x14ac:dyDescent="0.3">
      <c r="A357">
        <f t="shared" si="4"/>
        <v>323</v>
      </c>
      <c r="B357" s="77" t="s">
        <v>446</v>
      </c>
      <c r="C357" s="77" t="s">
        <v>245</v>
      </c>
      <c r="D357" s="77" t="s">
        <v>46</v>
      </c>
      <c r="E357" s="77" t="s">
        <v>220</v>
      </c>
      <c r="F357" s="77" t="s">
        <v>256</v>
      </c>
      <c r="G357" s="77">
        <v>-0.1</v>
      </c>
      <c r="H357" s="67"/>
    </row>
    <row r="358" spans="1:8" x14ac:dyDescent="0.3">
      <c r="A358">
        <f t="shared" si="4"/>
        <v>324</v>
      </c>
      <c r="B358" s="77" t="s">
        <v>447</v>
      </c>
      <c r="C358" s="77" t="s">
        <v>245</v>
      </c>
      <c r="D358" s="77" t="s">
        <v>47</v>
      </c>
      <c r="E358" s="77" t="s">
        <v>220</v>
      </c>
      <c r="F358" s="77" t="s">
        <v>256</v>
      </c>
      <c r="G358" s="77">
        <v>-0.1</v>
      </c>
      <c r="H358" s="67"/>
    </row>
    <row r="359" spans="1:8" x14ac:dyDescent="0.3">
      <c r="A359">
        <f t="shared" si="4"/>
        <v>325</v>
      </c>
      <c r="B359" s="77" t="s">
        <v>448</v>
      </c>
      <c r="C359" s="77" t="s">
        <v>245</v>
      </c>
      <c r="D359" s="77" t="s">
        <v>48</v>
      </c>
      <c r="E359" s="77" t="s">
        <v>220</v>
      </c>
      <c r="F359" s="77" t="s">
        <v>256</v>
      </c>
      <c r="G359" s="77">
        <v>-0.1</v>
      </c>
      <c r="H359" s="67"/>
    </row>
    <row r="360" spans="1:8" x14ac:dyDescent="0.3">
      <c r="A360">
        <f t="shared" si="4"/>
        <v>326</v>
      </c>
      <c r="B360" s="77" t="s">
        <v>449</v>
      </c>
      <c r="C360" s="77" t="s">
        <v>245</v>
      </c>
      <c r="D360" s="77" t="s">
        <v>49</v>
      </c>
      <c r="E360" s="77" t="s">
        <v>220</v>
      </c>
      <c r="F360" s="77" t="s">
        <v>256</v>
      </c>
      <c r="G360" s="77">
        <v>-0.1</v>
      </c>
      <c r="H360" s="67"/>
    </row>
    <row r="361" spans="1:8" x14ac:dyDescent="0.3">
      <c r="A361">
        <f t="shared" si="4"/>
        <v>327</v>
      </c>
      <c r="B361" s="77" t="s">
        <v>450</v>
      </c>
      <c r="C361" s="77" t="s">
        <v>245</v>
      </c>
      <c r="D361" s="77" t="s">
        <v>50</v>
      </c>
      <c r="E361" s="77" t="s">
        <v>220</v>
      </c>
      <c r="F361" s="77" t="s">
        <v>256</v>
      </c>
      <c r="G361" s="77">
        <v>-0.1</v>
      </c>
      <c r="H361" s="67"/>
    </row>
    <row r="362" spans="1:8" x14ac:dyDescent="0.3">
      <c r="A362">
        <f t="shared" si="4"/>
        <v>328</v>
      </c>
      <c r="B362" s="77" t="s">
        <v>451</v>
      </c>
      <c r="C362" s="77" t="s">
        <v>245</v>
      </c>
      <c r="D362" s="77" t="s">
        <v>34</v>
      </c>
      <c r="E362" s="77" t="s">
        <v>220</v>
      </c>
      <c r="F362" s="77" t="s">
        <v>256</v>
      </c>
      <c r="G362" s="77">
        <v>-0.1</v>
      </c>
      <c r="H362" s="67"/>
    </row>
    <row r="363" spans="1:8" x14ac:dyDescent="0.3">
      <c r="A363">
        <f t="shared" si="4"/>
        <v>329</v>
      </c>
      <c r="B363" s="77" t="s">
        <v>452</v>
      </c>
      <c r="C363" s="77" t="s">
        <v>245</v>
      </c>
      <c r="D363" s="77" t="s">
        <v>35</v>
      </c>
      <c r="E363" s="77" t="s">
        <v>220</v>
      </c>
      <c r="F363" s="77" t="s">
        <v>256</v>
      </c>
      <c r="G363" s="77">
        <v>-0.1</v>
      </c>
    </row>
    <row r="364" spans="1:8" x14ac:dyDescent="0.3">
      <c r="A364">
        <f t="shared" si="4"/>
        <v>330</v>
      </c>
      <c r="B364" s="77" t="s">
        <v>453</v>
      </c>
      <c r="C364" s="77" t="s">
        <v>245</v>
      </c>
      <c r="D364" s="77" t="s">
        <v>36</v>
      </c>
      <c r="E364" s="77" t="s">
        <v>220</v>
      </c>
      <c r="F364" s="77" t="s">
        <v>256</v>
      </c>
      <c r="G364" s="77">
        <v>-0.1</v>
      </c>
    </row>
    <row r="365" spans="1:8" x14ac:dyDescent="0.3">
      <c r="A365">
        <f t="shared" si="4"/>
        <v>331</v>
      </c>
      <c r="B365" s="77" t="s">
        <v>454</v>
      </c>
      <c r="C365" s="77" t="s">
        <v>245</v>
      </c>
      <c r="D365" s="77" t="s">
        <v>37</v>
      </c>
      <c r="E365" s="77" t="s">
        <v>220</v>
      </c>
      <c r="F365" s="77" t="s">
        <v>256</v>
      </c>
      <c r="G365" s="77">
        <v>-0.1</v>
      </c>
    </row>
    <row r="366" spans="1:8" x14ac:dyDescent="0.3">
      <c r="A366">
        <f t="shared" si="4"/>
        <v>332</v>
      </c>
      <c r="B366" s="77" t="s">
        <v>455</v>
      </c>
      <c r="C366" s="77" t="s">
        <v>245</v>
      </c>
      <c r="D366" s="77" t="s">
        <v>38</v>
      </c>
      <c r="E366" s="77" t="s">
        <v>220</v>
      </c>
      <c r="F366" s="77" t="s">
        <v>256</v>
      </c>
      <c r="G366" s="77">
        <v>-0.1</v>
      </c>
    </row>
    <row r="367" spans="1:8" x14ac:dyDescent="0.3">
      <c r="A367">
        <f t="shared" si="4"/>
        <v>333</v>
      </c>
      <c r="B367" s="77" t="s">
        <v>460</v>
      </c>
      <c r="C367" s="77" t="s">
        <v>245</v>
      </c>
      <c r="D367" s="77" t="s">
        <v>39</v>
      </c>
      <c r="E367" s="77" t="s">
        <v>220</v>
      </c>
      <c r="F367" s="77" t="s">
        <v>256</v>
      </c>
      <c r="G367" s="77">
        <v>-0.1</v>
      </c>
    </row>
    <row r="368" spans="1:8" x14ac:dyDescent="0.3">
      <c r="A368">
        <f t="shared" si="4"/>
        <v>334</v>
      </c>
      <c r="B368" s="73" t="s">
        <v>464</v>
      </c>
      <c r="C368" s="74" t="s">
        <v>245</v>
      </c>
      <c r="D368" t="s">
        <v>456</v>
      </c>
      <c r="E368" s="72" t="s">
        <v>220</v>
      </c>
      <c r="F368" s="74" t="s">
        <v>256</v>
      </c>
      <c r="G368" s="77">
        <v>-0.1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0278-E467-4A74-9D95-B75C2D30B71A}">
  <dimension ref="A1:K23"/>
  <sheetViews>
    <sheetView workbookViewId="0">
      <selection activeCell="F25" sqref="F25"/>
    </sheetView>
  </sheetViews>
  <sheetFormatPr defaultColWidth="8.88671875" defaultRowHeight="14.4" x14ac:dyDescent="0.3"/>
  <cols>
    <col min="2" max="2" width="17.44140625" bestFit="1" customWidth="1"/>
    <col min="3" max="3" width="33.6640625" customWidth="1"/>
    <col min="4" max="4" width="18" customWidth="1"/>
    <col min="5" max="5" width="11.21875" bestFit="1" customWidth="1"/>
    <col min="6" max="6" width="12" bestFit="1" customWidth="1"/>
    <col min="7" max="7" width="10.44140625" bestFit="1" customWidth="1"/>
    <col min="8" max="8" width="13.6640625" bestFit="1" customWidth="1"/>
  </cols>
  <sheetData>
    <row r="1" spans="1:11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123</v>
      </c>
      <c r="H1" s="1" t="s">
        <v>119</v>
      </c>
      <c r="I1" s="1" t="s">
        <v>0</v>
      </c>
      <c r="J1" s="1" t="s">
        <v>95</v>
      </c>
      <c r="K1" s="1" t="s">
        <v>1</v>
      </c>
    </row>
    <row r="2" spans="1:11" x14ac:dyDescent="0.3">
      <c r="A2" s="6">
        <v>1</v>
      </c>
      <c r="B2" t="s">
        <v>243</v>
      </c>
      <c r="C2" t="s">
        <v>106</v>
      </c>
      <c r="D2" t="s">
        <v>126</v>
      </c>
      <c r="E2" t="s">
        <v>143</v>
      </c>
      <c r="F2" s="10">
        <v>0.3</v>
      </c>
      <c r="G2" s="10">
        <v>0.5</v>
      </c>
      <c r="H2" s="93">
        <v>0.7</v>
      </c>
      <c r="J2" s="17" t="s">
        <v>136</v>
      </c>
    </row>
    <row r="3" spans="1:11" ht="15" thickBot="1" x14ac:dyDescent="0.35">
      <c r="A3" s="6">
        <v>1</v>
      </c>
      <c r="B3" t="s">
        <v>243</v>
      </c>
      <c r="C3" t="s">
        <v>106</v>
      </c>
      <c r="D3" t="s">
        <v>127</v>
      </c>
      <c r="E3" t="s">
        <v>143</v>
      </c>
      <c r="F3" s="10">
        <v>0.05</v>
      </c>
      <c r="G3" s="10">
        <v>0.1</v>
      </c>
      <c r="H3" s="93">
        <v>0.2</v>
      </c>
      <c r="J3" s="17" t="s">
        <v>136</v>
      </c>
    </row>
    <row r="4" spans="1:11" ht="15" thickBot="1" x14ac:dyDescent="0.35">
      <c r="A4" s="6">
        <v>1</v>
      </c>
      <c r="B4" t="s">
        <v>243</v>
      </c>
      <c r="C4" t="s">
        <v>106</v>
      </c>
      <c r="D4" t="s">
        <v>125</v>
      </c>
      <c r="E4" t="s">
        <v>143</v>
      </c>
      <c r="F4" s="148">
        <v>0.2</v>
      </c>
      <c r="G4" s="148">
        <v>0.27500000000000002</v>
      </c>
      <c r="H4" s="149">
        <v>0.35</v>
      </c>
      <c r="J4" s="17" t="s">
        <v>136</v>
      </c>
    </row>
    <row r="5" spans="1:11" x14ac:dyDescent="0.3">
      <c r="A5" s="10">
        <v>1</v>
      </c>
      <c r="B5" s="10" t="s">
        <v>245</v>
      </c>
      <c r="C5" s="122" t="s">
        <v>51</v>
      </c>
      <c r="D5" s="10" t="s">
        <v>142</v>
      </c>
      <c r="E5" s="10" t="s">
        <v>143</v>
      </c>
      <c r="F5" s="67">
        <v>88.72142763938561</v>
      </c>
      <c r="H5">
        <v>177.44285527877122</v>
      </c>
      <c r="J5" s="17" t="s">
        <v>139</v>
      </c>
    </row>
    <row r="6" spans="1:11" x14ac:dyDescent="0.3">
      <c r="A6" s="10">
        <v>1</v>
      </c>
      <c r="B6" s="10" t="s">
        <v>245</v>
      </c>
      <c r="C6" s="122" t="s">
        <v>52</v>
      </c>
      <c r="D6" s="10" t="s">
        <v>142</v>
      </c>
      <c r="E6" s="10" t="s">
        <v>143</v>
      </c>
      <c r="F6" s="67">
        <v>64.456411380605473</v>
      </c>
      <c r="H6">
        <v>84.435972370025411</v>
      </c>
      <c r="J6" s="17"/>
    </row>
    <row r="7" spans="1:11" x14ac:dyDescent="0.3">
      <c r="A7" s="10">
        <v>1</v>
      </c>
      <c r="B7" s="10" t="s">
        <v>245</v>
      </c>
      <c r="C7" s="122" t="s">
        <v>53</v>
      </c>
      <c r="D7" s="10" t="s">
        <v>142</v>
      </c>
      <c r="E7" s="10" t="s">
        <v>143</v>
      </c>
      <c r="F7" s="67">
        <v>63.478822781505158</v>
      </c>
      <c r="H7">
        <v>95.218234172257738</v>
      </c>
      <c r="J7" s="17"/>
    </row>
    <row r="8" spans="1:11" x14ac:dyDescent="0.3">
      <c r="A8" s="10">
        <v>1</v>
      </c>
      <c r="B8" s="10" t="s">
        <v>245</v>
      </c>
      <c r="C8" s="122" t="s">
        <v>465</v>
      </c>
      <c r="D8" s="10" t="s">
        <v>142</v>
      </c>
      <c r="E8" s="10" t="s">
        <v>143</v>
      </c>
      <c r="F8" s="115">
        <v>20.270134336417136</v>
      </c>
      <c r="H8" s="115">
        <v>40.540268672834273</v>
      </c>
      <c r="J8" s="17"/>
    </row>
    <row r="9" spans="1:11" x14ac:dyDescent="0.3">
      <c r="A9" s="10">
        <v>1</v>
      </c>
      <c r="B9" s="10" t="s">
        <v>245</v>
      </c>
      <c r="C9" s="122" t="s">
        <v>466</v>
      </c>
      <c r="D9" s="10" t="s">
        <v>142</v>
      </c>
      <c r="E9" s="10" t="s">
        <v>143</v>
      </c>
      <c r="F9" s="115">
        <v>11.60245659243</v>
      </c>
      <c r="H9" s="115">
        <v>17.403684888645</v>
      </c>
      <c r="J9" s="17"/>
    </row>
    <row r="10" spans="1:11" x14ac:dyDescent="0.3">
      <c r="A10" s="10">
        <v>1</v>
      </c>
      <c r="B10" s="10" t="s">
        <v>245</v>
      </c>
      <c r="C10" s="122" t="s">
        <v>54</v>
      </c>
      <c r="D10" s="10" t="s">
        <v>142</v>
      </c>
      <c r="E10" s="10" t="s">
        <v>143</v>
      </c>
      <c r="F10" s="68">
        <v>31.371204762089558</v>
      </c>
      <c r="H10">
        <v>48.263391941676247</v>
      </c>
    </row>
    <row r="11" spans="1:11" x14ac:dyDescent="0.3">
      <c r="A11" s="10">
        <v>1</v>
      </c>
      <c r="B11" s="10" t="s">
        <v>245</v>
      </c>
      <c r="C11" s="122" t="s">
        <v>55</v>
      </c>
      <c r="D11" s="10" t="s">
        <v>142</v>
      </c>
      <c r="E11" s="10" t="s">
        <v>143</v>
      </c>
      <c r="F11" s="66">
        <v>14.507341169323105</v>
      </c>
      <c r="H11">
        <v>24.662479987849277</v>
      </c>
      <c r="K11" s="17"/>
    </row>
    <row r="12" spans="1:11" x14ac:dyDescent="0.3">
      <c r="A12" s="10">
        <v>1</v>
      </c>
      <c r="B12" s="10" t="s">
        <v>245</v>
      </c>
      <c r="C12" s="122" t="s">
        <v>56</v>
      </c>
      <c r="D12" s="10" t="s">
        <v>142</v>
      </c>
      <c r="E12" s="10" t="s">
        <v>143</v>
      </c>
      <c r="F12" s="67">
        <v>10.043257052903284</v>
      </c>
      <c r="H12">
        <v>10.043257052903284</v>
      </c>
      <c r="K12" s="17"/>
    </row>
    <row r="13" spans="1:11" x14ac:dyDescent="0.3">
      <c r="A13" s="10">
        <v>1</v>
      </c>
      <c r="B13" s="10" t="s">
        <v>245</v>
      </c>
      <c r="C13" s="122" t="s">
        <v>57</v>
      </c>
      <c r="D13" s="10" t="s">
        <v>142</v>
      </c>
      <c r="E13" s="10" t="s">
        <v>143</v>
      </c>
      <c r="F13" s="67">
        <v>6.5437327346770804</v>
      </c>
      <c r="H13">
        <v>6.5437327346770804</v>
      </c>
      <c r="K13" s="17"/>
    </row>
    <row r="14" spans="1:11" x14ac:dyDescent="0.3">
      <c r="A14" s="10">
        <v>1</v>
      </c>
      <c r="B14" s="10" t="s">
        <v>245</v>
      </c>
      <c r="C14" s="122" t="s">
        <v>58</v>
      </c>
      <c r="D14" s="10" t="s">
        <v>142</v>
      </c>
      <c r="E14" s="10" t="s">
        <v>143</v>
      </c>
      <c r="F14" s="67">
        <v>2.0619571205129286</v>
      </c>
      <c r="H14">
        <v>2.0619571205129286</v>
      </c>
      <c r="K14" s="17"/>
    </row>
    <row r="15" spans="1:11" x14ac:dyDescent="0.3">
      <c r="A15" s="10">
        <v>1</v>
      </c>
      <c r="B15" s="10" t="s">
        <v>245</v>
      </c>
      <c r="C15" s="104" t="s">
        <v>327</v>
      </c>
      <c r="D15" t="s">
        <v>142</v>
      </c>
      <c r="E15" s="10" t="s">
        <v>143</v>
      </c>
      <c r="F15" s="93">
        <v>187.46312617673584</v>
      </c>
      <c r="H15" s="10">
        <v>303.36924342796044</v>
      </c>
      <c r="K15" s="17"/>
    </row>
    <row r="16" spans="1:11" x14ac:dyDescent="0.3">
      <c r="A16" s="10">
        <v>1</v>
      </c>
      <c r="B16" s="10" t="s">
        <v>245</v>
      </c>
      <c r="C16" s="76" t="s">
        <v>34</v>
      </c>
      <c r="D16" s="10" t="s">
        <v>142</v>
      </c>
      <c r="E16" s="10" t="s">
        <v>143</v>
      </c>
      <c r="F16" s="117">
        <v>1.2</v>
      </c>
      <c r="G16" s="115"/>
      <c r="H16" s="115">
        <v>1.32</v>
      </c>
    </row>
    <row r="17" spans="1:8" x14ac:dyDescent="0.3">
      <c r="A17" s="10">
        <v>1</v>
      </c>
      <c r="B17" s="10" t="s">
        <v>245</v>
      </c>
      <c r="C17" s="76" t="s">
        <v>35</v>
      </c>
      <c r="D17" s="10" t="s">
        <v>142</v>
      </c>
      <c r="E17" s="10" t="s">
        <v>143</v>
      </c>
      <c r="F17" s="117">
        <v>2.7999999999999994</v>
      </c>
      <c r="G17" s="115"/>
      <c r="H17" s="115">
        <v>3.0799999999999996</v>
      </c>
    </row>
    <row r="18" spans="1:8" x14ac:dyDescent="0.3">
      <c r="A18" s="10">
        <v>1</v>
      </c>
      <c r="B18" s="10" t="s">
        <v>245</v>
      </c>
      <c r="C18" s="76" t="s">
        <v>36</v>
      </c>
      <c r="D18" s="10" t="s">
        <v>142</v>
      </c>
      <c r="E18" s="10" t="s">
        <v>143</v>
      </c>
      <c r="F18" s="117">
        <v>6.476331497504649E-2</v>
      </c>
      <c r="G18" s="115"/>
      <c r="H18" s="115">
        <v>7.1239646472551141E-2</v>
      </c>
    </row>
    <row r="19" spans="1:8" x14ac:dyDescent="0.3">
      <c r="A19" s="10">
        <v>1</v>
      </c>
      <c r="B19" s="10" t="s">
        <v>245</v>
      </c>
      <c r="C19" s="76" t="s">
        <v>37</v>
      </c>
      <c r="D19" s="10" t="s">
        <v>142</v>
      </c>
      <c r="E19" s="10" t="s">
        <v>143</v>
      </c>
      <c r="F19" s="117">
        <v>3.2953586188912455E-2</v>
      </c>
      <c r="G19" s="115"/>
      <c r="H19" s="115">
        <v>3.6248944807803704E-2</v>
      </c>
    </row>
    <row r="20" spans="1:8" x14ac:dyDescent="0.3">
      <c r="A20" s="10">
        <v>1</v>
      </c>
      <c r="B20" s="10" t="s">
        <v>245</v>
      </c>
      <c r="C20" s="76" t="s">
        <v>38</v>
      </c>
      <c r="D20" s="10" t="s">
        <v>142</v>
      </c>
      <c r="E20" s="10" t="s">
        <v>143</v>
      </c>
      <c r="F20" s="117">
        <v>2.284084545369065E-2</v>
      </c>
      <c r="G20" s="115"/>
      <c r="H20" s="115">
        <v>2.5124929999059718E-2</v>
      </c>
    </row>
    <row r="21" spans="1:8" x14ac:dyDescent="0.3">
      <c r="A21" s="10">
        <v>1</v>
      </c>
      <c r="B21" s="10" t="s">
        <v>245</v>
      </c>
      <c r="C21" s="76" t="s">
        <v>39</v>
      </c>
      <c r="D21" s="10" t="s">
        <v>142</v>
      </c>
      <c r="E21" s="10" t="s">
        <v>143</v>
      </c>
      <c r="F21" s="117">
        <v>7.5418470021305604E-3</v>
      </c>
      <c r="G21" s="116"/>
      <c r="H21" s="115">
        <v>8.2960317023436179E-3</v>
      </c>
    </row>
    <row r="22" spans="1:8" x14ac:dyDescent="0.3">
      <c r="A22">
        <v>1</v>
      </c>
      <c r="B22" t="s">
        <v>245</v>
      </c>
      <c r="C22" s="72" t="s">
        <v>456</v>
      </c>
      <c r="D22" t="s">
        <v>142</v>
      </c>
      <c r="E22" t="s">
        <v>143</v>
      </c>
      <c r="F22" s="151">
        <v>0.54864141805088851</v>
      </c>
      <c r="G22" s="117"/>
      <c r="H22" s="115">
        <v>0.60350555985597742</v>
      </c>
    </row>
    <row r="23" spans="1:8" x14ac:dyDescent="0.3">
      <c r="A23" s="10">
        <v>1</v>
      </c>
      <c r="B23" s="10" t="s">
        <v>245</v>
      </c>
      <c r="C23" s="76" t="s">
        <v>329</v>
      </c>
      <c r="D23" s="10" t="s">
        <v>142</v>
      </c>
      <c r="E23" s="10" t="s">
        <v>143</v>
      </c>
      <c r="F23" s="117">
        <v>0.32325898832933175</v>
      </c>
      <c r="G23" s="115"/>
      <c r="H23" s="115">
        <v>0.35558488716226494</v>
      </c>
    </row>
  </sheetData>
  <hyperlinks>
    <hyperlink ref="J2" r:id="rId1" location="erlab3cc9bib26" display="Emmerling et al. (2019)" xr:uid="{504E8CBB-BC69-4FA6-80DC-F0D36C7D83BE}"/>
    <hyperlink ref="J3" r:id="rId2" display="Young et al. (2023)" xr:uid="{05F788B1-BC0B-4F10-B515-225981D238D6}"/>
    <hyperlink ref="J4" r:id="rId3" display="Young et al. (2023)" xr:uid="{30492789-7BAB-41BE-B84A-57C980B16DD0}"/>
    <hyperlink ref="J5" r:id="rId4" display="Young et al. (2023)" xr:uid="{F831CA51-10C8-452A-9F51-AF223C1CAB64}"/>
    <hyperlink ref="J6" r:id="rId5" display="C:\Users\ksievert\Downloads\2021-TR05 Towards improved guidelines for cost evaluation of CCS (2).pdf" xr:uid="{1279823D-C12D-4F7F-8576-E6800E32EC89}"/>
    <hyperlink ref="J7" r:id="rId6" display="C:\Users\ksievert\Downloads\2021-TR05 Towards improved guidelines for cost evaluation of CCS (2).pdf" xr:uid="{A0D65533-9290-4163-99B2-F8ED5BF9D175}"/>
    <hyperlink ref="J8" r:id="rId7" display="C:\Users\ksievert\Downloads\2021-TR05 Towards improved guidelines for cost evaluation of CCS (2).pdf" xr:uid="{81490E04-840F-4827-995F-9FEE484664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54C7-A556-426B-A2E0-8B40F0008DC3}">
  <dimension ref="A1:AN40"/>
  <sheetViews>
    <sheetView workbookViewId="0"/>
  </sheetViews>
  <sheetFormatPr defaultRowHeight="14.4" x14ac:dyDescent="0.3"/>
  <cols>
    <col min="1" max="1" width="23.21875" customWidth="1"/>
    <col min="2" max="2" width="20.109375" customWidth="1"/>
    <col min="3" max="3" width="21" customWidth="1"/>
    <col min="4" max="31" width="8.88671875" customWidth="1"/>
    <col min="35" max="35" width="8.88671875" style="82"/>
    <col min="36" max="36" width="17.109375" style="72" customWidth="1"/>
    <col min="37" max="37" width="13.77734375" customWidth="1"/>
  </cols>
  <sheetData>
    <row r="1" spans="1:38" x14ac:dyDescent="0.3">
      <c r="A1" s="5" t="s">
        <v>84</v>
      </c>
      <c r="B1" s="5" t="s">
        <v>85</v>
      </c>
      <c r="C1" s="5" t="s">
        <v>83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  <c r="I1" s="5">
        <v>2027</v>
      </c>
      <c r="J1" s="5">
        <v>2028</v>
      </c>
      <c r="K1" s="5">
        <v>2029</v>
      </c>
      <c r="L1" s="5">
        <v>2030</v>
      </c>
      <c r="M1" s="5">
        <v>2031</v>
      </c>
      <c r="N1" s="5">
        <v>2032</v>
      </c>
      <c r="O1" s="5">
        <v>2033</v>
      </c>
      <c r="P1" s="5">
        <v>2034</v>
      </c>
      <c r="Q1" s="5">
        <v>2035</v>
      </c>
      <c r="R1" s="5">
        <v>2036</v>
      </c>
      <c r="S1" s="5">
        <v>2037</v>
      </c>
      <c r="T1" s="5">
        <v>2038</v>
      </c>
      <c r="U1" s="5">
        <v>2039</v>
      </c>
      <c r="V1" s="5">
        <v>2040</v>
      </c>
      <c r="W1" s="5">
        <v>2041</v>
      </c>
      <c r="X1" s="5">
        <v>2042</v>
      </c>
      <c r="Y1" s="5">
        <v>2043</v>
      </c>
      <c r="Z1" s="5">
        <v>2044</v>
      </c>
      <c r="AA1" s="5">
        <v>2045</v>
      </c>
      <c r="AB1" s="5">
        <v>2046</v>
      </c>
      <c r="AC1" s="5">
        <v>2047</v>
      </c>
      <c r="AD1" s="5">
        <v>2048</v>
      </c>
      <c r="AE1" s="5">
        <v>2049</v>
      </c>
      <c r="AF1" s="5">
        <v>2050</v>
      </c>
      <c r="AG1" s="1" t="s">
        <v>95</v>
      </c>
      <c r="AH1" s="1" t="s">
        <v>93</v>
      </c>
      <c r="AI1" s="1" t="s">
        <v>318</v>
      </c>
      <c r="AJ1" s="86" t="s">
        <v>317</v>
      </c>
      <c r="AK1" s="1" t="s">
        <v>321</v>
      </c>
      <c r="AL1" s="1" t="s">
        <v>95</v>
      </c>
    </row>
    <row r="2" spans="1:38" x14ac:dyDescent="0.3">
      <c r="A2" s="4" t="s">
        <v>68</v>
      </c>
      <c r="B2" s="4" t="s">
        <v>344</v>
      </c>
      <c r="C2" s="4" t="s">
        <v>61</v>
      </c>
      <c r="D2" s="4">
        <v>111</v>
      </c>
      <c r="E2" s="4">
        <v>97</v>
      </c>
      <c r="F2" s="4">
        <v>84</v>
      </c>
      <c r="G2" s="4">
        <v>75</v>
      </c>
      <c r="H2" s="4">
        <v>68</v>
      </c>
      <c r="I2" s="4">
        <v>62</v>
      </c>
      <c r="J2" s="4">
        <v>58</v>
      </c>
      <c r="K2" s="4">
        <v>55</v>
      </c>
      <c r="L2" s="4">
        <v>53</v>
      </c>
      <c r="M2" s="4">
        <v>50</v>
      </c>
      <c r="N2" s="4">
        <v>48</v>
      </c>
      <c r="O2" s="4">
        <v>47</v>
      </c>
      <c r="P2" s="4">
        <v>45</v>
      </c>
      <c r="Q2" s="4">
        <v>44</v>
      </c>
      <c r="R2" s="4">
        <v>43</v>
      </c>
      <c r="S2" s="4">
        <v>43</v>
      </c>
      <c r="T2" s="4">
        <v>42</v>
      </c>
      <c r="U2" s="4">
        <v>41</v>
      </c>
      <c r="V2" s="4">
        <v>41</v>
      </c>
      <c r="W2" s="4">
        <v>41</v>
      </c>
      <c r="X2" s="4">
        <v>40</v>
      </c>
      <c r="Y2" s="4">
        <v>41</v>
      </c>
      <c r="Z2" s="4">
        <v>40</v>
      </c>
      <c r="AA2" s="4">
        <v>40</v>
      </c>
      <c r="AB2" s="4">
        <v>40</v>
      </c>
      <c r="AC2" s="4">
        <v>39</v>
      </c>
      <c r="AD2" s="4">
        <v>40</v>
      </c>
      <c r="AE2" s="4">
        <v>39</v>
      </c>
      <c r="AF2" s="4">
        <v>39</v>
      </c>
      <c r="AG2" s="11" t="s">
        <v>175</v>
      </c>
      <c r="AH2" s="14" t="s">
        <v>185</v>
      </c>
      <c r="AI2" s="83" t="s">
        <v>316</v>
      </c>
      <c r="AJ2" s="85">
        <f>15.3/1000</f>
        <v>1.5300000000000001E-2</v>
      </c>
      <c r="AK2" s="2" t="s">
        <v>322</v>
      </c>
      <c r="AL2" s="2" t="s">
        <v>137</v>
      </c>
    </row>
    <row r="3" spans="1:38" x14ac:dyDescent="0.3">
      <c r="A3" s="3" t="s">
        <v>81</v>
      </c>
      <c r="B3" s="3" t="s">
        <v>86</v>
      </c>
      <c r="C3" s="3" t="s">
        <v>61</v>
      </c>
      <c r="D3" s="3">
        <v>47</v>
      </c>
      <c r="E3" s="3">
        <v>48</v>
      </c>
      <c r="F3" s="3">
        <v>48</v>
      </c>
      <c r="G3" s="3">
        <v>48</v>
      </c>
      <c r="H3" s="3">
        <v>49</v>
      </c>
      <c r="I3" s="3">
        <v>49</v>
      </c>
      <c r="J3" s="3">
        <v>50</v>
      </c>
      <c r="K3" s="3">
        <v>51</v>
      </c>
      <c r="L3" s="3">
        <v>51</v>
      </c>
      <c r="M3" s="3">
        <v>52</v>
      </c>
      <c r="N3" s="3">
        <v>52</v>
      </c>
      <c r="O3" s="3">
        <v>53</v>
      </c>
      <c r="P3" s="3">
        <v>53</v>
      </c>
      <c r="Q3" s="3">
        <v>54</v>
      </c>
      <c r="R3" s="3">
        <v>54</v>
      </c>
      <c r="S3" s="3">
        <v>54</v>
      </c>
      <c r="T3" s="3">
        <v>55</v>
      </c>
      <c r="U3" s="3">
        <v>55</v>
      </c>
      <c r="V3" s="3">
        <v>56</v>
      </c>
      <c r="W3" s="3">
        <v>56</v>
      </c>
      <c r="X3" s="3">
        <v>56</v>
      </c>
      <c r="Y3" s="3">
        <v>56</v>
      </c>
      <c r="Z3" s="3">
        <v>57</v>
      </c>
      <c r="AA3" s="3">
        <v>57</v>
      </c>
      <c r="AB3" s="3">
        <v>57</v>
      </c>
      <c r="AC3" s="3">
        <v>57</v>
      </c>
      <c r="AD3" s="3">
        <v>57</v>
      </c>
      <c r="AE3" s="3">
        <v>57</v>
      </c>
      <c r="AF3" s="3">
        <v>57</v>
      </c>
      <c r="AG3" s="11" t="s">
        <v>175</v>
      </c>
      <c r="AH3" s="14" t="s">
        <v>185</v>
      </c>
      <c r="AI3" s="83" t="s">
        <v>316</v>
      </c>
    </row>
    <row r="4" spans="1:38" x14ac:dyDescent="0.3">
      <c r="A4" s="3" t="s">
        <v>80</v>
      </c>
      <c r="B4" s="3" t="s">
        <v>82</v>
      </c>
      <c r="C4" s="3" t="s">
        <v>61</v>
      </c>
      <c r="D4" s="3">
        <v>151</v>
      </c>
      <c r="E4" s="3">
        <v>141</v>
      </c>
      <c r="F4" s="3">
        <v>132</v>
      </c>
      <c r="G4" s="3">
        <v>121</v>
      </c>
      <c r="H4" s="3">
        <v>112</v>
      </c>
      <c r="I4" s="3">
        <v>102</v>
      </c>
      <c r="J4" s="3">
        <v>92</v>
      </c>
      <c r="K4" s="3">
        <v>82</v>
      </c>
      <c r="L4" s="3">
        <v>72</v>
      </c>
      <c r="M4" s="3">
        <v>73</v>
      </c>
      <c r="N4" s="3">
        <v>74</v>
      </c>
      <c r="O4" s="3">
        <v>74</v>
      </c>
      <c r="P4" s="3">
        <v>75</v>
      </c>
      <c r="Q4" s="3">
        <v>75</v>
      </c>
      <c r="R4" s="3">
        <v>76</v>
      </c>
      <c r="S4" s="3">
        <v>76</v>
      </c>
      <c r="T4" s="3">
        <v>77</v>
      </c>
      <c r="U4" s="3">
        <v>77</v>
      </c>
      <c r="V4" s="3">
        <v>77</v>
      </c>
      <c r="W4" s="3">
        <v>78</v>
      </c>
      <c r="X4" s="3">
        <v>78</v>
      </c>
      <c r="Y4" s="3">
        <v>79</v>
      </c>
      <c r="Z4" s="3">
        <v>79</v>
      </c>
      <c r="AA4" s="3">
        <v>79</v>
      </c>
      <c r="AB4" s="3">
        <v>79</v>
      </c>
      <c r="AC4" s="3">
        <v>79</v>
      </c>
      <c r="AD4" s="3">
        <v>79</v>
      </c>
      <c r="AE4" s="3">
        <v>79</v>
      </c>
      <c r="AF4" s="3">
        <v>79</v>
      </c>
      <c r="AG4" s="11" t="s">
        <v>175</v>
      </c>
      <c r="AH4" s="14" t="s">
        <v>185</v>
      </c>
      <c r="AI4" s="83" t="s">
        <v>316</v>
      </c>
    </row>
    <row r="5" spans="1:38" x14ac:dyDescent="0.3">
      <c r="A5" s="3" t="s">
        <v>79</v>
      </c>
      <c r="B5" s="3" t="s">
        <v>82</v>
      </c>
      <c r="C5" s="3" t="s">
        <v>61</v>
      </c>
      <c r="D5" s="3">
        <v>152</v>
      </c>
      <c r="E5" s="3">
        <v>141</v>
      </c>
      <c r="F5" s="3">
        <v>130</v>
      </c>
      <c r="G5" s="3">
        <v>120</v>
      </c>
      <c r="H5" s="3">
        <v>112</v>
      </c>
      <c r="I5" s="3">
        <v>104</v>
      </c>
      <c r="J5" s="3">
        <v>98</v>
      </c>
      <c r="K5" s="3">
        <v>93</v>
      </c>
      <c r="L5" s="3">
        <v>89</v>
      </c>
      <c r="M5" s="3">
        <v>86</v>
      </c>
      <c r="N5" s="3">
        <v>83</v>
      </c>
      <c r="O5" s="3">
        <v>81</v>
      </c>
      <c r="P5" s="3">
        <v>78</v>
      </c>
      <c r="Q5" s="3">
        <v>76</v>
      </c>
      <c r="R5" s="3">
        <v>74</v>
      </c>
      <c r="S5" s="3">
        <v>72</v>
      </c>
      <c r="T5" s="3">
        <v>71</v>
      </c>
      <c r="U5" s="3">
        <v>70</v>
      </c>
      <c r="V5" s="3">
        <v>69</v>
      </c>
      <c r="W5" s="3">
        <v>68</v>
      </c>
      <c r="X5" s="3">
        <v>68</v>
      </c>
      <c r="Y5" s="3">
        <v>67</v>
      </c>
      <c r="Z5" s="3">
        <v>67</v>
      </c>
      <c r="AA5" s="3">
        <v>66</v>
      </c>
      <c r="AB5" s="3">
        <v>66</v>
      </c>
      <c r="AC5" s="3">
        <v>65</v>
      </c>
      <c r="AD5" s="3">
        <v>65</v>
      </c>
      <c r="AE5" s="3">
        <v>65</v>
      </c>
      <c r="AF5" s="3">
        <v>65</v>
      </c>
      <c r="AG5" s="11" t="s">
        <v>175</v>
      </c>
      <c r="AH5" s="14" t="s">
        <v>185</v>
      </c>
      <c r="AI5" s="83" t="s">
        <v>316</v>
      </c>
    </row>
    <row r="6" spans="1:38" x14ac:dyDescent="0.3">
      <c r="A6" s="3" t="s">
        <v>78</v>
      </c>
      <c r="B6" s="3" t="s">
        <v>82</v>
      </c>
      <c r="C6" s="3" t="s">
        <v>61</v>
      </c>
      <c r="D6" s="3">
        <v>68</v>
      </c>
      <c r="E6" s="3">
        <v>68</v>
      </c>
      <c r="F6" s="3">
        <v>68</v>
      </c>
      <c r="G6" s="3">
        <v>68</v>
      </c>
      <c r="H6" s="3">
        <v>68</v>
      </c>
      <c r="I6" s="3">
        <v>69</v>
      </c>
      <c r="J6" s="3">
        <v>70</v>
      </c>
      <c r="K6" s="3">
        <v>70</v>
      </c>
      <c r="L6" s="3">
        <v>71</v>
      </c>
      <c r="M6" s="3">
        <v>71</v>
      </c>
      <c r="N6" s="3">
        <v>72</v>
      </c>
      <c r="O6" s="3">
        <v>72</v>
      </c>
      <c r="P6" s="3">
        <v>73</v>
      </c>
      <c r="Q6" s="3">
        <v>73</v>
      </c>
      <c r="R6" s="3">
        <v>74</v>
      </c>
      <c r="S6" s="3">
        <v>74</v>
      </c>
      <c r="T6" s="3">
        <v>74</v>
      </c>
      <c r="U6" s="3">
        <v>75</v>
      </c>
      <c r="V6" s="3">
        <v>75</v>
      </c>
      <c r="W6" s="3">
        <v>76</v>
      </c>
      <c r="X6" s="3">
        <v>76</v>
      </c>
      <c r="Y6" s="3">
        <v>76</v>
      </c>
      <c r="Z6" s="3">
        <v>76</v>
      </c>
      <c r="AA6" s="3">
        <v>76</v>
      </c>
      <c r="AB6" s="3">
        <v>76</v>
      </c>
      <c r="AC6" s="3">
        <v>76</v>
      </c>
      <c r="AD6" s="3">
        <v>76</v>
      </c>
      <c r="AE6" s="3">
        <v>76</v>
      </c>
      <c r="AF6" s="3">
        <v>76</v>
      </c>
      <c r="AG6" s="11" t="s">
        <v>175</v>
      </c>
      <c r="AH6" s="14" t="s">
        <v>185</v>
      </c>
      <c r="AI6" s="83" t="s">
        <v>316</v>
      </c>
    </row>
    <row r="7" spans="1:38" x14ac:dyDescent="0.3">
      <c r="A7" s="3" t="s">
        <v>77</v>
      </c>
      <c r="B7" s="3" t="s">
        <v>82</v>
      </c>
      <c r="C7" s="3" t="s">
        <v>61</v>
      </c>
      <c r="D7" s="3">
        <v>259</v>
      </c>
      <c r="E7" s="3">
        <v>246</v>
      </c>
      <c r="F7" s="3">
        <v>231</v>
      </c>
      <c r="G7" s="3">
        <v>212</v>
      </c>
      <c r="H7" s="3">
        <v>194</v>
      </c>
      <c r="I7" s="3">
        <v>175</v>
      </c>
      <c r="J7" s="3">
        <v>154</v>
      </c>
      <c r="K7" s="3">
        <v>133</v>
      </c>
      <c r="L7" s="3">
        <v>112</v>
      </c>
      <c r="M7" s="3">
        <v>113</v>
      </c>
      <c r="N7" s="3">
        <v>114</v>
      </c>
      <c r="O7" s="3">
        <v>115</v>
      </c>
      <c r="P7" s="3">
        <v>115</v>
      </c>
      <c r="Q7" s="3">
        <v>116</v>
      </c>
      <c r="R7" s="3">
        <v>117</v>
      </c>
      <c r="S7" s="3">
        <v>117</v>
      </c>
      <c r="T7" s="3">
        <v>118</v>
      </c>
      <c r="U7" s="3">
        <v>119</v>
      </c>
      <c r="V7" s="3">
        <v>119</v>
      </c>
      <c r="W7" s="3">
        <v>120</v>
      </c>
      <c r="X7" s="3">
        <v>120</v>
      </c>
      <c r="Y7" s="3">
        <v>120</v>
      </c>
      <c r="Z7" s="3">
        <v>120</v>
      </c>
      <c r="AA7" s="3">
        <v>120</v>
      </c>
      <c r="AB7" s="3">
        <v>120</v>
      </c>
      <c r="AC7" s="3">
        <v>120</v>
      </c>
      <c r="AD7" s="3">
        <v>120</v>
      </c>
      <c r="AE7" s="3">
        <v>120</v>
      </c>
      <c r="AF7" s="3">
        <v>120</v>
      </c>
      <c r="AG7" s="11" t="s">
        <v>175</v>
      </c>
      <c r="AH7" s="14" t="s">
        <v>185</v>
      </c>
      <c r="AI7" s="83" t="s">
        <v>316</v>
      </c>
    </row>
    <row r="8" spans="1:38" x14ac:dyDescent="0.3">
      <c r="A8" s="3" t="s">
        <v>76</v>
      </c>
      <c r="B8" s="3" t="s">
        <v>82</v>
      </c>
      <c r="C8" s="3" t="s">
        <v>61</v>
      </c>
      <c r="D8" s="3">
        <v>96</v>
      </c>
      <c r="E8" s="3">
        <v>98</v>
      </c>
      <c r="F8" s="3">
        <v>99</v>
      </c>
      <c r="G8" s="3">
        <v>101</v>
      </c>
      <c r="H8" s="3">
        <v>102</v>
      </c>
      <c r="I8" s="3">
        <v>103</v>
      </c>
      <c r="J8" s="3">
        <v>104</v>
      </c>
      <c r="K8" s="3">
        <v>105</v>
      </c>
      <c r="L8" s="3">
        <v>106</v>
      </c>
      <c r="M8" s="3">
        <v>107</v>
      </c>
      <c r="N8" s="3">
        <v>108</v>
      </c>
      <c r="O8" s="3">
        <v>109</v>
      </c>
      <c r="P8" s="3">
        <v>109</v>
      </c>
      <c r="Q8" s="3">
        <v>110</v>
      </c>
      <c r="R8" s="3">
        <v>111</v>
      </c>
      <c r="S8" s="3">
        <v>112</v>
      </c>
      <c r="T8" s="3">
        <v>112</v>
      </c>
      <c r="U8" s="3">
        <v>113</v>
      </c>
      <c r="V8" s="3">
        <v>114</v>
      </c>
      <c r="W8" s="3">
        <v>114</v>
      </c>
      <c r="X8" s="3">
        <v>114</v>
      </c>
      <c r="Y8" s="3">
        <v>115</v>
      </c>
      <c r="Z8" s="3">
        <v>115</v>
      </c>
      <c r="AA8" s="3">
        <v>115</v>
      </c>
      <c r="AB8" s="3">
        <v>116</v>
      </c>
      <c r="AC8" s="3">
        <v>116</v>
      </c>
      <c r="AD8" s="3">
        <v>116</v>
      </c>
      <c r="AE8" s="3">
        <v>116</v>
      </c>
      <c r="AF8" s="3">
        <v>116</v>
      </c>
      <c r="AG8" s="11" t="s">
        <v>175</v>
      </c>
      <c r="AH8" s="14" t="s">
        <v>185</v>
      </c>
      <c r="AI8" s="83" t="s">
        <v>316</v>
      </c>
    </row>
    <row r="9" spans="1:38" x14ac:dyDescent="0.3">
      <c r="A9" s="3" t="s">
        <v>75</v>
      </c>
      <c r="B9" s="3" t="s">
        <v>82</v>
      </c>
      <c r="C9" s="3" t="s">
        <v>61</v>
      </c>
      <c r="D9" s="3">
        <v>455</v>
      </c>
      <c r="E9" s="3">
        <v>432</v>
      </c>
      <c r="F9" s="3">
        <v>401</v>
      </c>
      <c r="G9" s="3">
        <v>366</v>
      </c>
      <c r="H9" s="3">
        <v>330</v>
      </c>
      <c r="I9" s="3">
        <v>293</v>
      </c>
      <c r="J9" s="3">
        <v>255</v>
      </c>
      <c r="K9" s="3">
        <v>216</v>
      </c>
      <c r="L9" s="3">
        <v>176</v>
      </c>
      <c r="M9" s="3">
        <v>178</v>
      </c>
      <c r="N9" s="3">
        <v>179</v>
      </c>
      <c r="O9" s="3">
        <v>180</v>
      </c>
      <c r="P9" s="3">
        <v>181</v>
      </c>
      <c r="Q9" s="3">
        <v>182</v>
      </c>
      <c r="R9" s="3">
        <v>183</v>
      </c>
      <c r="S9" s="3">
        <v>184</v>
      </c>
      <c r="T9" s="3">
        <v>185</v>
      </c>
      <c r="U9" s="3">
        <v>186</v>
      </c>
      <c r="V9" s="3">
        <v>187</v>
      </c>
      <c r="W9" s="3">
        <v>188</v>
      </c>
      <c r="X9" s="3">
        <v>188</v>
      </c>
      <c r="Y9" s="3">
        <v>189</v>
      </c>
      <c r="Z9" s="3">
        <v>189</v>
      </c>
      <c r="AA9" s="3">
        <v>189</v>
      </c>
      <c r="AB9" s="3">
        <v>189</v>
      </c>
      <c r="AC9" s="3">
        <v>190</v>
      </c>
      <c r="AD9" s="3">
        <v>190</v>
      </c>
      <c r="AE9" s="3">
        <v>190</v>
      </c>
      <c r="AF9" s="3">
        <v>190</v>
      </c>
      <c r="AG9" s="11" t="s">
        <v>175</v>
      </c>
      <c r="AH9" s="14" t="s">
        <v>185</v>
      </c>
      <c r="AI9" s="83" t="s">
        <v>316</v>
      </c>
    </row>
    <row r="10" spans="1:38" x14ac:dyDescent="0.3">
      <c r="A10" s="3" t="s">
        <v>72</v>
      </c>
      <c r="B10" s="3" t="s">
        <v>82</v>
      </c>
      <c r="C10" s="3" t="s">
        <v>61</v>
      </c>
      <c r="D10" s="3">
        <v>235</v>
      </c>
      <c r="E10" s="3">
        <v>224</v>
      </c>
      <c r="F10" s="3">
        <v>213</v>
      </c>
      <c r="G10" s="3">
        <v>202</v>
      </c>
      <c r="H10" s="3">
        <v>192</v>
      </c>
      <c r="I10" s="3">
        <v>184</v>
      </c>
      <c r="J10" s="3">
        <v>176</v>
      </c>
      <c r="K10" s="3">
        <v>170</v>
      </c>
      <c r="L10" s="3">
        <v>166</v>
      </c>
      <c r="M10" s="3">
        <v>161</v>
      </c>
      <c r="N10" s="3">
        <v>158</v>
      </c>
      <c r="O10" s="3">
        <v>154</v>
      </c>
      <c r="P10" s="3">
        <v>150</v>
      </c>
      <c r="Q10" s="3">
        <v>146</v>
      </c>
      <c r="R10" s="3">
        <v>142</v>
      </c>
      <c r="S10" s="3">
        <v>139</v>
      </c>
      <c r="T10" s="3">
        <v>137</v>
      </c>
      <c r="U10" s="3">
        <v>136</v>
      </c>
      <c r="V10" s="3">
        <v>134</v>
      </c>
      <c r="W10" s="3">
        <v>134</v>
      </c>
      <c r="X10" s="3">
        <v>133</v>
      </c>
      <c r="Y10" s="3">
        <v>132</v>
      </c>
      <c r="Z10" s="3">
        <v>131</v>
      </c>
      <c r="AA10" s="3">
        <v>131</v>
      </c>
      <c r="AB10" s="3">
        <v>130</v>
      </c>
      <c r="AC10" s="3">
        <v>130</v>
      </c>
      <c r="AD10" s="3">
        <v>130</v>
      </c>
      <c r="AE10" s="3">
        <v>129</v>
      </c>
      <c r="AF10" s="3">
        <v>129</v>
      </c>
      <c r="AG10" s="11" t="s">
        <v>175</v>
      </c>
      <c r="AH10" s="14" t="s">
        <v>185</v>
      </c>
      <c r="AI10" s="83" t="s">
        <v>316</v>
      </c>
    </row>
    <row r="11" spans="1:38" x14ac:dyDescent="0.3">
      <c r="A11" s="3" t="s">
        <v>71</v>
      </c>
      <c r="B11" s="3" t="s">
        <v>82</v>
      </c>
      <c r="C11" s="3" t="s">
        <v>61</v>
      </c>
      <c r="D11" s="3">
        <v>39</v>
      </c>
      <c r="E11" s="3">
        <v>35</v>
      </c>
      <c r="F11" s="3">
        <v>33</v>
      </c>
      <c r="G11" s="3">
        <v>29</v>
      </c>
      <c r="H11" s="3">
        <v>28</v>
      </c>
      <c r="I11" s="3">
        <v>27</v>
      </c>
      <c r="J11" s="3">
        <v>27</v>
      </c>
      <c r="K11" s="3">
        <v>25</v>
      </c>
      <c r="L11" s="3">
        <v>23</v>
      </c>
      <c r="M11" s="3">
        <v>21</v>
      </c>
      <c r="N11" s="3">
        <v>19</v>
      </c>
      <c r="O11" s="3">
        <v>19</v>
      </c>
      <c r="P11" s="3">
        <v>18</v>
      </c>
      <c r="Q11" s="3">
        <v>18</v>
      </c>
      <c r="R11" s="3">
        <v>17</v>
      </c>
      <c r="S11" s="3">
        <v>17</v>
      </c>
      <c r="T11" s="3">
        <v>16</v>
      </c>
      <c r="U11" s="3">
        <v>16</v>
      </c>
      <c r="V11" s="3">
        <v>16</v>
      </c>
      <c r="W11" s="3">
        <v>15</v>
      </c>
      <c r="X11" s="3">
        <v>15</v>
      </c>
      <c r="Y11" s="3">
        <v>15</v>
      </c>
      <c r="Z11" s="3">
        <v>14</v>
      </c>
      <c r="AA11" s="3">
        <v>14</v>
      </c>
      <c r="AB11" s="3">
        <v>14</v>
      </c>
      <c r="AC11" s="3">
        <v>14</v>
      </c>
      <c r="AD11" s="3">
        <v>13</v>
      </c>
      <c r="AE11" s="3">
        <v>13</v>
      </c>
      <c r="AF11" s="3">
        <v>13</v>
      </c>
      <c r="AG11" s="11" t="s">
        <v>175</v>
      </c>
      <c r="AH11" s="14" t="s">
        <v>185</v>
      </c>
      <c r="AI11" s="83" t="s">
        <v>316</v>
      </c>
    </row>
    <row r="12" spans="1:38" x14ac:dyDescent="0.3">
      <c r="A12" s="3" t="s">
        <v>70</v>
      </c>
      <c r="B12" s="3" t="s">
        <v>82</v>
      </c>
      <c r="C12" s="3" t="s">
        <v>61</v>
      </c>
      <c r="D12" s="3">
        <v>58</v>
      </c>
      <c r="E12" s="3">
        <v>51</v>
      </c>
      <c r="F12" s="3">
        <v>47</v>
      </c>
      <c r="G12" s="3">
        <v>42</v>
      </c>
      <c r="H12" s="3">
        <v>40</v>
      </c>
      <c r="I12" s="3">
        <v>37</v>
      </c>
      <c r="J12" s="3">
        <v>36</v>
      </c>
      <c r="K12" s="3">
        <v>33</v>
      </c>
      <c r="L12" s="3">
        <v>31</v>
      </c>
      <c r="M12" s="3">
        <v>29</v>
      </c>
      <c r="N12" s="3">
        <v>27</v>
      </c>
      <c r="O12" s="3">
        <v>26</v>
      </c>
      <c r="P12" s="3">
        <v>26</v>
      </c>
      <c r="Q12" s="3">
        <v>25</v>
      </c>
      <c r="R12" s="3">
        <v>25</v>
      </c>
      <c r="S12" s="3">
        <v>24</v>
      </c>
      <c r="T12" s="3">
        <v>24</v>
      </c>
      <c r="U12" s="3">
        <v>23</v>
      </c>
      <c r="V12" s="3">
        <v>23</v>
      </c>
      <c r="W12" s="3">
        <v>22</v>
      </c>
      <c r="X12" s="3">
        <v>22</v>
      </c>
      <c r="Y12" s="3">
        <v>22</v>
      </c>
      <c r="Z12" s="3">
        <v>22</v>
      </c>
      <c r="AA12" s="3">
        <v>21</v>
      </c>
      <c r="AB12" s="3">
        <v>21</v>
      </c>
      <c r="AC12" s="3">
        <v>21</v>
      </c>
      <c r="AD12" s="3">
        <v>21</v>
      </c>
      <c r="AE12" s="3">
        <v>20</v>
      </c>
      <c r="AF12" s="3">
        <v>20</v>
      </c>
      <c r="AG12" s="11" t="s">
        <v>175</v>
      </c>
      <c r="AH12" s="14" t="s">
        <v>185</v>
      </c>
      <c r="AI12" s="83" t="s">
        <v>316</v>
      </c>
    </row>
    <row r="13" spans="1:38" x14ac:dyDescent="0.3">
      <c r="A13" s="3" t="s">
        <v>69</v>
      </c>
      <c r="B13" s="3" t="s">
        <v>82</v>
      </c>
      <c r="C13" s="3" t="s">
        <v>61</v>
      </c>
      <c r="D13" s="3">
        <v>34</v>
      </c>
      <c r="E13" s="3">
        <v>31</v>
      </c>
      <c r="F13" s="3">
        <v>28</v>
      </c>
      <c r="G13" s="3">
        <v>25</v>
      </c>
      <c r="H13" s="3">
        <v>25</v>
      </c>
      <c r="I13" s="3">
        <v>24</v>
      </c>
      <c r="J13" s="3">
        <v>23</v>
      </c>
      <c r="K13" s="3">
        <v>21</v>
      </c>
      <c r="L13" s="3">
        <v>20</v>
      </c>
      <c r="M13" s="3">
        <v>18</v>
      </c>
      <c r="N13" s="3">
        <v>17</v>
      </c>
      <c r="O13" s="3">
        <v>16</v>
      </c>
      <c r="P13" s="3">
        <v>16</v>
      </c>
      <c r="Q13" s="3">
        <v>15</v>
      </c>
      <c r="R13" s="3">
        <v>15</v>
      </c>
      <c r="S13" s="3">
        <v>15</v>
      </c>
      <c r="T13" s="3">
        <v>14</v>
      </c>
      <c r="U13" s="3">
        <v>14</v>
      </c>
      <c r="V13" s="3">
        <v>13</v>
      </c>
      <c r="W13" s="3">
        <v>13</v>
      </c>
      <c r="X13" s="3">
        <v>13</v>
      </c>
      <c r="Y13" s="3">
        <v>13</v>
      </c>
      <c r="Z13" s="3">
        <v>12</v>
      </c>
      <c r="AA13" s="3">
        <v>12</v>
      </c>
      <c r="AB13" s="3">
        <v>12</v>
      </c>
      <c r="AC13" s="3">
        <v>12</v>
      </c>
      <c r="AD13" s="3">
        <v>12</v>
      </c>
      <c r="AE13" s="3">
        <v>11</v>
      </c>
      <c r="AF13" s="3">
        <v>11</v>
      </c>
      <c r="AG13" s="11" t="s">
        <v>175</v>
      </c>
      <c r="AH13" s="14" t="s">
        <v>185</v>
      </c>
      <c r="AI13" s="83" t="s">
        <v>316</v>
      </c>
    </row>
    <row r="14" spans="1:38" x14ac:dyDescent="0.3">
      <c r="A14" s="4" t="s">
        <v>68</v>
      </c>
      <c r="B14" s="4" t="s">
        <v>82</v>
      </c>
      <c r="C14" s="4" t="s">
        <v>61</v>
      </c>
      <c r="D14" s="113">
        <v>38.620689655172413</v>
      </c>
      <c r="E14" s="4">
        <v>44</v>
      </c>
      <c r="F14" s="4">
        <v>40</v>
      </c>
      <c r="G14" s="4">
        <v>35</v>
      </c>
      <c r="H14" s="4">
        <v>34</v>
      </c>
      <c r="I14" s="4">
        <v>32</v>
      </c>
      <c r="J14" s="4">
        <v>30</v>
      </c>
      <c r="K14" s="4">
        <v>28</v>
      </c>
      <c r="L14" s="4">
        <v>26</v>
      </c>
      <c r="M14" s="4">
        <v>25</v>
      </c>
      <c r="N14" s="4">
        <v>23</v>
      </c>
      <c r="O14" s="4">
        <v>22</v>
      </c>
      <c r="P14" s="4">
        <v>22</v>
      </c>
      <c r="Q14" s="4">
        <v>21</v>
      </c>
      <c r="R14" s="4">
        <v>21</v>
      </c>
      <c r="S14" s="4">
        <v>20</v>
      </c>
      <c r="T14" s="4">
        <v>20</v>
      </c>
      <c r="U14" s="4">
        <v>20</v>
      </c>
      <c r="V14" s="4">
        <v>19</v>
      </c>
      <c r="W14" s="4">
        <v>19</v>
      </c>
      <c r="X14" s="4">
        <v>19</v>
      </c>
      <c r="Y14" s="4">
        <v>18</v>
      </c>
      <c r="Z14" s="4">
        <v>18</v>
      </c>
      <c r="AA14" s="4">
        <v>18</v>
      </c>
      <c r="AB14" s="4">
        <v>18</v>
      </c>
      <c r="AC14" s="4">
        <v>18</v>
      </c>
      <c r="AD14" s="4">
        <v>17</v>
      </c>
      <c r="AE14" s="4">
        <v>17</v>
      </c>
      <c r="AF14" s="4">
        <v>17</v>
      </c>
      <c r="AG14" s="11" t="s">
        <v>175</v>
      </c>
      <c r="AH14" s="14" t="s">
        <v>185</v>
      </c>
      <c r="AI14" s="83" t="s">
        <v>316</v>
      </c>
      <c r="AJ14" s="85">
        <f>15.3/1000</f>
        <v>1.5300000000000001E-2</v>
      </c>
      <c r="AK14" s="2" t="s">
        <v>322</v>
      </c>
      <c r="AL14" s="2" t="s">
        <v>137</v>
      </c>
    </row>
    <row r="15" spans="1:38" x14ac:dyDescent="0.3">
      <c r="A15" s="3" t="s">
        <v>67</v>
      </c>
      <c r="B15" s="3" t="s">
        <v>82</v>
      </c>
      <c r="C15" s="3" t="s">
        <v>61</v>
      </c>
      <c r="D15" s="3">
        <v>160</v>
      </c>
      <c r="E15" s="3">
        <v>136</v>
      </c>
      <c r="F15" s="3">
        <v>119</v>
      </c>
      <c r="G15" s="3">
        <v>106</v>
      </c>
      <c r="H15" s="3">
        <v>96</v>
      </c>
      <c r="I15" s="3">
        <v>88</v>
      </c>
      <c r="J15" s="3">
        <v>81</v>
      </c>
      <c r="K15" s="3">
        <v>78</v>
      </c>
      <c r="L15" s="3">
        <v>75</v>
      </c>
      <c r="M15" s="3">
        <v>71</v>
      </c>
      <c r="N15" s="3">
        <v>67</v>
      </c>
      <c r="O15" s="3">
        <v>65</v>
      </c>
      <c r="P15" s="3">
        <v>63</v>
      </c>
      <c r="Q15" s="3">
        <v>59</v>
      </c>
      <c r="R15" s="3">
        <v>58</v>
      </c>
      <c r="S15" s="3">
        <v>57</v>
      </c>
      <c r="T15" s="3">
        <v>56</v>
      </c>
      <c r="U15" s="3">
        <v>55</v>
      </c>
      <c r="V15" s="3">
        <v>54</v>
      </c>
      <c r="W15" s="3">
        <v>54</v>
      </c>
      <c r="X15" s="3">
        <v>54</v>
      </c>
      <c r="Y15" s="3">
        <v>54</v>
      </c>
      <c r="Z15" s="3">
        <v>54</v>
      </c>
      <c r="AA15" s="3">
        <v>54</v>
      </c>
      <c r="AB15" s="3">
        <v>54</v>
      </c>
      <c r="AC15" s="3">
        <v>54</v>
      </c>
      <c r="AD15" s="3">
        <v>54</v>
      </c>
      <c r="AE15" s="3">
        <v>54</v>
      </c>
      <c r="AF15" s="3">
        <v>54</v>
      </c>
      <c r="AG15" s="11" t="s">
        <v>175</v>
      </c>
      <c r="AH15" s="14" t="s">
        <v>185</v>
      </c>
      <c r="AI15" s="83" t="s">
        <v>316</v>
      </c>
    </row>
    <row r="16" spans="1:38" x14ac:dyDescent="0.3">
      <c r="A16" s="3" t="s">
        <v>66</v>
      </c>
      <c r="B16" s="3" t="s">
        <v>82</v>
      </c>
      <c r="C16" s="3" t="s">
        <v>61</v>
      </c>
      <c r="D16" s="3">
        <v>123</v>
      </c>
      <c r="E16" s="3">
        <v>99</v>
      </c>
      <c r="F16" s="3">
        <v>83</v>
      </c>
      <c r="G16" s="3">
        <v>72</v>
      </c>
      <c r="H16" s="3">
        <v>63</v>
      </c>
      <c r="I16" s="3">
        <v>56</v>
      </c>
      <c r="J16" s="3">
        <v>50</v>
      </c>
      <c r="K16" s="3">
        <v>47</v>
      </c>
      <c r="L16" s="3">
        <v>45</v>
      </c>
      <c r="M16" s="3">
        <v>43</v>
      </c>
      <c r="N16" s="3">
        <v>41</v>
      </c>
      <c r="O16" s="3">
        <v>39</v>
      </c>
      <c r="P16" s="3">
        <v>38</v>
      </c>
      <c r="Q16" s="3">
        <v>36</v>
      </c>
      <c r="R16" s="3">
        <v>36</v>
      </c>
      <c r="S16" s="3">
        <v>35</v>
      </c>
      <c r="T16" s="3">
        <v>35</v>
      </c>
      <c r="U16" s="3">
        <v>34</v>
      </c>
      <c r="V16" s="3">
        <v>34</v>
      </c>
      <c r="W16" s="3">
        <v>34</v>
      </c>
      <c r="X16" s="3">
        <v>34</v>
      </c>
      <c r="Y16" s="3">
        <v>34</v>
      </c>
      <c r="Z16" s="3">
        <v>34</v>
      </c>
      <c r="AA16" s="3">
        <v>34</v>
      </c>
      <c r="AB16" s="3">
        <v>34</v>
      </c>
      <c r="AC16" s="3">
        <v>34</v>
      </c>
      <c r="AD16" s="3">
        <v>34</v>
      </c>
      <c r="AE16" s="3">
        <v>34</v>
      </c>
      <c r="AF16" s="3">
        <v>34</v>
      </c>
      <c r="AG16" s="11" t="s">
        <v>175</v>
      </c>
      <c r="AH16" s="14" t="s">
        <v>185</v>
      </c>
      <c r="AI16" s="83" t="s">
        <v>316</v>
      </c>
    </row>
    <row r="17" spans="1:38" x14ac:dyDescent="0.3">
      <c r="A17" s="3" t="s">
        <v>65</v>
      </c>
      <c r="B17" s="3" t="s">
        <v>82</v>
      </c>
      <c r="C17" s="3" t="s">
        <v>61</v>
      </c>
      <c r="D17" s="3">
        <v>116</v>
      </c>
      <c r="E17" s="3">
        <v>107</v>
      </c>
      <c r="F17" s="3">
        <v>102</v>
      </c>
      <c r="G17" s="3">
        <v>97</v>
      </c>
      <c r="H17" s="3">
        <v>94</v>
      </c>
      <c r="I17" s="3">
        <v>91</v>
      </c>
      <c r="J17" s="3">
        <v>88</v>
      </c>
      <c r="K17" s="3">
        <v>86</v>
      </c>
      <c r="L17" s="3">
        <v>54</v>
      </c>
      <c r="M17" s="3">
        <v>53</v>
      </c>
      <c r="N17" s="3">
        <v>52</v>
      </c>
      <c r="O17" s="3">
        <v>51</v>
      </c>
      <c r="P17" s="3">
        <v>50</v>
      </c>
      <c r="Q17" s="3">
        <v>49</v>
      </c>
      <c r="R17" s="3">
        <v>48</v>
      </c>
      <c r="S17" s="3">
        <v>47</v>
      </c>
      <c r="T17" s="3">
        <v>46</v>
      </c>
      <c r="U17" s="3">
        <v>45</v>
      </c>
      <c r="V17" s="3">
        <v>44</v>
      </c>
      <c r="W17" s="3">
        <v>44</v>
      </c>
      <c r="X17" s="3">
        <v>43</v>
      </c>
      <c r="Y17" s="3">
        <v>43</v>
      </c>
      <c r="Z17" s="3">
        <v>42</v>
      </c>
      <c r="AA17" s="3">
        <v>42</v>
      </c>
      <c r="AB17" s="3">
        <v>41</v>
      </c>
      <c r="AC17" s="3">
        <v>40</v>
      </c>
      <c r="AD17" s="3">
        <v>40</v>
      </c>
      <c r="AE17" s="3">
        <v>40</v>
      </c>
      <c r="AF17" s="3">
        <v>40</v>
      </c>
      <c r="AG17" s="11" t="s">
        <v>175</v>
      </c>
      <c r="AH17" s="14" t="s">
        <v>185</v>
      </c>
      <c r="AI17" s="83" t="s">
        <v>316</v>
      </c>
    </row>
    <row r="18" spans="1:38" x14ac:dyDescent="0.3">
      <c r="A18" s="3" t="s">
        <v>64</v>
      </c>
      <c r="B18" s="3" t="s">
        <v>82</v>
      </c>
      <c r="C18" s="3" t="s">
        <v>61</v>
      </c>
      <c r="D18" s="3">
        <v>33</v>
      </c>
      <c r="E18" s="3">
        <v>31</v>
      </c>
      <c r="F18" s="3">
        <v>29</v>
      </c>
      <c r="G18" s="3">
        <v>28</v>
      </c>
      <c r="H18" s="3">
        <v>27</v>
      </c>
      <c r="I18" s="3">
        <v>26</v>
      </c>
      <c r="J18" s="3">
        <v>25</v>
      </c>
      <c r="K18" s="3">
        <v>25</v>
      </c>
      <c r="L18" s="3">
        <v>24</v>
      </c>
      <c r="M18" s="3">
        <v>24</v>
      </c>
      <c r="N18" s="3">
        <v>23</v>
      </c>
      <c r="O18" s="3">
        <v>23</v>
      </c>
      <c r="P18" s="3">
        <v>22</v>
      </c>
      <c r="Q18" s="3">
        <v>22</v>
      </c>
      <c r="R18" s="3">
        <v>22</v>
      </c>
      <c r="S18" s="3">
        <v>21</v>
      </c>
      <c r="T18" s="3">
        <v>21</v>
      </c>
      <c r="U18" s="3">
        <v>21</v>
      </c>
      <c r="V18" s="3">
        <v>21</v>
      </c>
      <c r="W18" s="3">
        <v>20</v>
      </c>
      <c r="X18" s="3">
        <v>20</v>
      </c>
      <c r="Y18" s="3">
        <v>20</v>
      </c>
      <c r="Z18" s="3">
        <v>20</v>
      </c>
      <c r="AA18" s="3">
        <v>20</v>
      </c>
      <c r="AB18" s="3">
        <v>19</v>
      </c>
      <c r="AC18" s="3">
        <v>19</v>
      </c>
      <c r="AD18" s="3">
        <v>19</v>
      </c>
      <c r="AE18" s="3">
        <v>19</v>
      </c>
      <c r="AF18" s="3">
        <v>19</v>
      </c>
      <c r="AG18" s="11" t="s">
        <v>175</v>
      </c>
      <c r="AH18" s="14" t="s">
        <v>185</v>
      </c>
      <c r="AI18" s="83" t="s">
        <v>316</v>
      </c>
    </row>
    <row r="19" spans="1:38" x14ac:dyDescent="0.3">
      <c r="A19" s="3" t="s">
        <v>62</v>
      </c>
      <c r="B19" s="3" t="s">
        <v>82</v>
      </c>
      <c r="C19" s="3" t="s">
        <v>61</v>
      </c>
      <c r="D19" s="3">
        <v>49</v>
      </c>
      <c r="E19" s="3">
        <v>45</v>
      </c>
      <c r="F19" s="3">
        <v>42</v>
      </c>
      <c r="G19" s="3">
        <v>39</v>
      </c>
      <c r="H19" s="3">
        <v>37</v>
      </c>
      <c r="I19" s="3">
        <v>36</v>
      </c>
      <c r="J19" s="3">
        <v>35</v>
      </c>
      <c r="K19" s="3">
        <v>34</v>
      </c>
      <c r="L19" s="3">
        <v>33</v>
      </c>
      <c r="M19" s="3">
        <v>32</v>
      </c>
      <c r="N19" s="3">
        <v>31</v>
      </c>
      <c r="O19" s="3">
        <v>31</v>
      </c>
      <c r="P19" s="3">
        <v>30</v>
      </c>
      <c r="Q19" s="3">
        <v>30</v>
      </c>
      <c r="R19" s="3">
        <v>29</v>
      </c>
      <c r="S19" s="3">
        <v>29</v>
      </c>
      <c r="T19" s="3">
        <v>29</v>
      </c>
      <c r="U19" s="3">
        <v>28</v>
      </c>
      <c r="V19" s="3">
        <v>28</v>
      </c>
      <c r="W19" s="3">
        <v>28</v>
      </c>
      <c r="X19" s="3">
        <v>27</v>
      </c>
      <c r="Y19" s="3">
        <v>27</v>
      </c>
      <c r="Z19" s="3">
        <v>27</v>
      </c>
      <c r="AA19" s="3">
        <v>27</v>
      </c>
      <c r="AB19" s="3">
        <v>26</v>
      </c>
      <c r="AC19" s="3">
        <v>26</v>
      </c>
      <c r="AD19" s="3">
        <v>26</v>
      </c>
      <c r="AE19" s="3">
        <v>26</v>
      </c>
      <c r="AF19" s="3">
        <v>26</v>
      </c>
      <c r="AG19" s="11" t="s">
        <v>175</v>
      </c>
      <c r="AH19" s="14" t="s">
        <v>185</v>
      </c>
      <c r="AI19" s="83" t="s">
        <v>316</v>
      </c>
      <c r="AJ19" s="85">
        <f>5.9/1000</f>
        <v>5.9000000000000007E-3</v>
      </c>
      <c r="AK19" s="2" t="s">
        <v>322</v>
      </c>
      <c r="AL19" s="2" t="s">
        <v>137</v>
      </c>
    </row>
    <row r="20" spans="1:38" x14ac:dyDescent="0.3">
      <c r="A20" s="3" t="s">
        <v>81</v>
      </c>
      <c r="B20" s="3" t="s">
        <v>63</v>
      </c>
      <c r="C20" s="3" t="s">
        <v>61</v>
      </c>
      <c r="D20" s="3">
        <v>93</v>
      </c>
      <c r="E20" s="3">
        <v>91</v>
      </c>
      <c r="F20" s="3">
        <v>91</v>
      </c>
      <c r="G20" s="3">
        <v>90</v>
      </c>
      <c r="H20" s="3">
        <v>90</v>
      </c>
      <c r="I20" s="3">
        <v>91</v>
      </c>
      <c r="J20" s="3">
        <v>91</v>
      </c>
      <c r="K20" s="3">
        <v>92</v>
      </c>
      <c r="L20" s="3">
        <v>92</v>
      </c>
      <c r="M20" s="3">
        <v>93</v>
      </c>
      <c r="N20" s="3">
        <v>93</v>
      </c>
      <c r="O20" s="3">
        <v>94</v>
      </c>
      <c r="P20" s="3">
        <v>94</v>
      </c>
      <c r="Q20" s="3">
        <v>94</v>
      </c>
      <c r="R20" s="3">
        <v>95</v>
      </c>
      <c r="S20" s="3">
        <v>95</v>
      </c>
      <c r="T20" s="3">
        <v>95</v>
      </c>
      <c r="U20" s="3">
        <v>96</v>
      </c>
      <c r="V20" s="3">
        <v>96</v>
      </c>
      <c r="W20" s="3">
        <v>96</v>
      </c>
      <c r="X20" s="3">
        <v>96</v>
      </c>
      <c r="Y20" s="3">
        <v>97</v>
      </c>
      <c r="Z20" s="3">
        <v>97</v>
      </c>
      <c r="AA20" s="3">
        <v>97</v>
      </c>
      <c r="AB20" s="3">
        <v>97</v>
      </c>
      <c r="AC20" s="3">
        <v>97</v>
      </c>
      <c r="AD20" s="3">
        <v>97</v>
      </c>
      <c r="AE20" s="3">
        <v>97</v>
      </c>
      <c r="AF20" s="3">
        <v>97</v>
      </c>
      <c r="AG20" s="11" t="s">
        <v>175</v>
      </c>
      <c r="AH20" s="14" t="s">
        <v>185</v>
      </c>
      <c r="AI20" s="83" t="s">
        <v>316</v>
      </c>
    </row>
    <row r="21" spans="1:38" x14ac:dyDescent="0.3">
      <c r="A21" s="3" t="s">
        <v>80</v>
      </c>
      <c r="B21" s="3" t="s">
        <v>63</v>
      </c>
      <c r="C21" s="3" t="s">
        <v>61</v>
      </c>
      <c r="D21" s="3">
        <v>479</v>
      </c>
      <c r="E21" s="3">
        <v>435</v>
      </c>
      <c r="F21" s="3">
        <v>395</v>
      </c>
      <c r="G21" s="3">
        <v>351</v>
      </c>
      <c r="H21" s="3">
        <v>312</v>
      </c>
      <c r="I21" s="3">
        <v>274</v>
      </c>
      <c r="J21" s="3">
        <v>235</v>
      </c>
      <c r="K21" s="3">
        <v>196</v>
      </c>
      <c r="L21" s="3">
        <v>158</v>
      </c>
      <c r="M21" s="3">
        <v>158</v>
      </c>
      <c r="N21" s="3">
        <v>159</v>
      </c>
      <c r="O21" s="3">
        <v>159</v>
      </c>
      <c r="P21" s="3">
        <v>160</v>
      </c>
      <c r="Q21" s="3">
        <v>160</v>
      </c>
      <c r="R21" s="3">
        <v>161</v>
      </c>
      <c r="S21" s="3">
        <v>161</v>
      </c>
      <c r="T21" s="3">
        <v>161</v>
      </c>
      <c r="U21" s="3">
        <v>162</v>
      </c>
      <c r="V21" s="3">
        <v>162</v>
      </c>
      <c r="W21" s="3">
        <v>162</v>
      </c>
      <c r="X21" s="3">
        <v>162</v>
      </c>
      <c r="Y21" s="3">
        <v>163</v>
      </c>
      <c r="Z21" s="3">
        <v>163</v>
      </c>
      <c r="AA21" s="3">
        <v>163</v>
      </c>
      <c r="AB21" s="3">
        <v>163</v>
      </c>
      <c r="AC21" s="3">
        <v>163</v>
      </c>
      <c r="AD21" s="3">
        <v>163</v>
      </c>
      <c r="AE21" s="3">
        <v>163</v>
      </c>
      <c r="AF21" s="3">
        <v>163</v>
      </c>
      <c r="AG21" s="11" t="s">
        <v>175</v>
      </c>
      <c r="AH21" s="14" t="s">
        <v>185</v>
      </c>
      <c r="AI21" s="83" t="s">
        <v>316</v>
      </c>
    </row>
    <row r="22" spans="1:38" x14ac:dyDescent="0.3">
      <c r="A22" s="3" t="s">
        <v>79</v>
      </c>
      <c r="B22" s="3" t="s">
        <v>63</v>
      </c>
      <c r="C22" s="3" t="s">
        <v>61</v>
      </c>
      <c r="D22" s="3">
        <v>214</v>
      </c>
      <c r="E22" s="3">
        <v>195</v>
      </c>
      <c r="F22" s="3">
        <v>181</v>
      </c>
      <c r="G22" s="3">
        <v>168</v>
      </c>
      <c r="H22" s="3">
        <v>160</v>
      </c>
      <c r="I22" s="3">
        <v>153</v>
      </c>
      <c r="J22" s="3">
        <v>147</v>
      </c>
      <c r="K22" s="3">
        <v>143</v>
      </c>
      <c r="L22" s="3">
        <v>139</v>
      </c>
      <c r="M22" s="3">
        <v>136</v>
      </c>
      <c r="N22" s="3">
        <v>133</v>
      </c>
      <c r="O22" s="3">
        <v>129</v>
      </c>
      <c r="P22" s="3">
        <v>126</v>
      </c>
      <c r="Q22" s="3">
        <v>122</v>
      </c>
      <c r="R22" s="3">
        <v>119</v>
      </c>
      <c r="S22" s="3">
        <v>117</v>
      </c>
      <c r="T22" s="3">
        <v>115</v>
      </c>
      <c r="U22" s="3">
        <v>113</v>
      </c>
      <c r="V22" s="3">
        <v>112</v>
      </c>
      <c r="W22" s="3">
        <v>111</v>
      </c>
      <c r="X22" s="3">
        <v>111</v>
      </c>
      <c r="Y22" s="3">
        <v>110</v>
      </c>
      <c r="Z22" s="3">
        <v>110</v>
      </c>
      <c r="AA22" s="3">
        <v>109</v>
      </c>
      <c r="AB22" s="3">
        <v>109</v>
      </c>
      <c r="AC22" s="3">
        <v>108</v>
      </c>
      <c r="AD22" s="3">
        <v>108</v>
      </c>
      <c r="AE22" s="3">
        <v>108</v>
      </c>
      <c r="AF22" s="3">
        <v>108</v>
      </c>
      <c r="AG22" s="11" t="s">
        <v>175</v>
      </c>
      <c r="AH22" s="14" t="s">
        <v>185</v>
      </c>
      <c r="AI22" s="83" t="s">
        <v>316</v>
      </c>
    </row>
    <row r="23" spans="1:38" x14ac:dyDescent="0.3">
      <c r="A23" s="3" t="s">
        <v>78</v>
      </c>
      <c r="B23" s="3" t="s">
        <v>63</v>
      </c>
      <c r="C23" s="3" t="s">
        <v>61</v>
      </c>
      <c r="D23" s="3">
        <v>158</v>
      </c>
      <c r="E23" s="3">
        <v>161</v>
      </c>
      <c r="F23" s="3">
        <v>164</v>
      </c>
      <c r="G23" s="3">
        <v>164</v>
      </c>
      <c r="H23" s="3">
        <v>167</v>
      </c>
      <c r="I23" s="3">
        <v>170</v>
      </c>
      <c r="J23" s="3">
        <v>172</v>
      </c>
      <c r="K23" s="3">
        <v>174</v>
      </c>
      <c r="L23" s="3">
        <v>176</v>
      </c>
      <c r="M23" s="3">
        <v>178</v>
      </c>
      <c r="N23" s="3">
        <v>180</v>
      </c>
      <c r="O23" s="3">
        <v>182</v>
      </c>
      <c r="P23" s="3">
        <v>183</v>
      </c>
      <c r="Q23" s="3">
        <v>185</v>
      </c>
      <c r="R23" s="3">
        <v>186</v>
      </c>
      <c r="S23" s="3">
        <v>188</v>
      </c>
      <c r="T23" s="3">
        <v>189</v>
      </c>
      <c r="U23" s="3">
        <v>190</v>
      </c>
      <c r="V23" s="3">
        <v>191</v>
      </c>
      <c r="W23" s="3">
        <v>192</v>
      </c>
      <c r="X23" s="3">
        <v>192</v>
      </c>
      <c r="Y23" s="3">
        <v>192</v>
      </c>
      <c r="Z23" s="3">
        <v>192</v>
      </c>
      <c r="AA23" s="3">
        <v>192</v>
      </c>
      <c r="AB23" s="3">
        <v>192</v>
      </c>
      <c r="AC23" s="3">
        <v>192</v>
      </c>
      <c r="AD23" s="3">
        <v>192</v>
      </c>
      <c r="AE23" s="3">
        <v>192</v>
      </c>
      <c r="AF23" s="3">
        <v>192</v>
      </c>
      <c r="AG23" s="11" t="s">
        <v>175</v>
      </c>
      <c r="AH23" s="14" t="s">
        <v>185</v>
      </c>
      <c r="AI23" s="83" t="s">
        <v>316</v>
      </c>
    </row>
    <row r="24" spans="1:38" x14ac:dyDescent="0.3">
      <c r="A24" s="3" t="s">
        <v>77</v>
      </c>
      <c r="B24" s="3" t="s">
        <v>63</v>
      </c>
      <c r="C24" s="3" t="s">
        <v>61</v>
      </c>
      <c r="D24" s="3">
        <v>730</v>
      </c>
      <c r="E24" s="3">
        <v>699</v>
      </c>
      <c r="F24" s="3">
        <v>659</v>
      </c>
      <c r="G24" s="3">
        <v>600</v>
      </c>
      <c r="H24" s="3">
        <v>546</v>
      </c>
      <c r="I24" s="3">
        <v>488</v>
      </c>
      <c r="J24" s="3">
        <v>426</v>
      </c>
      <c r="K24" s="3">
        <v>361</v>
      </c>
      <c r="L24" s="3">
        <v>293</v>
      </c>
      <c r="M24" s="3">
        <v>297</v>
      </c>
      <c r="N24" s="3">
        <v>300</v>
      </c>
      <c r="O24" s="3">
        <v>303</v>
      </c>
      <c r="P24" s="3">
        <v>305</v>
      </c>
      <c r="Q24" s="3">
        <v>308</v>
      </c>
      <c r="R24" s="3">
        <v>310</v>
      </c>
      <c r="S24" s="3">
        <v>313</v>
      </c>
      <c r="T24" s="3">
        <v>315</v>
      </c>
      <c r="U24" s="3">
        <v>317</v>
      </c>
      <c r="V24" s="3">
        <v>319</v>
      </c>
      <c r="W24" s="3">
        <v>321</v>
      </c>
      <c r="X24" s="3">
        <v>321</v>
      </c>
      <c r="Y24" s="3">
        <v>321</v>
      </c>
      <c r="Z24" s="3">
        <v>321</v>
      </c>
      <c r="AA24" s="3">
        <v>321</v>
      </c>
      <c r="AB24" s="3">
        <v>321</v>
      </c>
      <c r="AC24" s="3">
        <v>321</v>
      </c>
      <c r="AD24" s="3">
        <v>321</v>
      </c>
      <c r="AE24" s="3">
        <v>321</v>
      </c>
      <c r="AF24" s="3">
        <v>321</v>
      </c>
      <c r="AG24" s="11" t="s">
        <v>175</v>
      </c>
      <c r="AH24" s="14" t="s">
        <v>185</v>
      </c>
      <c r="AI24" s="83" t="s">
        <v>316</v>
      </c>
    </row>
    <row r="25" spans="1:38" x14ac:dyDescent="0.3">
      <c r="A25" s="3" t="s">
        <v>76</v>
      </c>
      <c r="B25" s="3" t="s">
        <v>63</v>
      </c>
      <c r="C25" s="3" t="s">
        <v>61</v>
      </c>
      <c r="D25" s="3">
        <v>223</v>
      </c>
      <c r="E25" s="3">
        <v>224</v>
      </c>
      <c r="F25" s="3">
        <v>225</v>
      </c>
      <c r="G25" s="3">
        <v>226</v>
      </c>
      <c r="H25" s="3">
        <v>227</v>
      </c>
      <c r="I25" s="3">
        <v>229</v>
      </c>
      <c r="J25" s="3">
        <v>230</v>
      </c>
      <c r="K25" s="3">
        <v>232</v>
      </c>
      <c r="L25" s="3">
        <v>233</v>
      </c>
      <c r="M25" s="3">
        <v>235</v>
      </c>
      <c r="N25" s="3">
        <v>236</v>
      </c>
      <c r="O25" s="3">
        <v>237</v>
      </c>
      <c r="P25" s="3">
        <v>238</v>
      </c>
      <c r="Q25" s="3">
        <v>239</v>
      </c>
      <c r="R25" s="3">
        <v>241</v>
      </c>
      <c r="S25" s="3">
        <v>242</v>
      </c>
      <c r="T25" s="3">
        <v>243</v>
      </c>
      <c r="U25" s="3">
        <v>244</v>
      </c>
      <c r="V25" s="3">
        <v>244</v>
      </c>
      <c r="W25" s="3">
        <v>245</v>
      </c>
      <c r="X25" s="3">
        <v>246</v>
      </c>
      <c r="Y25" s="3">
        <v>247</v>
      </c>
      <c r="Z25" s="3">
        <v>247</v>
      </c>
      <c r="AA25" s="3">
        <v>248</v>
      </c>
      <c r="AB25" s="3">
        <v>248</v>
      </c>
      <c r="AC25" s="3">
        <v>249</v>
      </c>
      <c r="AD25" s="3">
        <v>249</v>
      </c>
      <c r="AE25" s="3">
        <v>249</v>
      </c>
      <c r="AF25" s="3">
        <v>249</v>
      </c>
      <c r="AG25" s="11" t="s">
        <v>175</v>
      </c>
      <c r="AH25" s="14" t="s">
        <v>185</v>
      </c>
      <c r="AI25" s="83" t="s">
        <v>316</v>
      </c>
    </row>
    <row r="26" spans="1:38" x14ac:dyDescent="0.3">
      <c r="A26" s="3" t="s">
        <v>75</v>
      </c>
      <c r="B26" s="3" t="s">
        <v>63</v>
      </c>
      <c r="C26" s="3" t="s">
        <v>61</v>
      </c>
      <c r="D26" s="3" t="s">
        <v>74</v>
      </c>
      <c r="E26" s="3" t="s">
        <v>73</v>
      </c>
      <c r="F26" s="3">
        <v>964</v>
      </c>
      <c r="G26" s="3">
        <v>868</v>
      </c>
      <c r="H26" s="3">
        <v>772</v>
      </c>
      <c r="I26" s="3">
        <v>678</v>
      </c>
      <c r="J26" s="3">
        <v>584</v>
      </c>
      <c r="K26" s="3">
        <v>489</v>
      </c>
      <c r="L26" s="3">
        <v>395</v>
      </c>
      <c r="M26" s="3">
        <v>396</v>
      </c>
      <c r="N26" s="3">
        <v>398</v>
      </c>
      <c r="O26" s="3">
        <v>399</v>
      </c>
      <c r="P26" s="3">
        <v>401</v>
      </c>
      <c r="Q26" s="3">
        <v>402</v>
      </c>
      <c r="R26" s="3">
        <v>403</v>
      </c>
      <c r="S26" s="3">
        <v>404</v>
      </c>
      <c r="T26" s="3">
        <v>405</v>
      </c>
      <c r="U26" s="3">
        <v>407</v>
      </c>
      <c r="V26" s="3">
        <v>408</v>
      </c>
      <c r="W26" s="3">
        <v>409</v>
      </c>
      <c r="X26" s="3">
        <v>409</v>
      </c>
      <c r="Y26" s="3">
        <v>410</v>
      </c>
      <c r="Z26" s="3">
        <v>411</v>
      </c>
      <c r="AA26" s="3">
        <v>411</v>
      </c>
      <c r="AB26" s="3">
        <v>412</v>
      </c>
      <c r="AC26" s="3">
        <v>412</v>
      </c>
      <c r="AD26" s="3">
        <v>412</v>
      </c>
      <c r="AE26" s="3">
        <v>412</v>
      </c>
      <c r="AF26" s="3">
        <v>412</v>
      </c>
      <c r="AG26" s="11" t="s">
        <v>175</v>
      </c>
      <c r="AH26" s="14" t="s">
        <v>185</v>
      </c>
      <c r="AI26" s="83" t="s">
        <v>316</v>
      </c>
    </row>
    <row r="27" spans="1:38" x14ac:dyDescent="0.3">
      <c r="A27" s="3" t="s">
        <v>72</v>
      </c>
      <c r="B27" s="3" t="s">
        <v>63</v>
      </c>
      <c r="C27" s="3" t="s">
        <v>61</v>
      </c>
      <c r="D27" s="3">
        <v>540</v>
      </c>
      <c r="E27" s="3">
        <v>506</v>
      </c>
      <c r="F27" s="3">
        <v>475</v>
      </c>
      <c r="G27" s="3">
        <v>447</v>
      </c>
      <c r="H27" s="3">
        <v>423</v>
      </c>
      <c r="I27" s="3">
        <v>403</v>
      </c>
      <c r="J27" s="3">
        <v>385</v>
      </c>
      <c r="K27" s="3">
        <v>371</v>
      </c>
      <c r="L27" s="3">
        <v>360</v>
      </c>
      <c r="M27" s="3">
        <v>350</v>
      </c>
      <c r="N27" s="3">
        <v>341</v>
      </c>
      <c r="O27" s="3">
        <v>332</v>
      </c>
      <c r="P27" s="3">
        <v>323</v>
      </c>
      <c r="Q27" s="3">
        <v>314</v>
      </c>
      <c r="R27" s="3">
        <v>306</v>
      </c>
      <c r="S27" s="3">
        <v>299</v>
      </c>
      <c r="T27" s="3">
        <v>295</v>
      </c>
      <c r="U27" s="3">
        <v>291</v>
      </c>
      <c r="V27" s="3">
        <v>288</v>
      </c>
      <c r="W27" s="3">
        <v>286</v>
      </c>
      <c r="X27" s="3">
        <v>284</v>
      </c>
      <c r="Y27" s="3">
        <v>283</v>
      </c>
      <c r="Z27" s="3">
        <v>281</v>
      </c>
      <c r="AA27" s="3">
        <v>280</v>
      </c>
      <c r="AB27" s="3">
        <v>279</v>
      </c>
      <c r="AC27" s="3">
        <v>278</v>
      </c>
      <c r="AD27" s="3">
        <v>278</v>
      </c>
      <c r="AE27" s="3">
        <v>277</v>
      </c>
      <c r="AF27" s="3">
        <v>277</v>
      </c>
      <c r="AG27" s="11" t="s">
        <v>175</v>
      </c>
      <c r="AH27" s="14" t="s">
        <v>185</v>
      </c>
      <c r="AI27" s="83" t="s">
        <v>316</v>
      </c>
    </row>
    <row r="28" spans="1:38" x14ac:dyDescent="0.3">
      <c r="A28" s="3" t="s">
        <v>71</v>
      </c>
      <c r="B28" s="3" t="s">
        <v>63</v>
      </c>
      <c r="C28" s="3" t="s">
        <v>61</v>
      </c>
      <c r="D28" s="3">
        <v>60</v>
      </c>
      <c r="E28" s="3">
        <v>53</v>
      </c>
      <c r="F28" s="3">
        <v>50</v>
      </c>
      <c r="G28" s="3">
        <v>45</v>
      </c>
      <c r="H28" s="3">
        <v>43</v>
      </c>
      <c r="I28" s="3">
        <v>42</v>
      </c>
      <c r="J28" s="3">
        <v>40</v>
      </c>
      <c r="K28" s="3">
        <v>38</v>
      </c>
      <c r="L28" s="3">
        <v>35</v>
      </c>
      <c r="M28" s="3">
        <v>32</v>
      </c>
      <c r="N28" s="3">
        <v>29</v>
      </c>
      <c r="O28" s="3">
        <v>28</v>
      </c>
      <c r="P28" s="3">
        <v>28</v>
      </c>
      <c r="Q28" s="3">
        <v>27</v>
      </c>
      <c r="R28" s="3">
        <v>26</v>
      </c>
      <c r="S28" s="3">
        <v>26</v>
      </c>
      <c r="T28" s="3">
        <v>25</v>
      </c>
      <c r="U28" s="3">
        <v>24</v>
      </c>
      <c r="V28" s="3">
        <v>24</v>
      </c>
      <c r="W28" s="3">
        <v>23</v>
      </c>
      <c r="X28" s="3">
        <v>23</v>
      </c>
      <c r="Y28" s="3">
        <v>22</v>
      </c>
      <c r="Z28" s="3">
        <v>22</v>
      </c>
      <c r="AA28" s="3">
        <v>21</v>
      </c>
      <c r="AB28" s="3">
        <v>21</v>
      </c>
      <c r="AC28" s="3">
        <v>21</v>
      </c>
      <c r="AD28" s="3">
        <v>20</v>
      </c>
      <c r="AE28" s="3">
        <v>20</v>
      </c>
      <c r="AF28" s="3">
        <v>20</v>
      </c>
      <c r="AG28" s="11" t="s">
        <v>175</v>
      </c>
      <c r="AH28" s="14" t="s">
        <v>185</v>
      </c>
      <c r="AI28" s="83" t="s">
        <v>316</v>
      </c>
    </row>
    <row r="29" spans="1:38" x14ac:dyDescent="0.3">
      <c r="A29" s="3" t="s">
        <v>70</v>
      </c>
      <c r="B29" s="3" t="s">
        <v>63</v>
      </c>
      <c r="C29" s="3" t="s">
        <v>61</v>
      </c>
      <c r="D29" s="3">
        <v>188</v>
      </c>
      <c r="E29" s="3">
        <v>163</v>
      </c>
      <c r="F29" s="3">
        <v>146</v>
      </c>
      <c r="G29" s="3">
        <v>129</v>
      </c>
      <c r="H29" s="3">
        <v>119</v>
      </c>
      <c r="I29" s="3">
        <v>110</v>
      </c>
      <c r="J29" s="3">
        <v>103</v>
      </c>
      <c r="K29" s="3">
        <v>98</v>
      </c>
      <c r="L29" s="3">
        <v>93</v>
      </c>
      <c r="M29" s="3">
        <v>88</v>
      </c>
      <c r="N29" s="3">
        <v>83</v>
      </c>
      <c r="O29" s="3">
        <v>81</v>
      </c>
      <c r="P29" s="3">
        <v>79</v>
      </c>
      <c r="Q29" s="3">
        <v>76</v>
      </c>
      <c r="R29" s="3">
        <v>75</v>
      </c>
      <c r="S29" s="3">
        <v>74</v>
      </c>
      <c r="T29" s="3">
        <v>73</v>
      </c>
      <c r="U29" s="3">
        <v>71</v>
      </c>
      <c r="V29" s="3">
        <v>70</v>
      </c>
      <c r="W29" s="3">
        <v>70</v>
      </c>
      <c r="X29" s="3">
        <v>69</v>
      </c>
      <c r="Y29" s="3">
        <v>69</v>
      </c>
      <c r="Z29" s="3">
        <v>68</v>
      </c>
      <c r="AA29" s="3">
        <v>68</v>
      </c>
      <c r="AB29" s="3">
        <v>67</v>
      </c>
      <c r="AC29" s="3">
        <v>67</v>
      </c>
      <c r="AD29" s="3">
        <v>67</v>
      </c>
      <c r="AE29" s="3">
        <v>66</v>
      </c>
      <c r="AF29" s="3">
        <v>66</v>
      </c>
      <c r="AG29" s="11" t="s">
        <v>175</v>
      </c>
      <c r="AH29" s="14" t="s">
        <v>185</v>
      </c>
      <c r="AI29" s="83" t="s">
        <v>316</v>
      </c>
    </row>
    <row r="30" spans="1:38" x14ac:dyDescent="0.3">
      <c r="A30" s="3" t="s">
        <v>69</v>
      </c>
      <c r="B30" s="3" t="s">
        <v>63</v>
      </c>
      <c r="C30" s="3" t="s">
        <v>61</v>
      </c>
      <c r="D30" s="3">
        <v>53</v>
      </c>
      <c r="E30" s="3">
        <v>48</v>
      </c>
      <c r="F30" s="3">
        <v>44</v>
      </c>
      <c r="G30" s="3">
        <v>40</v>
      </c>
      <c r="H30" s="3">
        <v>39</v>
      </c>
      <c r="I30" s="3">
        <v>37</v>
      </c>
      <c r="J30" s="3">
        <v>36</v>
      </c>
      <c r="K30" s="3">
        <v>33</v>
      </c>
      <c r="L30" s="3">
        <v>31</v>
      </c>
      <c r="M30" s="3">
        <v>28</v>
      </c>
      <c r="N30" s="3">
        <v>26</v>
      </c>
      <c r="O30" s="3">
        <v>25</v>
      </c>
      <c r="P30" s="3">
        <v>25</v>
      </c>
      <c r="Q30" s="3">
        <v>24</v>
      </c>
      <c r="R30" s="3">
        <v>23</v>
      </c>
      <c r="S30" s="3">
        <v>23</v>
      </c>
      <c r="T30" s="3">
        <v>22</v>
      </c>
      <c r="U30" s="3">
        <v>22</v>
      </c>
      <c r="V30" s="3">
        <v>21</v>
      </c>
      <c r="W30" s="3">
        <v>21</v>
      </c>
      <c r="X30" s="3">
        <v>20</v>
      </c>
      <c r="Y30" s="3">
        <v>20</v>
      </c>
      <c r="Z30" s="3">
        <v>19</v>
      </c>
      <c r="AA30" s="3">
        <v>19</v>
      </c>
      <c r="AB30" s="3">
        <v>19</v>
      </c>
      <c r="AC30" s="3">
        <v>18</v>
      </c>
      <c r="AD30" s="3">
        <v>18</v>
      </c>
      <c r="AE30" s="3">
        <v>18</v>
      </c>
      <c r="AF30" s="3">
        <v>18</v>
      </c>
      <c r="AG30" s="11" t="s">
        <v>175</v>
      </c>
      <c r="AH30" s="14" t="s">
        <v>185</v>
      </c>
      <c r="AI30" s="83" t="s">
        <v>316</v>
      </c>
    </row>
    <row r="31" spans="1:38" s="77" customFormat="1" x14ac:dyDescent="0.3">
      <c r="A31" s="4" t="s">
        <v>68</v>
      </c>
      <c r="B31" s="4" t="s">
        <v>63</v>
      </c>
      <c r="C31" s="4" t="s">
        <v>61</v>
      </c>
      <c r="D31" s="4">
        <v>160</v>
      </c>
      <c r="E31" s="4">
        <v>141</v>
      </c>
      <c r="F31" s="4">
        <v>124</v>
      </c>
      <c r="G31" s="4">
        <v>110</v>
      </c>
      <c r="H31" s="4">
        <v>102</v>
      </c>
      <c r="I31" s="4">
        <v>94</v>
      </c>
      <c r="J31" s="4">
        <v>88</v>
      </c>
      <c r="K31" s="4">
        <v>83</v>
      </c>
      <c r="L31" s="4">
        <v>79</v>
      </c>
      <c r="M31" s="4">
        <v>75</v>
      </c>
      <c r="N31" s="4">
        <v>71</v>
      </c>
      <c r="O31" s="4">
        <v>69</v>
      </c>
      <c r="P31" s="4">
        <v>67</v>
      </c>
      <c r="Q31" s="4">
        <v>65</v>
      </c>
      <c r="R31" s="4">
        <v>64</v>
      </c>
      <c r="S31" s="4">
        <v>63</v>
      </c>
      <c r="T31" s="4">
        <v>62</v>
      </c>
      <c r="U31" s="4">
        <v>61</v>
      </c>
      <c r="V31" s="4">
        <v>60</v>
      </c>
      <c r="W31" s="4">
        <v>60</v>
      </c>
      <c r="X31" s="4">
        <v>59</v>
      </c>
      <c r="Y31" s="4">
        <v>59</v>
      </c>
      <c r="Z31" s="4">
        <v>58</v>
      </c>
      <c r="AA31" s="4">
        <v>58</v>
      </c>
      <c r="AB31" s="4">
        <v>58</v>
      </c>
      <c r="AC31" s="4">
        <v>57</v>
      </c>
      <c r="AD31" s="4">
        <v>57</v>
      </c>
      <c r="AE31" s="4">
        <v>56</v>
      </c>
      <c r="AF31" s="4">
        <v>56</v>
      </c>
      <c r="AG31" s="96" t="s">
        <v>175</v>
      </c>
      <c r="AH31" s="97" t="s">
        <v>185</v>
      </c>
      <c r="AI31" s="98" t="s">
        <v>316</v>
      </c>
      <c r="AJ31" s="99">
        <f>15.3/1000</f>
        <v>1.5300000000000001E-2</v>
      </c>
      <c r="AK31" s="99" t="s">
        <v>322</v>
      </c>
      <c r="AL31" s="99" t="s">
        <v>137</v>
      </c>
    </row>
    <row r="32" spans="1:38" x14ac:dyDescent="0.3">
      <c r="A32" s="3" t="s">
        <v>67</v>
      </c>
      <c r="B32" s="3" t="s">
        <v>63</v>
      </c>
      <c r="C32" s="3" t="s">
        <v>61</v>
      </c>
      <c r="D32" s="3">
        <v>287</v>
      </c>
      <c r="E32" s="3">
        <v>241</v>
      </c>
      <c r="F32" s="3">
        <v>209</v>
      </c>
      <c r="G32" s="3">
        <v>184</v>
      </c>
      <c r="H32" s="3">
        <v>165</v>
      </c>
      <c r="I32" s="3">
        <v>151</v>
      </c>
      <c r="J32" s="3">
        <v>139</v>
      </c>
      <c r="K32" s="3">
        <v>132</v>
      </c>
      <c r="L32" s="3">
        <v>127</v>
      </c>
      <c r="M32" s="3">
        <v>119</v>
      </c>
      <c r="N32" s="3">
        <v>112</v>
      </c>
      <c r="O32" s="3">
        <v>109</v>
      </c>
      <c r="P32" s="3">
        <v>106</v>
      </c>
      <c r="Q32" s="3">
        <v>98</v>
      </c>
      <c r="R32" s="3">
        <v>96</v>
      </c>
      <c r="S32" s="3">
        <v>94</v>
      </c>
      <c r="T32" s="3">
        <v>92</v>
      </c>
      <c r="U32" s="3">
        <v>90</v>
      </c>
      <c r="V32" s="3">
        <v>88</v>
      </c>
      <c r="W32" s="3">
        <v>88</v>
      </c>
      <c r="X32" s="3">
        <v>88</v>
      </c>
      <c r="Y32" s="3">
        <v>88</v>
      </c>
      <c r="Z32" s="3">
        <v>88</v>
      </c>
      <c r="AA32" s="3">
        <v>88</v>
      </c>
      <c r="AB32" s="3">
        <v>88</v>
      </c>
      <c r="AC32" s="3">
        <v>88</v>
      </c>
      <c r="AD32" s="3">
        <v>88</v>
      </c>
      <c r="AE32" s="3">
        <v>88</v>
      </c>
      <c r="AF32" s="3">
        <v>88</v>
      </c>
      <c r="AG32" s="11" t="s">
        <v>175</v>
      </c>
      <c r="AH32" s="14" t="s">
        <v>185</v>
      </c>
      <c r="AI32" s="83" t="s">
        <v>316</v>
      </c>
    </row>
    <row r="33" spans="1:40" x14ac:dyDescent="0.3">
      <c r="A33" s="3" t="s">
        <v>66</v>
      </c>
      <c r="B33" s="3" t="s">
        <v>63</v>
      </c>
      <c r="C33" s="3" t="s">
        <v>61</v>
      </c>
      <c r="D33" s="3">
        <v>206</v>
      </c>
      <c r="E33" s="3">
        <v>172</v>
      </c>
      <c r="F33" s="3">
        <v>146</v>
      </c>
      <c r="G33" s="3">
        <v>127</v>
      </c>
      <c r="H33" s="3">
        <v>112</v>
      </c>
      <c r="I33" s="3">
        <v>100</v>
      </c>
      <c r="J33" s="3">
        <v>89</v>
      </c>
      <c r="K33" s="3">
        <v>85</v>
      </c>
      <c r="L33" s="3">
        <v>81</v>
      </c>
      <c r="M33" s="3">
        <v>77</v>
      </c>
      <c r="N33" s="3">
        <v>74</v>
      </c>
      <c r="O33" s="3">
        <v>71</v>
      </c>
      <c r="P33" s="3">
        <v>69</v>
      </c>
      <c r="Q33" s="3">
        <v>66</v>
      </c>
      <c r="R33" s="3">
        <v>65</v>
      </c>
      <c r="S33" s="3">
        <v>63</v>
      </c>
      <c r="T33" s="3">
        <v>62</v>
      </c>
      <c r="U33" s="3">
        <v>61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60</v>
      </c>
      <c r="AC33" s="3">
        <v>60</v>
      </c>
      <c r="AD33" s="3">
        <v>60</v>
      </c>
      <c r="AE33" s="3">
        <v>60</v>
      </c>
      <c r="AF33" s="3">
        <v>60</v>
      </c>
      <c r="AG33" s="11" t="s">
        <v>175</v>
      </c>
      <c r="AH33" s="14" t="s">
        <v>185</v>
      </c>
      <c r="AI33" s="83" t="s">
        <v>316</v>
      </c>
    </row>
    <row r="34" spans="1:40" x14ac:dyDescent="0.3">
      <c r="A34" s="3" t="s">
        <v>65</v>
      </c>
      <c r="B34" s="3" t="s">
        <v>63</v>
      </c>
      <c r="C34" s="3" t="s">
        <v>61</v>
      </c>
      <c r="D34" s="3">
        <v>150</v>
      </c>
      <c r="E34" s="3">
        <v>137</v>
      </c>
      <c r="F34" s="3">
        <v>130</v>
      </c>
      <c r="G34" s="3">
        <v>124</v>
      </c>
      <c r="H34" s="3">
        <v>120</v>
      </c>
      <c r="I34" s="3">
        <v>116</v>
      </c>
      <c r="J34" s="3">
        <v>113</v>
      </c>
      <c r="K34" s="3">
        <v>110</v>
      </c>
      <c r="L34" s="3">
        <v>90</v>
      </c>
      <c r="M34" s="3">
        <v>88</v>
      </c>
      <c r="N34" s="3">
        <v>86</v>
      </c>
      <c r="O34" s="3">
        <v>84</v>
      </c>
      <c r="P34" s="3">
        <v>82</v>
      </c>
      <c r="Q34" s="3">
        <v>81</v>
      </c>
      <c r="R34" s="3">
        <v>79</v>
      </c>
      <c r="S34" s="3">
        <v>77</v>
      </c>
      <c r="T34" s="3">
        <v>76</v>
      </c>
      <c r="U34" s="3">
        <v>74</v>
      </c>
      <c r="V34" s="3">
        <v>73</v>
      </c>
      <c r="W34" s="3">
        <v>71</v>
      </c>
      <c r="X34" s="3">
        <v>71</v>
      </c>
      <c r="Y34" s="3">
        <v>70</v>
      </c>
      <c r="Z34" s="3">
        <v>69</v>
      </c>
      <c r="AA34" s="3">
        <v>68</v>
      </c>
      <c r="AB34" s="3">
        <v>67</v>
      </c>
      <c r="AC34" s="3">
        <v>66</v>
      </c>
      <c r="AD34" s="3">
        <v>66</v>
      </c>
      <c r="AE34" s="3">
        <v>66</v>
      </c>
      <c r="AF34" s="3">
        <v>65</v>
      </c>
      <c r="AG34" s="11" t="s">
        <v>175</v>
      </c>
      <c r="AH34" s="14" t="s">
        <v>185</v>
      </c>
      <c r="AI34" s="83" t="s">
        <v>316</v>
      </c>
    </row>
    <row r="35" spans="1:40" x14ac:dyDescent="0.3">
      <c r="A35" s="3" t="s">
        <v>64</v>
      </c>
      <c r="B35" s="3" t="s">
        <v>63</v>
      </c>
      <c r="C35" s="3" t="s">
        <v>61</v>
      </c>
      <c r="D35" s="3">
        <v>65</v>
      </c>
      <c r="E35" s="3">
        <v>60</v>
      </c>
      <c r="F35" s="3">
        <v>55</v>
      </c>
      <c r="G35" s="3">
        <v>52</v>
      </c>
      <c r="H35" s="3">
        <v>50</v>
      </c>
      <c r="I35" s="3">
        <v>48</v>
      </c>
      <c r="J35" s="3">
        <v>46</v>
      </c>
      <c r="K35" s="3">
        <v>45</v>
      </c>
      <c r="L35" s="3">
        <v>44</v>
      </c>
      <c r="M35" s="3">
        <v>42</v>
      </c>
      <c r="N35" s="3">
        <v>41</v>
      </c>
      <c r="O35" s="3">
        <v>41</v>
      </c>
      <c r="P35" s="3">
        <v>40</v>
      </c>
      <c r="Q35" s="3">
        <v>39</v>
      </c>
      <c r="R35" s="3">
        <v>39</v>
      </c>
      <c r="S35" s="3">
        <v>38</v>
      </c>
      <c r="T35" s="3">
        <v>38</v>
      </c>
      <c r="U35" s="3">
        <v>37</v>
      </c>
      <c r="V35" s="3">
        <v>36</v>
      </c>
      <c r="W35" s="3">
        <v>36</v>
      </c>
      <c r="X35" s="3">
        <v>36</v>
      </c>
      <c r="Y35" s="3">
        <v>35</v>
      </c>
      <c r="Z35" s="3">
        <v>35</v>
      </c>
      <c r="AA35" s="3">
        <v>34</v>
      </c>
      <c r="AB35" s="3">
        <v>34</v>
      </c>
      <c r="AC35" s="3">
        <v>34</v>
      </c>
      <c r="AD35" s="3">
        <v>33</v>
      </c>
      <c r="AE35" s="3">
        <v>33</v>
      </c>
      <c r="AF35" s="3">
        <v>33</v>
      </c>
      <c r="AG35" s="11" t="s">
        <v>175</v>
      </c>
      <c r="AH35" s="14" t="s">
        <v>185</v>
      </c>
      <c r="AI35" s="83" t="s">
        <v>316</v>
      </c>
    </row>
    <row r="36" spans="1:40" x14ac:dyDescent="0.3">
      <c r="A36" s="3" t="s">
        <v>62</v>
      </c>
      <c r="B36" s="3" t="s">
        <v>63</v>
      </c>
      <c r="C36" s="3" t="s">
        <v>61</v>
      </c>
      <c r="D36" s="3">
        <v>132</v>
      </c>
      <c r="E36" s="3">
        <v>114</v>
      </c>
      <c r="F36" s="3">
        <v>99</v>
      </c>
      <c r="G36" s="3">
        <v>89</v>
      </c>
      <c r="H36" s="3">
        <v>82</v>
      </c>
      <c r="I36" s="3">
        <v>77</v>
      </c>
      <c r="J36" s="3">
        <v>72</v>
      </c>
      <c r="K36" s="3">
        <v>69</v>
      </c>
      <c r="L36" s="3">
        <v>67</v>
      </c>
      <c r="M36" s="3">
        <v>64</v>
      </c>
      <c r="N36" s="3">
        <v>62</v>
      </c>
      <c r="O36" s="3">
        <v>61</v>
      </c>
      <c r="P36" s="3">
        <v>59</v>
      </c>
      <c r="Q36" s="3">
        <v>58</v>
      </c>
      <c r="R36" s="3">
        <v>57</v>
      </c>
      <c r="S36" s="3">
        <v>56</v>
      </c>
      <c r="T36" s="3">
        <v>55</v>
      </c>
      <c r="U36" s="3">
        <v>54</v>
      </c>
      <c r="V36" s="3">
        <v>53</v>
      </c>
      <c r="W36" s="3">
        <v>53</v>
      </c>
      <c r="X36" s="3">
        <v>52</v>
      </c>
      <c r="Y36" s="3">
        <v>52</v>
      </c>
      <c r="Z36" s="3">
        <v>51</v>
      </c>
      <c r="AA36" s="3">
        <v>51</v>
      </c>
      <c r="AB36" s="3">
        <v>50</v>
      </c>
      <c r="AC36" s="3">
        <v>50</v>
      </c>
      <c r="AD36" s="3">
        <v>49</v>
      </c>
      <c r="AE36" s="3">
        <v>49</v>
      </c>
      <c r="AF36" s="3">
        <v>48</v>
      </c>
      <c r="AG36" s="11" t="s">
        <v>175</v>
      </c>
      <c r="AH36" s="14" t="s">
        <v>185</v>
      </c>
      <c r="AI36" s="83" t="s">
        <v>316</v>
      </c>
      <c r="AJ36" s="85">
        <f>5.9/1000</f>
        <v>5.9000000000000007E-3</v>
      </c>
      <c r="AK36" s="2" t="s">
        <v>322</v>
      </c>
      <c r="AL36" s="2" t="s">
        <v>137</v>
      </c>
    </row>
    <row r="37" spans="1:40" s="72" customFormat="1" x14ac:dyDescent="0.3">
      <c r="A37" s="84" t="s">
        <v>319</v>
      </c>
      <c r="B37" s="84" t="s">
        <v>82</v>
      </c>
      <c r="C37" s="84" t="s">
        <v>61</v>
      </c>
      <c r="D37" s="112">
        <v>43.9</v>
      </c>
      <c r="AI37" s="80" t="s">
        <v>323</v>
      </c>
      <c r="AJ37" s="85">
        <f>1.9/1000</f>
        <v>1.9E-3</v>
      </c>
      <c r="AK37" s="85" t="s">
        <v>322</v>
      </c>
      <c r="AL37" s="85" t="s">
        <v>369</v>
      </c>
    </row>
    <row r="38" spans="1:40" s="72" customFormat="1" x14ac:dyDescent="0.3">
      <c r="A38" s="84" t="s">
        <v>319</v>
      </c>
      <c r="B38" s="84" t="s">
        <v>63</v>
      </c>
      <c r="C38" s="84" t="s">
        <v>61</v>
      </c>
      <c r="D38" s="72">
        <v>98.56</v>
      </c>
      <c r="AI38" s="80" t="s">
        <v>323</v>
      </c>
      <c r="AJ38" s="85">
        <f>1.9/1000</f>
        <v>1.9E-3</v>
      </c>
      <c r="AL38" s="85" t="s">
        <v>369</v>
      </c>
    </row>
    <row r="39" spans="1:40" s="72" customFormat="1" x14ac:dyDescent="0.3">
      <c r="A39" s="84" t="s">
        <v>320</v>
      </c>
      <c r="B39" s="84" t="s">
        <v>82</v>
      </c>
      <c r="C39" s="84" t="s">
        <v>61</v>
      </c>
      <c r="D39" s="72">
        <v>37</v>
      </c>
      <c r="AI39" s="80" t="s">
        <v>324</v>
      </c>
      <c r="AJ39" s="85">
        <f>18.9/1000</f>
        <v>1.89E-2</v>
      </c>
      <c r="AK39" s="85" t="s">
        <v>322</v>
      </c>
      <c r="AL39" s="85" t="s">
        <v>137</v>
      </c>
      <c r="AM39" s="72" t="s">
        <v>345</v>
      </c>
      <c r="AN39" s="72" t="s">
        <v>368</v>
      </c>
    </row>
    <row r="40" spans="1:40" s="72" customFormat="1" x14ac:dyDescent="0.3">
      <c r="A40" s="84" t="s">
        <v>320</v>
      </c>
      <c r="B40" s="84" t="s">
        <v>63</v>
      </c>
      <c r="C40" s="84" t="s">
        <v>61</v>
      </c>
      <c r="D40" s="111">
        <v>98.879150999999993</v>
      </c>
      <c r="AI40" s="80" t="s">
        <v>324</v>
      </c>
      <c r="AJ40" s="85">
        <f>18.9/1000</f>
        <v>1.89E-2</v>
      </c>
    </row>
  </sheetData>
  <phoneticPr fontId="16" type="noConversion"/>
  <hyperlinks>
    <hyperlink ref="AI3" r:id="rId1" xr:uid="{6EFA70E4-F993-47EC-B427-9FE0ACC659A1}"/>
    <hyperlink ref="AI4:AI36" r:id="rId2" display="https://www.bnef.com/flagships/lcoe" xr:uid="{84B8B0F7-F912-4E53-8B5C-FB0FFED2E1EB}"/>
    <hyperlink ref="AI38" r:id="rId3" display="https://www.oecd-nea.org/jcms/pl_51110/projected-costs-of-generating-electricity-2020-edition" xr:uid="{6CBE6610-194D-4F94-97EA-338F46ABF261}"/>
    <hyperlink ref="AI39" r:id="rId4" display="https://www.irena.org/publications/2022/Jul/Renewable-Power-Generation-Costs-in-2021" xr:uid="{E05D38DF-909A-46FA-AF21-21B05DAA3415}"/>
    <hyperlink ref="AI40" r:id="rId5" display="https://www.irena.org/publications/2022/Jul/Renewable-Power-Generation-Costs-in-2021" xr:uid="{299FE26C-9B02-4FF3-B5A5-61FC349F6511}"/>
    <hyperlink ref="AI2" r:id="rId6" xr:uid="{900DCD12-A0DA-436E-BA1B-585D030770CC}"/>
    <hyperlink ref="AI37" r:id="rId7" display="https://www.oecd-nea.org/jcms/pl_51110/projected-costs-of-generating-electricity-2020-edition" xr:uid="{9A5B3747-468C-4E54-98FD-63875EEA9F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0F9C-EFA1-45FC-9B4B-EBE83EECB957}">
  <sheetPr>
    <tabColor theme="9" tint="0.79998168889431442"/>
  </sheetPr>
  <dimension ref="A1:AJ38"/>
  <sheetViews>
    <sheetView workbookViewId="0"/>
  </sheetViews>
  <sheetFormatPr defaultRowHeight="14.4" x14ac:dyDescent="0.3"/>
  <cols>
    <col min="1" max="1" width="18.6640625" customWidth="1"/>
    <col min="2" max="2" width="20.33203125" customWidth="1"/>
    <col min="34" max="34" width="17.109375" customWidth="1"/>
    <col min="35" max="35" width="13.77734375" customWidth="1"/>
  </cols>
  <sheetData>
    <row r="1" spans="1:36" ht="15" thickBot="1" x14ac:dyDescent="0.35">
      <c r="A1" s="7" t="s">
        <v>221</v>
      </c>
      <c r="B1" s="7" t="s">
        <v>223</v>
      </c>
      <c r="C1" s="7">
        <v>2022</v>
      </c>
      <c r="D1" s="7">
        <v>2023</v>
      </c>
      <c r="E1" s="7">
        <v>2024</v>
      </c>
      <c r="F1" s="7">
        <v>2025</v>
      </c>
      <c r="G1" s="7">
        <v>2026</v>
      </c>
      <c r="H1" s="7">
        <v>2027</v>
      </c>
      <c r="I1" s="7">
        <v>2028</v>
      </c>
      <c r="J1" s="7">
        <v>2029</v>
      </c>
      <c r="K1" s="7">
        <v>2030</v>
      </c>
      <c r="L1" s="7">
        <v>2031</v>
      </c>
      <c r="M1" s="7">
        <v>2032</v>
      </c>
      <c r="N1" s="7">
        <v>2033</v>
      </c>
      <c r="O1" s="7">
        <v>2034</v>
      </c>
      <c r="P1" s="7">
        <v>2035</v>
      </c>
      <c r="Q1" s="7">
        <v>2036</v>
      </c>
      <c r="R1" s="7">
        <v>2037</v>
      </c>
      <c r="S1" s="7">
        <v>2038</v>
      </c>
      <c r="T1" s="7">
        <v>2039</v>
      </c>
      <c r="U1" s="7">
        <v>2040</v>
      </c>
      <c r="V1" s="7">
        <v>2041</v>
      </c>
      <c r="W1" s="7">
        <v>2042</v>
      </c>
      <c r="X1" s="7">
        <v>2043</v>
      </c>
      <c r="Y1" s="7">
        <v>2044</v>
      </c>
      <c r="Z1" s="7">
        <v>2045</v>
      </c>
      <c r="AA1" s="7">
        <v>2046</v>
      </c>
      <c r="AB1" s="7">
        <v>2047</v>
      </c>
      <c r="AC1" s="7">
        <v>2048</v>
      </c>
      <c r="AD1" s="7">
        <v>2049</v>
      </c>
      <c r="AE1" s="7">
        <v>2050</v>
      </c>
      <c r="AF1" s="1" t="s">
        <v>95</v>
      </c>
      <c r="AG1" t="s">
        <v>93</v>
      </c>
      <c r="AH1" s="86" t="s">
        <v>317</v>
      </c>
      <c r="AI1" s="1" t="s">
        <v>321</v>
      </c>
      <c r="AJ1" s="1" t="s">
        <v>95</v>
      </c>
    </row>
    <row r="2" spans="1:36" s="2" customFormat="1" ht="15" thickTop="1" x14ac:dyDescent="0.3">
      <c r="A2" s="12" t="s">
        <v>222</v>
      </c>
      <c r="B2" s="12" t="s">
        <v>331</v>
      </c>
      <c r="C2" s="114">
        <v>5.6</v>
      </c>
      <c r="D2" s="8">
        <v>5.2652236241381098</v>
      </c>
      <c r="E2" s="8">
        <v>5.0695941705054413</v>
      </c>
      <c r="F2" s="8">
        <v>5.1166798294083664</v>
      </c>
      <c r="G2" s="8">
        <v>5.2001095357897054</v>
      </c>
      <c r="H2" s="8">
        <v>5.2588808319689733</v>
      </c>
      <c r="I2" s="8">
        <v>5.3767845426503484</v>
      </c>
      <c r="J2" s="8">
        <v>5.4852337775565978</v>
      </c>
      <c r="K2" s="8">
        <v>5.6038094905762756</v>
      </c>
      <c r="L2" s="8">
        <v>5.6085409936408794</v>
      </c>
      <c r="M2" s="8">
        <v>5.6666649307269701</v>
      </c>
      <c r="N2" s="8">
        <v>5.7418410456246241</v>
      </c>
      <c r="O2" s="8">
        <v>5.7757880636057655</v>
      </c>
      <c r="P2" s="8">
        <v>5.7916545221998108</v>
      </c>
      <c r="Q2" s="8">
        <v>5.78968590604092</v>
      </c>
      <c r="R2" s="8">
        <v>5.7726631105600923</v>
      </c>
      <c r="S2" s="8">
        <v>5.7795044545345142</v>
      </c>
      <c r="T2" s="8">
        <v>5.7650218089361269</v>
      </c>
      <c r="U2" s="8">
        <v>5.7501505583184107</v>
      </c>
      <c r="V2" s="8">
        <v>5.7433186925151931</v>
      </c>
      <c r="W2" s="8">
        <v>5.7195464913206147</v>
      </c>
      <c r="X2" s="8">
        <v>5.6935137462940881</v>
      </c>
      <c r="Y2" s="8">
        <v>5.6795429219406701</v>
      </c>
      <c r="Z2" s="8">
        <v>5.6813267137611003</v>
      </c>
      <c r="AA2" s="8">
        <v>5.6823721560448055</v>
      </c>
      <c r="AB2" s="8">
        <v>5.700430915638135</v>
      </c>
      <c r="AC2" s="8">
        <v>5.7324898819156127</v>
      </c>
      <c r="AD2" s="8">
        <v>5.7740507148242317</v>
      </c>
      <c r="AE2" s="8">
        <v>5.8029373372000208</v>
      </c>
      <c r="AF2" s="13" t="s">
        <v>176</v>
      </c>
      <c r="AG2" s="9"/>
      <c r="AH2" s="90">
        <v>1.7600000000000001E-2</v>
      </c>
      <c r="AI2" s="6" t="s">
        <v>31</v>
      </c>
      <c r="AJ2" s="64" t="s">
        <v>152</v>
      </c>
    </row>
    <row r="3" spans="1:36" s="72" customFormat="1" x14ac:dyDescent="0.3">
      <c r="A3" s="72" t="s">
        <v>320</v>
      </c>
      <c r="B3" s="76" t="s">
        <v>23</v>
      </c>
      <c r="C3" s="72">
        <v>18.7</v>
      </c>
      <c r="AF3" s="72" t="s">
        <v>325</v>
      </c>
      <c r="AG3" s="72" t="s">
        <v>326</v>
      </c>
      <c r="AH3" s="87">
        <f>3.8/1000</f>
        <v>3.8E-3</v>
      </c>
      <c r="AI3" s="76" t="s">
        <v>31</v>
      </c>
      <c r="AJ3" s="88" t="s">
        <v>137</v>
      </c>
    </row>
    <row r="13" spans="1:36" x14ac:dyDescent="0.3">
      <c r="AH13" s="2"/>
      <c r="AI13" s="2"/>
      <c r="AJ13" s="2"/>
    </row>
    <row r="18" spans="34:36" x14ac:dyDescent="0.3">
      <c r="AH18" s="2"/>
      <c r="AI18" s="2"/>
      <c r="AJ18" s="2"/>
    </row>
    <row r="30" spans="34:36" x14ac:dyDescent="0.3">
      <c r="AH30" s="2"/>
      <c r="AI30" s="2"/>
      <c r="AJ30" s="2"/>
    </row>
    <row r="35" spans="34:34" x14ac:dyDescent="0.3">
      <c r="AH35" s="2"/>
    </row>
    <row r="36" spans="34:34" x14ac:dyDescent="0.3">
      <c r="AH36" s="2"/>
    </row>
    <row r="38" spans="34:34" x14ac:dyDescent="0.3">
      <c r="AH38" s="2"/>
    </row>
  </sheetData>
  <hyperlinks>
    <hyperlink ref="AF2" r:id="rId1" location="annualproj" display="https://www.eia.gov/analysis/projection-data.php - annualproj" xr:uid="{562CD116-836B-4E94-9B64-D66A8AED17C6}"/>
    <hyperlink ref="AJ2" r:id="rId2" xr:uid="{52E89B80-1A13-405A-8E79-27A18FD218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Katrin</vt:lpstr>
      <vt:lpstr>Universal_Inputs</vt:lpstr>
      <vt:lpstr>Technology_Inputs</vt:lpstr>
      <vt:lpstr>EPC_Cost</vt:lpstr>
      <vt:lpstr>Monte_Carlo</vt:lpstr>
      <vt:lpstr>Sensitivity</vt:lpstr>
      <vt:lpstr>Monte_Carlo_FOAK</vt:lpstr>
      <vt:lpstr>Electricity_Prices</vt:lpstr>
      <vt:lpstr>Heat_Prices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Sievert  Katrin</dc:creator>
  <cp:lastModifiedBy>Sievert  Katrin</cp:lastModifiedBy>
  <dcterms:created xsi:type="dcterms:W3CDTF">2023-02-22T13:45:48Z</dcterms:created>
  <dcterms:modified xsi:type="dcterms:W3CDTF">2023-12-17T13:18:46Z</dcterms:modified>
</cp:coreProperties>
</file>