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KjData\svn\fn_design\fh\iem13\sem1\BWL\"/>
    </mc:Choice>
  </mc:AlternateContent>
  <bookViews>
    <workbookView xWindow="0" yWindow="0" windowWidth="15360" windowHeight="790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2" i="1" l="1"/>
  <c r="AK13" i="1"/>
  <c r="AK14" i="1"/>
  <c r="AK15" i="1"/>
  <c r="AK16" i="1"/>
  <c r="AK17" i="1"/>
  <c r="AK18" i="1"/>
  <c r="AK11" i="1"/>
  <c r="AJ12" i="1"/>
  <c r="AJ13" i="1"/>
  <c r="AJ14" i="1"/>
  <c r="AJ15" i="1"/>
  <c r="AJ16" i="1"/>
  <c r="AJ17" i="1"/>
  <c r="AJ18" i="1"/>
  <c r="AJ11" i="1"/>
  <c r="AI12" i="1"/>
  <c r="AI13" i="1"/>
  <c r="AI14" i="1"/>
  <c r="AI15" i="1"/>
  <c r="AI16" i="1"/>
  <c r="AI17" i="1"/>
  <c r="AI18" i="1"/>
  <c r="AI11" i="1"/>
  <c r="W15" i="1"/>
  <c r="W12" i="1"/>
  <c r="W13" i="1"/>
  <c r="W14" i="1"/>
  <c r="W16" i="1"/>
  <c r="W17" i="1"/>
  <c r="W18" i="1"/>
  <c r="W11" i="1"/>
  <c r="AC12" i="1" l="1"/>
  <c r="AC13" i="1"/>
  <c r="AC14" i="1"/>
  <c r="AC15" i="1"/>
  <c r="AC16" i="1"/>
  <c r="AC17" i="1"/>
  <c r="AC18" i="1"/>
  <c r="AC11" i="1"/>
  <c r="V12" i="1"/>
  <c r="V13" i="1"/>
  <c r="V14" i="1"/>
  <c r="V15" i="1"/>
  <c r="V16" i="1"/>
  <c r="AF16" i="1" s="1"/>
  <c r="V17" i="1"/>
  <c r="AF17" i="1" s="1"/>
  <c r="V18" i="1"/>
  <c r="V11" i="1"/>
  <c r="AF11" i="1" s="1"/>
  <c r="R12" i="1"/>
  <c r="R13" i="1"/>
  <c r="R14" i="1"/>
  <c r="R15" i="1"/>
  <c r="R16" i="1"/>
  <c r="R17" i="1"/>
  <c r="R18" i="1"/>
  <c r="R11" i="1"/>
  <c r="AF18" i="1" l="1"/>
  <c r="AF15" i="1"/>
  <c r="AF14" i="1"/>
  <c r="AF13" i="1"/>
  <c r="AF12" i="1"/>
  <c r="O12" i="1"/>
  <c r="O13" i="1"/>
  <c r="O14" i="1"/>
  <c r="O15" i="1"/>
  <c r="O16" i="1"/>
  <c r="O17" i="1"/>
  <c r="O18" i="1"/>
  <c r="O11" i="1"/>
  <c r="H12" i="1"/>
  <c r="T12" i="1" s="1"/>
  <c r="H13" i="1"/>
  <c r="T13" i="1" s="1"/>
  <c r="AE13" i="1" s="1"/>
  <c r="H14" i="1"/>
  <c r="T14" i="1" s="1"/>
  <c r="H15" i="1"/>
  <c r="T15" i="1" s="1"/>
  <c r="H16" i="1"/>
  <c r="T16" i="1" s="1"/>
  <c r="H17" i="1"/>
  <c r="T17" i="1" s="1"/>
  <c r="AE17" i="1" s="1"/>
  <c r="H18" i="1"/>
  <c r="T18" i="1" s="1"/>
  <c r="H11" i="1"/>
  <c r="T11" i="1" s="1"/>
  <c r="J18" i="1"/>
  <c r="J17" i="1"/>
  <c r="J14" i="1"/>
  <c r="J13" i="1"/>
  <c r="J16" i="1"/>
  <c r="J15" i="1"/>
  <c r="J12" i="1"/>
  <c r="J11" i="1"/>
  <c r="I16" i="1"/>
  <c r="I17" i="1"/>
  <c r="L17" i="1" s="1"/>
  <c r="I18" i="1"/>
  <c r="L18" i="1" s="1"/>
  <c r="I15" i="1"/>
  <c r="I12" i="1"/>
  <c r="I13" i="1"/>
  <c r="I14" i="1"/>
  <c r="I11" i="1"/>
  <c r="L11" i="1" s="1"/>
  <c r="E7" i="1"/>
  <c r="X18" i="1" l="1"/>
  <c r="Y18" i="1" s="1"/>
  <c r="Z18" i="1" s="1"/>
  <c r="AG18" i="1" s="1"/>
  <c r="AH18" i="1" s="1"/>
  <c r="L15" i="1"/>
  <c r="L13" i="1"/>
  <c r="X11" i="1"/>
  <c r="Y11" i="1" s="1"/>
  <c r="X13" i="1"/>
  <c r="Y13" i="1" s="1"/>
  <c r="Z13" i="1" s="1"/>
  <c r="X15" i="1"/>
  <c r="Y15" i="1" s="1"/>
  <c r="Z15" i="1" s="1"/>
  <c r="AG15" i="1" s="1"/>
  <c r="AH15" i="1" s="1"/>
  <c r="X17" i="1"/>
  <c r="Y17" i="1" s="1"/>
  <c r="Z17" i="1" s="1"/>
  <c r="AG17" i="1" s="1"/>
  <c r="AH17" i="1" s="1"/>
  <c r="L16" i="1"/>
  <c r="X16" i="1" s="1"/>
  <c r="Y16" i="1" s="1"/>
  <c r="Z16" i="1" s="1"/>
  <c r="L12" i="1"/>
  <c r="X12" i="1" s="1"/>
  <c r="Y12" i="1" s="1"/>
  <c r="Z12" i="1" s="1"/>
  <c r="L14" i="1"/>
  <c r="X14" i="1" s="1"/>
  <c r="Y14" i="1" s="1"/>
  <c r="Z14" i="1" s="1"/>
  <c r="AG13" i="1" l="1"/>
  <c r="AH13" i="1" s="1"/>
  <c r="Z11" i="1"/>
  <c r="AG16" i="1"/>
  <c r="AH16" i="1" s="1"/>
  <c r="AG14" i="1"/>
  <c r="AH14" i="1" s="1"/>
  <c r="AG12" i="1"/>
  <c r="AH12" i="1" s="1"/>
  <c r="AG11" i="1"/>
  <c r="AH11" i="1" s="1"/>
</calcChain>
</file>

<file path=xl/comments1.xml><?xml version="1.0" encoding="utf-8"?>
<comments xmlns="http://schemas.openxmlformats.org/spreadsheetml/2006/main">
  <authors>
    <author>Kjartan Ferstl</author>
  </authors>
  <commentList>
    <comment ref="D12" authorId="0" shapeId="0">
      <text>
        <r>
          <rPr>
            <b/>
            <sz val="9"/>
            <color indexed="81"/>
            <rFont val="Segoe UI"/>
            <family val="2"/>
          </rPr>
          <t>Kjartan Ferstl:</t>
        </r>
        <r>
          <rPr>
            <sz val="9"/>
            <color indexed="81"/>
            <rFont val="Segoe UI"/>
            <family val="2"/>
          </rPr>
          <t xml:space="preserve">
mehr verkauft als produziert</t>
        </r>
      </text>
    </comment>
    <comment ref="D16" authorId="0" shapeId="0">
      <text>
        <r>
          <rPr>
            <b/>
            <sz val="9"/>
            <color indexed="81"/>
            <rFont val="Segoe UI"/>
            <family val="2"/>
          </rPr>
          <t>Kjartan Ferstl:</t>
        </r>
        <r>
          <rPr>
            <sz val="9"/>
            <color indexed="81"/>
            <rFont val="Segoe UI"/>
            <family val="2"/>
          </rPr>
          <t xml:space="preserve">
mehr verkauft als produziert</t>
        </r>
      </text>
    </comment>
  </commentList>
</comments>
</file>

<file path=xl/sharedStrings.xml><?xml version="1.0" encoding="utf-8"?>
<sst xmlns="http://schemas.openxmlformats.org/spreadsheetml/2006/main" count="69" uniqueCount="43">
  <si>
    <t>Segment1</t>
  </si>
  <si>
    <t>Segment2</t>
  </si>
  <si>
    <t>Verkaufspreis</t>
  </si>
  <si>
    <t>Gemeinkosten</t>
  </si>
  <si>
    <t>HSK</t>
  </si>
  <si>
    <t>Aktion1</t>
  </si>
  <si>
    <t>Aktion2</t>
  </si>
  <si>
    <t>Segment</t>
  </si>
  <si>
    <t>Aktion</t>
  </si>
  <si>
    <t>Maschine</t>
  </si>
  <si>
    <t>Gesamt</t>
  </si>
  <si>
    <t>Vorher</t>
  </si>
  <si>
    <t>HSK gesamt</t>
  </si>
  <si>
    <t>Erlöse</t>
  </si>
  <si>
    <t>Gewinn vor Steuer</t>
  </si>
  <si>
    <t>Steuer</t>
  </si>
  <si>
    <t>Gewinn nach Steuer</t>
  </si>
  <si>
    <t>Forderungen</t>
  </si>
  <si>
    <t>EKR</t>
  </si>
  <si>
    <t>EK</t>
  </si>
  <si>
    <t>Absatz/Quartal</t>
  </si>
  <si>
    <t>unfertig</t>
  </si>
  <si>
    <t>fertig</t>
  </si>
  <si>
    <t>Mögliche Kombinationen</t>
  </si>
  <si>
    <t>Kommentar</t>
  </si>
  <si>
    <t>nicht mögl.</t>
  </si>
  <si>
    <t>%</t>
  </si>
  <si>
    <t>$</t>
  </si>
  <si>
    <t>verkauft</t>
  </si>
  <si>
    <t>Stück</t>
  </si>
  <si>
    <t>Anlagevermögen $</t>
  </si>
  <si>
    <t>Stück übrig</t>
  </si>
  <si>
    <t>Zinsen $</t>
  </si>
  <si>
    <t>AFA $</t>
  </si>
  <si>
    <t>Gemeinkosten $</t>
  </si>
  <si>
    <t>HSK $</t>
  </si>
  <si>
    <t xml:space="preserve">Nach dieser Auswertung muss die Option 2/1/1 Gewählt werden. Den Berechnungen zur Folge erreichen wir damit eine EKR von 17% bei einem Eigenkapital von 83 mio. Da heißt, dass wir als bestes Konzept für die kommenden Marktänderungen die Platzierung mit Hochpreisigeren Produkten sehen. Zudem werden wir in unser Marketing investieren, um maximalen Absatz er erreichen. Für die Produktion werden wir uns eine neue Maschine leisten, die wie bisher zweistufig arbeitet. </t>
  </si>
  <si>
    <t>Aufwand</t>
  </si>
  <si>
    <t>Einzahlungen</t>
  </si>
  <si>
    <t>Jahr 4</t>
  </si>
  <si>
    <t>Jahr 3</t>
  </si>
  <si>
    <t>Auszahlungen</t>
  </si>
  <si>
    <t>Jahr 3/4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</si>
</sst>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theme="0" tint="-0.499984740745262"/>
      <name val="Calibri"/>
      <family val="2"/>
      <scheme val="minor"/>
    </font>
    <font>
      <b/>
      <sz val="11"/>
      <color theme="0" tint="-0.49998474074526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56">
    <xf numFmtId="0" fontId="0" fillId="0" borderId="0" xfId="0"/>
    <xf numFmtId="0" fontId="0" fillId="0" borderId="0" xfId="0" applyBorder="1"/>
    <xf numFmtId="0" fontId="0" fillId="0" borderId="6" xfId="0" applyBorder="1"/>
    <xf numFmtId="0" fontId="0" fillId="0" borderId="7" xfId="0" applyBorder="1"/>
    <xf numFmtId="0" fontId="0" fillId="0" borderId="0"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3" xfId="0" applyFont="1" applyBorder="1" applyAlignment="1">
      <alignment horizontal="center"/>
    </xf>
    <xf numFmtId="0" fontId="0" fillId="0" borderId="1" xfId="0" applyBorder="1"/>
    <xf numFmtId="0" fontId="0" fillId="0" borderId="2" xfId="0" applyBorder="1"/>
    <xf numFmtId="0" fontId="0" fillId="0" borderId="3" xfId="0" applyBorder="1"/>
    <xf numFmtId="0" fontId="0" fillId="0" borderId="8" xfId="0" applyBorder="1"/>
    <xf numFmtId="0" fontId="0" fillId="0" borderId="4"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5"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Fill="1" applyBorder="1" applyAlignment="1">
      <alignment horizontal="center"/>
    </xf>
    <xf numFmtId="0" fontId="1" fillId="0" borderId="5"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9" fontId="1" fillId="0" borderId="10" xfId="1" applyFont="1" applyBorder="1" applyAlignment="1">
      <alignment horizontal="center"/>
    </xf>
    <xf numFmtId="9" fontId="1" fillId="0" borderId="11" xfId="1" applyFont="1" applyBorder="1" applyAlignment="1">
      <alignment horizontal="center"/>
    </xf>
    <xf numFmtId="9" fontId="1" fillId="0" borderId="9" xfId="1" applyFont="1" applyBorder="1" applyAlignment="1">
      <alignment horizontal="center"/>
    </xf>
    <xf numFmtId="0" fontId="0" fillId="0" borderId="9" xfId="0" applyFont="1" applyBorder="1" applyAlignment="1">
      <alignment horizontal="center"/>
    </xf>
    <xf numFmtId="0" fontId="0" fillId="0" borderId="0" xfId="0" applyFont="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5" fillId="2" borderId="0" xfId="0" applyFont="1" applyFill="1" applyBorder="1"/>
    <xf numFmtId="0" fontId="6" fillId="2" borderId="5" xfId="0" applyFont="1" applyFill="1" applyBorder="1" applyAlignment="1">
      <alignment horizontal="center"/>
    </xf>
    <xf numFmtId="0" fontId="5" fillId="2" borderId="10" xfId="0" applyFont="1" applyFill="1" applyBorder="1" applyAlignment="1">
      <alignment horizontal="center"/>
    </xf>
    <xf numFmtId="9" fontId="6" fillId="2" borderId="10" xfId="1" applyFont="1"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0" fillId="3" borderId="0" xfId="0" applyFill="1" applyBorder="1"/>
    <xf numFmtId="0" fontId="1" fillId="3" borderId="5" xfId="0" applyFont="1" applyFill="1" applyBorder="1" applyAlignment="1">
      <alignment horizontal="center"/>
    </xf>
    <xf numFmtId="0" fontId="0" fillId="3" borderId="10" xfId="0"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0" xfId="0" applyAlignment="1">
      <alignment horizontal="left" wrapText="1"/>
    </xf>
    <xf numFmtId="10" fontId="1" fillId="3" borderId="10" xfId="1" applyNumberFormat="1" applyFont="1" applyFill="1" applyBorder="1" applyAlignment="1">
      <alignment horizontal="center"/>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0"/>
  <sheetViews>
    <sheetView tabSelected="1" zoomScale="115" zoomScaleNormal="115" workbookViewId="0">
      <selection activeCell="A15" sqref="A15"/>
    </sheetView>
  </sheetViews>
  <sheetFormatPr baseColWidth="10" defaultRowHeight="15" x14ac:dyDescent="0.25"/>
  <cols>
    <col min="1" max="1" width="10.5703125" bestFit="1" customWidth="1"/>
    <col min="2" max="2" width="11.140625" customWidth="1"/>
    <col min="3" max="4" width="14.28515625" customWidth="1"/>
    <col min="5" max="5" width="8.85546875" customWidth="1"/>
    <col min="6" max="6" width="6.85546875" bestFit="1" customWidth="1"/>
    <col min="7" max="7" width="10" customWidth="1"/>
    <col min="9" max="9" width="8.85546875" bestFit="1" customWidth="1"/>
    <col min="10" max="10" width="6.85546875" bestFit="1" customWidth="1"/>
    <col min="11" max="11" width="9.42578125" bestFit="1" customWidth="1"/>
    <col min="19" max="19" width="15" bestFit="1" customWidth="1"/>
    <col min="20" max="20" width="13.7109375" bestFit="1" customWidth="1"/>
    <col min="22" max="23" width="7.140625" customWidth="1"/>
    <col min="24" max="24" width="17.5703125" bestFit="1" customWidth="1"/>
    <col min="25" max="25" width="8" customWidth="1"/>
    <col min="26" max="26" width="18.85546875" bestFit="1" customWidth="1"/>
    <col min="27" max="27" width="8.42578125" customWidth="1"/>
    <col min="28" max="28" width="10.28515625" customWidth="1"/>
    <col min="29" max="29" width="8.28515625" customWidth="1"/>
    <col min="30" max="30" width="10.140625" customWidth="1"/>
    <col min="31" max="31" width="8.28515625" customWidth="1"/>
  </cols>
  <sheetData>
    <row r="1" spans="1:37" ht="15.75" thickBot="1" x14ac:dyDescent="0.3">
      <c r="B1" s="12" t="s">
        <v>4</v>
      </c>
      <c r="C1" s="13" t="s">
        <v>3</v>
      </c>
      <c r="D1" s="13"/>
      <c r="E1" s="53" t="s">
        <v>2</v>
      </c>
      <c r="F1" s="52"/>
    </row>
    <row r="2" spans="1:37" x14ac:dyDescent="0.25">
      <c r="A2" s="12" t="s">
        <v>0</v>
      </c>
      <c r="B2" s="12">
        <v>7</v>
      </c>
      <c r="C2" s="13">
        <v>6</v>
      </c>
      <c r="D2" s="13"/>
      <c r="E2" s="13">
        <v>13</v>
      </c>
      <c r="F2" s="14"/>
    </row>
    <row r="3" spans="1:37" ht="15.75" thickBot="1" x14ac:dyDescent="0.3">
      <c r="A3" s="2" t="s">
        <v>1</v>
      </c>
      <c r="B3" s="2">
        <v>8</v>
      </c>
      <c r="C3" s="3">
        <v>16</v>
      </c>
      <c r="D3" s="3"/>
      <c r="E3" s="3">
        <v>15</v>
      </c>
      <c r="F3" s="15"/>
    </row>
    <row r="4" spans="1:37" ht="15.75" thickBot="1" x14ac:dyDescent="0.3"/>
    <row r="5" spans="1:37" ht="15.75" thickBot="1" x14ac:dyDescent="0.3">
      <c r="B5" s="12" t="s">
        <v>20</v>
      </c>
      <c r="C5" s="13" t="s">
        <v>3</v>
      </c>
      <c r="D5" s="13"/>
      <c r="E5" s="13" t="s">
        <v>2</v>
      </c>
      <c r="F5" s="14"/>
    </row>
    <row r="6" spans="1:37" x14ac:dyDescent="0.25">
      <c r="A6" s="12" t="s">
        <v>5</v>
      </c>
      <c r="B6" s="12">
        <v>4</v>
      </c>
      <c r="C6" s="13">
        <v>16</v>
      </c>
      <c r="D6" s="13"/>
      <c r="E6" s="13"/>
      <c r="F6" s="14"/>
    </row>
    <row r="7" spans="1:37" ht="15.75" thickBot="1" x14ac:dyDescent="0.3">
      <c r="A7" s="2" t="s">
        <v>6</v>
      </c>
      <c r="B7" s="2">
        <v>3</v>
      </c>
      <c r="C7" s="3">
        <v>12</v>
      </c>
      <c r="D7" s="3"/>
      <c r="E7" s="3" t="str">
        <f>"+1"</f>
        <v>+1</v>
      </c>
      <c r="F7" s="15"/>
    </row>
    <row r="8" spans="1:37" ht="15.75" thickBot="1" x14ac:dyDescent="0.3"/>
    <row r="9" spans="1:37" x14ac:dyDescent="0.25">
      <c r="A9" s="51" t="s">
        <v>23</v>
      </c>
      <c r="B9" s="53"/>
      <c r="C9" s="52"/>
      <c r="D9" s="6" t="s">
        <v>24</v>
      </c>
      <c r="E9" s="51" t="s">
        <v>35</v>
      </c>
      <c r="F9" s="53"/>
      <c r="G9" s="53"/>
      <c r="H9" s="52"/>
      <c r="I9" s="51" t="s">
        <v>34</v>
      </c>
      <c r="J9" s="53"/>
      <c r="K9" s="53"/>
      <c r="L9" s="52"/>
      <c r="M9" s="51" t="s">
        <v>33</v>
      </c>
      <c r="N9" s="53"/>
      <c r="O9" s="52"/>
      <c r="P9" s="51" t="s">
        <v>32</v>
      </c>
      <c r="Q9" s="53"/>
      <c r="R9" s="52"/>
      <c r="S9" s="5" t="s">
        <v>28</v>
      </c>
      <c r="T9" s="6" t="s">
        <v>12</v>
      </c>
      <c r="U9" s="6" t="s">
        <v>2</v>
      </c>
      <c r="V9" s="6" t="s">
        <v>13</v>
      </c>
      <c r="W9" s="9" t="s">
        <v>37</v>
      </c>
      <c r="X9" s="6" t="s">
        <v>14</v>
      </c>
      <c r="Y9" s="6" t="s">
        <v>15</v>
      </c>
      <c r="Z9" s="6" t="s">
        <v>16</v>
      </c>
      <c r="AA9" s="51" t="s">
        <v>30</v>
      </c>
      <c r="AB9" s="53"/>
      <c r="AC9" s="52"/>
      <c r="AD9" s="51" t="s">
        <v>31</v>
      </c>
      <c r="AE9" s="52"/>
      <c r="AF9" s="34" t="s">
        <v>17</v>
      </c>
      <c r="AG9" s="5" t="s">
        <v>19</v>
      </c>
      <c r="AH9" s="29" t="s">
        <v>18</v>
      </c>
      <c r="AI9" s="49" t="s">
        <v>38</v>
      </c>
      <c r="AJ9" s="50"/>
      <c r="AK9" t="s">
        <v>41</v>
      </c>
    </row>
    <row r="10" spans="1:37" ht="15.75" thickBot="1" x14ac:dyDescent="0.3">
      <c r="A10" s="16" t="s">
        <v>7</v>
      </c>
      <c r="B10" s="17" t="s">
        <v>8</v>
      </c>
      <c r="C10" s="21" t="s">
        <v>9</v>
      </c>
      <c r="D10" s="4"/>
      <c r="E10" s="16" t="s">
        <v>7</v>
      </c>
      <c r="F10" s="17" t="s">
        <v>8</v>
      </c>
      <c r="G10" s="17" t="s">
        <v>9</v>
      </c>
      <c r="H10" s="20" t="s">
        <v>10</v>
      </c>
      <c r="I10" s="16" t="s">
        <v>7</v>
      </c>
      <c r="J10" s="17" t="s">
        <v>8</v>
      </c>
      <c r="K10" s="26" t="s">
        <v>9</v>
      </c>
      <c r="L10" s="27" t="s">
        <v>10</v>
      </c>
      <c r="M10" s="16" t="s">
        <v>9</v>
      </c>
      <c r="N10" s="26" t="s">
        <v>11</v>
      </c>
      <c r="O10" s="27" t="s">
        <v>10</v>
      </c>
      <c r="P10" s="16" t="s">
        <v>9</v>
      </c>
      <c r="Q10" s="26" t="s">
        <v>11</v>
      </c>
      <c r="R10" s="20" t="s">
        <v>10</v>
      </c>
      <c r="S10" s="26" t="s">
        <v>29</v>
      </c>
      <c r="T10" s="26" t="s">
        <v>27</v>
      </c>
      <c r="U10" s="26" t="s">
        <v>27</v>
      </c>
      <c r="V10" s="26" t="s">
        <v>27</v>
      </c>
      <c r="W10" s="26"/>
      <c r="X10" s="26" t="s">
        <v>27</v>
      </c>
      <c r="Y10" s="26" t="s">
        <v>27</v>
      </c>
      <c r="Z10" s="26" t="s">
        <v>27</v>
      </c>
      <c r="AA10" s="16" t="s">
        <v>11</v>
      </c>
      <c r="AB10" s="17" t="s">
        <v>9</v>
      </c>
      <c r="AC10" s="20" t="s">
        <v>10</v>
      </c>
      <c r="AD10" s="16" t="s">
        <v>21</v>
      </c>
      <c r="AE10" s="21" t="s">
        <v>22</v>
      </c>
      <c r="AF10" s="35" t="s">
        <v>27</v>
      </c>
      <c r="AG10" s="16" t="s">
        <v>27</v>
      </c>
      <c r="AH10" s="30" t="s">
        <v>26</v>
      </c>
      <c r="AI10" s="26" t="s">
        <v>40</v>
      </c>
      <c r="AJ10" s="26" t="s">
        <v>39</v>
      </c>
      <c r="AK10" s="26" t="s">
        <v>42</v>
      </c>
    </row>
    <row r="11" spans="1:37" x14ac:dyDescent="0.25">
      <c r="A11" s="5">
        <v>1</v>
      </c>
      <c r="B11" s="6">
        <v>1</v>
      </c>
      <c r="C11" s="7">
        <v>1</v>
      </c>
      <c r="D11" s="13"/>
      <c r="E11" s="5">
        <v>3</v>
      </c>
      <c r="F11" s="6">
        <v>0</v>
      </c>
      <c r="G11" s="6">
        <v>4</v>
      </c>
      <c r="H11" s="11">
        <f>SUM(E11:G11)</f>
        <v>7</v>
      </c>
      <c r="I11" s="5">
        <f>$C$2</f>
        <v>6</v>
      </c>
      <c r="J11" s="6">
        <f>$C$6</f>
        <v>16</v>
      </c>
      <c r="K11" s="6">
        <v>32</v>
      </c>
      <c r="L11" s="11">
        <f>SUM(I11:K11)</f>
        <v>54</v>
      </c>
      <c r="M11" s="5">
        <v>7</v>
      </c>
      <c r="N11" s="6">
        <v>5</v>
      </c>
      <c r="O11" s="11">
        <f>SUM(M11:N11)</f>
        <v>12</v>
      </c>
      <c r="P11" s="5">
        <v>9</v>
      </c>
      <c r="Q11" s="6">
        <v>6</v>
      </c>
      <c r="R11" s="11">
        <f>SUM(P11:Q11)</f>
        <v>15</v>
      </c>
      <c r="S11" s="8">
        <v>16</v>
      </c>
      <c r="T11" s="9">
        <f>S11*H11</f>
        <v>112</v>
      </c>
      <c r="U11" s="9">
        <v>13</v>
      </c>
      <c r="V11" s="9">
        <f>U11*S11</f>
        <v>208</v>
      </c>
      <c r="W11" s="9">
        <f>T11+L11+O11+R11</f>
        <v>193</v>
      </c>
      <c r="X11" s="9">
        <f>V11-T11-L11-O11-R11</f>
        <v>15</v>
      </c>
      <c r="Y11" s="9">
        <f>X11/3</f>
        <v>5</v>
      </c>
      <c r="Z11" s="10">
        <f>X11-Y11</f>
        <v>10</v>
      </c>
      <c r="AA11" s="5">
        <v>34</v>
      </c>
      <c r="AB11" s="6">
        <v>56</v>
      </c>
      <c r="AC11" s="7">
        <f>SUM(AA11:AB11)</f>
        <v>90</v>
      </c>
      <c r="AD11" s="5">
        <v>4</v>
      </c>
      <c r="AE11" s="7">
        <v>0</v>
      </c>
      <c r="AF11" s="23">
        <f>V11/4</f>
        <v>52</v>
      </c>
      <c r="AG11" s="5">
        <f t="shared" ref="AG11:AG18" si="0">Z11+60+9</f>
        <v>79</v>
      </c>
      <c r="AH11" s="33">
        <f t="shared" ref="AH11:AH18" si="1">Z11/AG11</f>
        <v>0.12658227848101267</v>
      </c>
      <c r="AI11">
        <f>25+S11*3/4*U11</f>
        <v>181</v>
      </c>
      <c r="AJ11">
        <f>S11*U11</f>
        <v>208</v>
      </c>
      <c r="AK11">
        <f>W11</f>
        <v>193</v>
      </c>
    </row>
    <row r="12" spans="1:37" x14ac:dyDescent="0.25">
      <c r="A12" s="36">
        <v>1</v>
      </c>
      <c r="B12" s="37">
        <v>1</v>
      </c>
      <c r="C12" s="38">
        <v>2</v>
      </c>
      <c r="D12" s="39" t="s">
        <v>25</v>
      </c>
      <c r="E12" s="36">
        <v>3</v>
      </c>
      <c r="F12" s="37">
        <v>0</v>
      </c>
      <c r="G12" s="37">
        <v>5</v>
      </c>
      <c r="H12" s="40">
        <f t="shared" ref="H12:H18" si="2">SUM(E12:G12)</f>
        <v>8</v>
      </c>
      <c r="I12" s="36">
        <f t="shared" ref="I12:I14" si="3">$C$2</f>
        <v>6</v>
      </c>
      <c r="J12" s="37">
        <f>$C$6</f>
        <v>16</v>
      </c>
      <c r="K12" s="37">
        <v>24</v>
      </c>
      <c r="L12" s="40">
        <f t="shared" ref="L12:L18" si="4">SUM(I12:K12)</f>
        <v>46</v>
      </c>
      <c r="M12" s="36">
        <v>5</v>
      </c>
      <c r="N12" s="37">
        <v>5</v>
      </c>
      <c r="O12" s="40">
        <f t="shared" ref="O12:O18" si="5">SUM(M12:N12)</f>
        <v>10</v>
      </c>
      <c r="P12" s="36">
        <v>3</v>
      </c>
      <c r="Q12" s="37">
        <v>6</v>
      </c>
      <c r="R12" s="40">
        <f t="shared" ref="R12:R18" si="6">SUM(P12:Q12)</f>
        <v>9</v>
      </c>
      <c r="S12" s="36">
        <v>16</v>
      </c>
      <c r="T12" s="37">
        <f t="shared" ref="T12:T18" si="7">S12*H12</f>
        <v>128</v>
      </c>
      <c r="U12" s="37">
        <v>13</v>
      </c>
      <c r="V12" s="37">
        <f t="shared" ref="V12:V18" si="8">U12*S12</f>
        <v>208</v>
      </c>
      <c r="W12" s="37">
        <f t="shared" ref="W12:W18" si="9">T12+L12+O12+R12</f>
        <v>193</v>
      </c>
      <c r="X12" s="37">
        <f t="shared" ref="X12:X18" si="10">V12-T12-L12-O12-R12</f>
        <v>15</v>
      </c>
      <c r="Y12" s="37">
        <f t="shared" ref="Y12:Y18" si="11">X12/3</f>
        <v>5</v>
      </c>
      <c r="Z12" s="38">
        <f t="shared" ref="Z12:Z18" si="12">X12-Y12</f>
        <v>10</v>
      </c>
      <c r="AA12" s="36">
        <v>34</v>
      </c>
      <c r="AB12" s="37">
        <v>20</v>
      </c>
      <c r="AC12" s="38">
        <f t="shared" ref="AC12:AC18" si="13">SUM(AA12:AB12)</f>
        <v>54</v>
      </c>
      <c r="AD12" s="36">
        <v>5</v>
      </c>
      <c r="AE12" s="38">
        <v>0</v>
      </c>
      <c r="AF12" s="41">
        <f t="shared" ref="AF12:AF18" si="14">V12/4</f>
        <v>52</v>
      </c>
      <c r="AG12" s="36">
        <f t="shared" si="0"/>
        <v>79</v>
      </c>
      <c r="AH12" s="42">
        <f t="shared" si="1"/>
        <v>0.12658227848101267</v>
      </c>
      <c r="AI12">
        <f t="shared" ref="AI12:AI18" si="15">25+S12*3/4*U12</f>
        <v>181</v>
      </c>
      <c r="AJ12">
        <f t="shared" ref="AJ12:AJ18" si="16">S12*U12</f>
        <v>208</v>
      </c>
      <c r="AK12">
        <f t="shared" ref="AK12:AK18" si="17">W12</f>
        <v>193</v>
      </c>
    </row>
    <row r="13" spans="1:37" x14ac:dyDescent="0.25">
      <c r="A13" s="16">
        <v>1</v>
      </c>
      <c r="B13" s="17">
        <v>2</v>
      </c>
      <c r="C13" s="21">
        <v>1</v>
      </c>
      <c r="D13" s="1"/>
      <c r="E13" s="16">
        <v>3</v>
      </c>
      <c r="F13" s="17">
        <v>0</v>
      </c>
      <c r="G13" s="17">
        <v>4</v>
      </c>
      <c r="H13" s="20">
        <f t="shared" si="2"/>
        <v>7</v>
      </c>
      <c r="I13" s="16">
        <f t="shared" si="3"/>
        <v>6</v>
      </c>
      <c r="J13" s="17">
        <f>$C$7</f>
        <v>12</v>
      </c>
      <c r="K13" s="17">
        <v>32</v>
      </c>
      <c r="L13" s="20">
        <f t="shared" si="4"/>
        <v>50</v>
      </c>
      <c r="M13" s="16">
        <v>7</v>
      </c>
      <c r="N13" s="17">
        <v>5</v>
      </c>
      <c r="O13" s="20">
        <f t="shared" si="5"/>
        <v>12</v>
      </c>
      <c r="P13" s="16">
        <v>9</v>
      </c>
      <c r="Q13" s="17">
        <v>6</v>
      </c>
      <c r="R13" s="20">
        <f t="shared" si="6"/>
        <v>15</v>
      </c>
      <c r="S13" s="16">
        <v>12</v>
      </c>
      <c r="T13" s="17">
        <f t="shared" si="7"/>
        <v>84</v>
      </c>
      <c r="U13" s="17">
        <v>14</v>
      </c>
      <c r="V13" s="17">
        <f t="shared" si="8"/>
        <v>168</v>
      </c>
      <c r="W13" s="17">
        <f t="shared" si="9"/>
        <v>161</v>
      </c>
      <c r="X13" s="17">
        <f t="shared" si="10"/>
        <v>7</v>
      </c>
      <c r="Y13" s="17">
        <f t="shared" si="11"/>
        <v>2.3333333333333335</v>
      </c>
      <c r="Z13" s="21">
        <f t="shared" si="12"/>
        <v>4.6666666666666661</v>
      </c>
      <c r="AA13" s="16">
        <v>34</v>
      </c>
      <c r="AB13" s="17">
        <v>56</v>
      </c>
      <c r="AC13" s="21">
        <f t="shared" si="13"/>
        <v>90</v>
      </c>
      <c r="AD13" s="16">
        <v>4</v>
      </c>
      <c r="AE13" s="21">
        <f>T13/S13</f>
        <v>7</v>
      </c>
      <c r="AF13" s="24">
        <f t="shared" si="14"/>
        <v>42</v>
      </c>
      <c r="AG13" s="16">
        <f t="shared" si="0"/>
        <v>73.666666666666671</v>
      </c>
      <c r="AH13" s="31">
        <f t="shared" si="1"/>
        <v>6.3348416289592743E-2</v>
      </c>
      <c r="AI13">
        <f t="shared" si="15"/>
        <v>151</v>
      </c>
      <c r="AJ13">
        <f t="shared" si="16"/>
        <v>168</v>
      </c>
      <c r="AK13">
        <f t="shared" si="17"/>
        <v>161</v>
      </c>
    </row>
    <row r="14" spans="1:37" x14ac:dyDescent="0.25">
      <c r="A14" s="16">
        <v>1</v>
      </c>
      <c r="B14" s="17">
        <v>2</v>
      </c>
      <c r="C14" s="21">
        <v>2</v>
      </c>
      <c r="D14" s="1"/>
      <c r="E14" s="16">
        <v>3</v>
      </c>
      <c r="F14" s="17">
        <v>0</v>
      </c>
      <c r="G14" s="17">
        <v>5</v>
      </c>
      <c r="H14" s="20">
        <f t="shared" si="2"/>
        <v>8</v>
      </c>
      <c r="I14" s="16">
        <f t="shared" si="3"/>
        <v>6</v>
      </c>
      <c r="J14" s="17">
        <f>$C$7</f>
        <v>12</v>
      </c>
      <c r="K14" s="26">
        <v>24</v>
      </c>
      <c r="L14" s="20">
        <f t="shared" si="4"/>
        <v>42</v>
      </c>
      <c r="M14" s="16">
        <v>5</v>
      </c>
      <c r="N14" s="26">
        <v>5</v>
      </c>
      <c r="O14" s="20">
        <f t="shared" si="5"/>
        <v>10</v>
      </c>
      <c r="P14" s="16">
        <v>3</v>
      </c>
      <c r="Q14" s="26">
        <v>6</v>
      </c>
      <c r="R14" s="20">
        <f t="shared" si="6"/>
        <v>9</v>
      </c>
      <c r="S14" s="16">
        <v>12</v>
      </c>
      <c r="T14" s="17">
        <f t="shared" si="7"/>
        <v>96</v>
      </c>
      <c r="U14" s="17">
        <v>14</v>
      </c>
      <c r="V14" s="17">
        <f t="shared" si="8"/>
        <v>168</v>
      </c>
      <c r="W14" s="17">
        <f t="shared" si="9"/>
        <v>157</v>
      </c>
      <c r="X14" s="17">
        <f t="shared" si="10"/>
        <v>11</v>
      </c>
      <c r="Y14" s="17">
        <f t="shared" si="11"/>
        <v>3.6666666666666665</v>
      </c>
      <c r="Z14" s="21">
        <f t="shared" si="12"/>
        <v>7.3333333333333339</v>
      </c>
      <c r="AA14" s="16">
        <v>34</v>
      </c>
      <c r="AB14" s="17">
        <v>20</v>
      </c>
      <c r="AC14" s="21">
        <f t="shared" si="13"/>
        <v>54</v>
      </c>
      <c r="AD14" s="16">
        <v>5</v>
      </c>
      <c r="AE14" s="21">
        <v>0</v>
      </c>
      <c r="AF14" s="24">
        <f t="shared" si="14"/>
        <v>42</v>
      </c>
      <c r="AG14" s="16">
        <f t="shared" si="0"/>
        <v>76.333333333333329</v>
      </c>
      <c r="AH14" s="31">
        <f t="shared" si="1"/>
        <v>9.6069868995633204E-2</v>
      </c>
      <c r="AI14">
        <f t="shared" si="15"/>
        <v>151</v>
      </c>
      <c r="AJ14">
        <f t="shared" si="16"/>
        <v>168</v>
      </c>
      <c r="AK14">
        <f t="shared" si="17"/>
        <v>157</v>
      </c>
    </row>
    <row r="15" spans="1:37" x14ac:dyDescent="0.25">
      <c r="A15" s="43">
        <v>2</v>
      </c>
      <c r="B15" s="44">
        <v>1</v>
      </c>
      <c r="C15" s="45">
        <v>1</v>
      </c>
      <c r="D15" s="46"/>
      <c r="E15" s="43">
        <v>4</v>
      </c>
      <c r="F15" s="44">
        <v>0</v>
      </c>
      <c r="G15" s="44">
        <v>4</v>
      </c>
      <c r="H15" s="47">
        <f t="shared" si="2"/>
        <v>8</v>
      </c>
      <c r="I15" s="43">
        <f>$C$3</f>
        <v>16</v>
      </c>
      <c r="J15" s="44">
        <f>$C$6</f>
        <v>16</v>
      </c>
      <c r="K15" s="44">
        <v>32</v>
      </c>
      <c r="L15" s="47">
        <f t="shared" si="4"/>
        <v>64</v>
      </c>
      <c r="M15" s="43">
        <v>7</v>
      </c>
      <c r="N15" s="44">
        <v>5</v>
      </c>
      <c r="O15" s="47">
        <f t="shared" si="5"/>
        <v>12</v>
      </c>
      <c r="P15" s="43">
        <v>9</v>
      </c>
      <c r="Q15" s="44">
        <v>6</v>
      </c>
      <c r="R15" s="47">
        <f t="shared" si="6"/>
        <v>15</v>
      </c>
      <c r="S15" s="43">
        <v>16</v>
      </c>
      <c r="T15" s="44">
        <f t="shared" si="7"/>
        <v>128</v>
      </c>
      <c r="U15" s="44">
        <v>15</v>
      </c>
      <c r="V15" s="44">
        <f t="shared" si="8"/>
        <v>240</v>
      </c>
      <c r="W15" s="44">
        <f t="shared" si="9"/>
        <v>219</v>
      </c>
      <c r="X15" s="44">
        <f t="shared" si="10"/>
        <v>21</v>
      </c>
      <c r="Y15" s="44">
        <f t="shared" si="11"/>
        <v>7</v>
      </c>
      <c r="Z15" s="45">
        <f t="shared" si="12"/>
        <v>14</v>
      </c>
      <c r="AA15" s="43">
        <v>34</v>
      </c>
      <c r="AB15" s="44">
        <v>56</v>
      </c>
      <c r="AC15" s="45">
        <f t="shared" si="13"/>
        <v>90</v>
      </c>
      <c r="AD15" s="43">
        <v>4</v>
      </c>
      <c r="AE15" s="45">
        <v>0</v>
      </c>
      <c r="AF15" s="48">
        <f t="shared" si="14"/>
        <v>60</v>
      </c>
      <c r="AG15" s="43">
        <f t="shared" si="0"/>
        <v>83</v>
      </c>
      <c r="AH15" s="55">
        <f t="shared" si="1"/>
        <v>0.16867469879518071</v>
      </c>
      <c r="AI15">
        <f t="shared" si="15"/>
        <v>205</v>
      </c>
      <c r="AJ15">
        <f t="shared" si="16"/>
        <v>240</v>
      </c>
      <c r="AK15">
        <f t="shared" si="17"/>
        <v>219</v>
      </c>
    </row>
    <row r="16" spans="1:37" x14ac:dyDescent="0.25">
      <c r="A16" s="36">
        <v>2</v>
      </c>
      <c r="B16" s="37">
        <v>1</v>
      </c>
      <c r="C16" s="38">
        <v>2</v>
      </c>
      <c r="D16" s="39" t="s">
        <v>25</v>
      </c>
      <c r="E16" s="36">
        <v>4</v>
      </c>
      <c r="F16" s="37">
        <v>0</v>
      </c>
      <c r="G16" s="37">
        <v>5</v>
      </c>
      <c r="H16" s="40">
        <f t="shared" si="2"/>
        <v>9</v>
      </c>
      <c r="I16" s="36">
        <f t="shared" ref="I16:I18" si="18">$C$3</f>
        <v>16</v>
      </c>
      <c r="J16" s="37">
        <f>$C$6</f>
        <v>16</v>
      </c>
      <c r="K16" s="37">
        <v>24</v>
      </c>
      <c r="L16" s="40">
        <f t="shared" si="4"/>
        <v>56</v>
      </c>
      <c r="M16" s="36">
        <v>5</v>
      </c>
      <c r="N16" s="37">
        <v>5</v>
      </c>
      <c r="O16" s="40">
        <f t="shared" si="5"/>
        <v>10</v>
      </c>
      <c r="P16" s="36">
        <v>3</v>
      </c>
      <c r="Q16" s="37">
        <v>6</v>
      </c>
      <c r="R16" s="40">
        <f t="shared" si="6"/>
        <v>9</v>
      </c>
      <c r="S16" s="36">
        <v>16</v>
      </c>
      <c r="T16" s="37">
        <f t="shared" si="7"/>
        <v>144</v>
      </c>
      <c r="U16" s="37">
        <v>15</v>
      </c>
      <c r="V16" s="37">
        <f t="shared" si="8"/>
        <v>240</v>
      </c>
      <c r="W16" s="37">
        <f t="shared" si="9"/>
        <v>219</v>
      </c>
      <c r="X16" s="37">
        <f t="shared" si="10"/>
        <v>21</v>
      </c>
      <c r="Y16" s="37">
        <f t="shared" si="11"/>
        <v>7</v>
      </c>
      <c r="Z16" s="38">
        <f t="shared" si="12"/>
        <v>14</v>
      </c>
      <c r="AA16" s="36">
        <v>34</v>
      </c>
      <c r="AB16" s="37">
        <v>20</v>
      </c>
      <c r="AC16" s="38">
        <f t="shared" si="13"/>
        <v>54</v>
      </c>
      <c r="AD16" s="36">
        <v>5</v>
      </c>
      <c r="AE16" s="38">
        <v>0</v>
      </c>
      <c r="AF16" s="41">
        <f t="shared" si="14"/>
        <v>60</v>
      </c>
      <c r="AG16" s="36">
        <f t="shared" si="0"/>
        <v>83</v>
      </c>
      <c r="AH16" s="42">
        <f t="shared" si="1"/>
        <v>0.16867469879518071</v>
      </c>
      <c r="AI16">
        <f t="shared" si="15"/>
        <v>205</v>
      </c>
      <c r="AJ16">
        <f t="shared" si="16"/>
        <v>240</v>
      </c>
      <c r="AK16">
        <f t="shared" si="17"/>
        <v>219</v>
      </c>
    </row>
    <row r="17" spans="1:37" x14ac:dyDescent="0.25">
      <c r="A17" s="16">
        <v>2</v>
      </c>
      <c r="B17" s="17">
        <v>2</v>
      </c>
      <c r="C17" s="21">
        <v>1</v>
      </c>
      <c r="D17" s="1"/>
      <c r="E17" s="16">
        <v>4</v>
      </c>
      <c r="F17" s="17">
        <v>0</v>
      </c>
      <c r="G17" s="17">
        <v>4</v>
      </c>
      <c r="H17" s="20">
        <f t="shared" si="2"/>
        <v>8</v>
      </c>
      <c r="I17" s="16">
        <f t="shared" si="18"/>
        <v>16</v>
      </c>
      <c r="J17" s="17">
        <f>$C$7</f>
        <v>12</v>
      </c>
      <c r="K17" s="26">
        <v>32</v>
      </c>
      <c r="L17" s="20">
        <f t="shared" si="4"/>
        <v>60</v>
      </c>
      <c r="M17" s="16">
        <v>7</v>
      </c>
      <c r="N17" s="26">
        <v>5</v>
      </c>
      <c r="O17" s="20">
        <f t="shared" si="5"/>
        <v>12</v>
      </c>
      <c r="P17" s="16">
        <v>9</v>
      </c>
      <c r="Q17" s="26">
        <v>6</v>
      </c>
      <c r="R17" s="20">
        <f t="shared" si="6"/>
        <v>15</v>
      </c>
      <c r="S17" s="16">
        <v>12</v>
      </c>
      <c r="T17" s="17">
        <f t="shared" si="7"/>
        <v>96</v>
      </c>
      <c r="U17" s="17">
        <v>16</v>
      </c>
      <c r="V17" s="17">
        <f t="shared" si="8"/>
        <v>192</v>
      </c>
      <c r="W17" s="17">
        <f t="shared" si="9"/>
        <v>183</v>
      </c>
      <c r="X17" s="17">
        <f t="shared" si="10"/>
        <v>9</v>
      </c>
      <c r="Y17" s="17">
        <f t="shared" si="11"/>
        <v>3</v>
      </c>
      <c r="Z17" s="21">
        <f t="shared" si="12"/>
        <v>6</v>
      </c>
      <c r="AA17" s="16">
        <v>34</v>
      </c>
      <c r="AB17" s="17">
        <v>56</v>
      </c>
      <c r="AC17" s="21">
        <f t="shared" si="13"/>
        <v>90</v>
      </c>
      <c r="AD17" s="16">
        <v>4</v>
      </c>
      <c r="AE17" s="21">
        <f t="shared" ref="AE17" si="19">T17/S17</f>
        <v>8</v>
      </c>
      <c r="AF17" s="24">
        <f t="shared" si="14"/>
        <v>48</v>
      </c>
      <c r="AG17" s="16">
        <f t="shared" si="0"/>
        <v>75</v>
      </c>
      <c r="AH17" s="31">
        <f t="shared" si="1"/>
        <v>0.08</v>
      </c>
      <c r="AI17">
        <f t="shared" si="15"/>
        <v>169</v>
      </c>
      <c r="AJ17">
        <f t="shared" si="16"/>
        <v>192</v>
      </c>
      <c r="AK17">
        <f t="shared" si="17"/>
        <v>183</v>
      </c>
    </row>
    <row r="18" spans="1:37" ht="15.75" thickBot="1" x14ac:dyDescent="0.3">
      <c r="A18" s="18">
        <v>2</v>
      </c>
      <c r="B18" s="19">
        <v>2</v>
      </c>
      <c r="C18" s="22">
        <v>2</v>
      </c>
      <c r="D18" s="3"/>
      <c r="E18" s="18">
        <v>4</v>
      </c>
      <c r="F18" s="19">
        <v>0</v>
      </c>
      <c r="G18" s="19">
        <v>5</v>
      </c>
      <c r="H18" s="28">
        <f t="shared" si="2"/>
        <v>9</v>
      </c>
      <c r="I18" s="18">
        <f t="shared" si="18"/>
        <v>16</v>
      </c>
      <c r="J18" s="19">
        <f>$C$7</f>
        <v>12</v>
      </c>
      <c r="K18" s="19">
        <v>24</v>
      </c>
      <c r="L18" s="28">
        <f t="shared" si="4"/>
        <v>52</v>
      </c>
      <c r="M18" s="18">
        <v>5</v>
      </c>
      <c r="N18" s="19">
        <v>5</v>
      </c>
      <c r="O18" s="28">
        <f t="shared" si="5"/>
        <v>10</v>
      </c>
      <c r="P18" s="18">
        <v>3</v>
      </c>
      <c r="Q18" s="19">
        <v>6</v>
      </c>
      <c r="R18" s="28">
        <f t="shared" si="6"/>
        <v>9</v>
      </c>
      <c r="S18" s="18">
        <v>12</v>
      </c>
      <c r="T18" s="19">
        <f t="shared" si="7"/>
        <v>108</v>
      </c>
      <c r="U18" s="19">
        <v>16</v>
      </c>
      <c r="V18" s="19">
        <f t="shared" si="8"/>
        <v>192</v>
      </c>
      <c r="W18" s="19">
        <f t="shared" si="9"/>
        <v>179</v>
      </c>
      <c r="X18" s="19">
        <f t="shared" si="10"/>
        <v>13</v>
      </c>
      <c r="Y18" s="19">
        <f t="shared" si="11"/>
        <v>4.333333333333333</v>
      </c>
      <c r="Z18" s="22">
        <f t="shared" si="12"/>
        <v>8.6666666666666679</v>
      </c>
      <c r="AA18" s="18">
        <v>34</v>
      </c>
      <c r="AB18" s="19">
        <v>20</v>
      </c>
      <c r="AC18" s="22">
        <f t="shared" si="13"/>
        <v>54</v>
      </c>
      <c r="AD18" s="18">
        <v>5</v>
      </c>
      <c r="AE18" s="22">
        <v>0</v>
      </c>
      <c r="AF18" s="25">
        <f t="shared" si="14"/>
        <v>48</v>
      </c>
      <c r="AG18" s="18">
        <f t="shared" si="0"/>
        <v>77.666666666666671</v>
      </c>
      <c r="AH18" s="32">
        <f t="shared" si="1"/>
        <v>0.11158798283261803</v>
      </c>
      <c r="AI18">
        <f t="shared" si="15"/>
        <v>169</v>
      </c>
      <c r="AJ18">
        <f t="shared" si="16"/>
        <v>192</v>
      </c>
      <c r="AK18">
        <f t="shared" si="17"/>
        <v>179</v>
      </c>
    </row>
    <row r="19" spans="1:37" x14ac:dyDescent="0.25">
      <c r="L19" s="1"/>
      <c r="Q19" s="4"/>
    </row>
    <row r="20" spans="1:37" ht="87" customHeight="1" x14ac:dyDescent="0.25">
      <c r="A20" s="54" t="s">
        <v>36</v>
      </c>
      <c r="B20" s="54"/>
      <c r="C20" s="54"/>
      <c r="D20" s="54"/>
      <c r="E20" s="54"/>
      <c r="F20" s="54"/>
      <c r="G20" s="54"/>
      <c r="H20" s="54"/>
      <c r="I20" s="54"/>
    </row>
  </sheetData>
  <mergeCells count="10">
    <mergeCell ref="AI9:AJ9"/>
    <mergeCell ref="AD9:AE9"/>
    <mergeCell ref="A9:C9"/>
    <mergeCell ref="E1:F1"/>
    <mergeCell ref="A20:I20"/>
    <mergeCell ref="E9:H9"/>
    <mergeCell ref="AA9:AC9"/>
    <mergeCell ref="I9:L9"/>
    <mergeCell ref="M9:O9"/>
    <mergeCell ref="P9:R9"/>
  </mergeCells>
  <pageMargins left="0.7" right="0.7" top="0.78740157499999996" bottom="0.78740157499999996" header="0.3" footer="0.3"/>
  <pageSetup paperSize="9"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Kjartan Ferstl</dc:creator>
  <cp:lastModifiedBy>Kjartan Ferstl</cp:lastModifiedBy>
  <cp:lastPrinted>2013-11-27T18:28:43Z</cp:lastPrinted>
  <dcterms:created xsi:type="dcterms:W3CDTF">2013-11-22T16:34:49Z</dcterms:created>
  <dcterms:modified xsi:type="dcterms:W3CDTF">2013-11-29T18:07:32Z</dcterms:modified>
</cp:coreProperties>
</file>