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jecucion mas rápid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ikari:
</t>
        </r>
        <r>
          <rPr>
            <rFont val="Tahoma"/>
            <charset val="1"/>
            <family val="2"/>
            <color rgb="00000000"/>
            <sz val="9"/>
          </rPr>
          <t xml:space="preserve">Corrido con menos memoria para poder meter todas las VMs</t>
        </r>
      </text>
    </comment>
  </commentList>
</comments>
</file>

<file path=xl/sharedStrings.xml><?xml version="1.0" encoding="utf-8"?>
<sst xmlns="http://schemas.openxmlformats.org/spreadsheetml/2006/main" count="27" uniqueCount="27">
  <si>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</si>
  <si>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</si>
  <si>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</si>
  <si>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</si>
  <si>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</si>
  <si>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</si>
  <si>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1 NoSync</t>
  </si>
  <si>
    <t>2 Sync</t>
  </si>
  <si>
    <t>3 NoSync</t>
  </si>
  <si>
    <t>4 Sync</t>
  </si>
  <si>
    <t>5 NoSync</t>
  </si>
  <si>
    <t>6 Sync</t>
  </si>
  <si>
    <t>% Conc</t>
  </si>
  <si>
    <t>7 NoSync</t>
  </si>
  <si>
    <t>8 Sync</t>
  </si>
  <si>
    <t>Condiciones de vacio</t>
  </si>
  <si>
    <t>8X SimpleLoopTester</t>
  </si>
  <si>
    <t>4X SimpleLoopTester</t>
  </si>
  <si>
    <t>4VM x UnicoThreadALoBruto</t>
  </si>
  <si>
    <t>2VM x UnicoThreadALoBruto</t>
  </si>
  <si>
    <t>SimpleLoopTester</t>
  </si>
  <si>
    <t>SimpleLoopMultiThreadTester x 1</t>
  </si>
  <si>
    <t>UnicoThreadALoBruto</t>
  </si>
  <si>
    <t>MultiplesThreadsALoBruto x 2</t>
  </si>
  <si>
    <t>SimpleLoopMultiThreadTester x 4</t>
  </si>
  <si>
    <t>MultiplesThreadsALoBruto x 4</t>
  </si>
  <si>
    <t>MultiplesThreadsALoBruto x 32</t>
  </si>
</sst>
</file>

<file path=xl/styles.xml><?xml version="1.0" encoding="utf-8"?>
<styleSheet xmlns="http://schemas.openxmlformats.org/spreadsheetml/2006/main">
  <numFmts count="3">
    <numFmt formatCode="GENERAL" numFmtId="164"/>
    <numFmt formatCode="#,##0.00" numFmtId="165"/>
    <numFmt formatCode="0.00%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rápida'!$F$6:$F$12</c:f>
              <c:numCache>
                <c:formatCode>General</c:formatCode>
                <c:ptCount val="7"/>
                <c:pt idx="0">
                  <c:v>914424</c:v>
                </c:pt>
                <c:pt idx="1">
                  <c:v>776704.92</c:v>
                </c:pt>
                <c:pt idx="2">
                  <c:v>501944.04</c:v>
                </c:pt>
                <c:pt idx="3">
                  <c:v>251211.58</c:v>
                </c:pt>
                <c:pt idx="4">
                  <c:v>194494.19</c:v>
                </c:pt>
                <c:pt idx="5">
                  <c:v>156932.69</c:v>
                </c:pt>
                <c:pt idx="6">
                  <c:v>269281.94</c:v>
                </c:pt>
              </c:numCache>
            </c:numRef>
          </c:val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rápida'!$I$6:$I$12</c:f>
              <c:numCache>
                <c:formatCode>General</c:formatCode>
                <c:ptCount val="7"/>
                <c:pt idx="0">
                  <c:v>4717042.32</c:v>
                </c:pt>
                <c:pt idx="1">
                  <c:v>3776470</c:v>
                </c:pt>
                <c:pt idx="2">
                  <c:v>1865299.84</c:v>
                </c:pt>
                <c:pt idx="3">
                  <c:v>979966.44</c:v>
                </c:pt>
                <c:pt idx="4">
                  <c:v>1237362.42</c:v>
                </c:pt>
                <c:pt idx="5">
                  <c:v>1234625.9</c:v>
                </c:pt>
                <c:pt idx="6">
                  <c:v>499195.16</c:v>
                </c:pt>
              </c:numCache>
            </c:numRef>
          </c:val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rápida'!$B$6:$B$12</c:f>
              <c:numCache>
                <c:formatCode>General</c:formatCode>
                <c:ptCount val="7"/>
                <c:pt idx="0">
                  <c:v>3010551.92</c:v>
                </c:pt>
                <c:pt idx="1">
                  <c:v>2341189.68</c:v>
                </c:pt>
                <c:pt idx="2">
                  <c:v>1072594.52</c:v>
                </c:pt>
                <c:pt idx="3">
                  <c:v>441362.84</c:v>
                </c:pt>
                <c:pt idx="4">
                  <c:v>588878.35</c:v>
                </c:pt>
                <c:pt idx="5">
                  <c:v>594142.91</c:v>
                </c:pt>
                <c:pt idx="6">
                  <c:v>200044.69</c:v>
                </c:pt>
              </c:numCache>
            </c:numRef>
          </c:val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rápida'!$D$6:$D$12</c:f>
              <c:numCache>
                <c:formatCode>General</c:formatCode>
                <c:ptCount val="7"/>
                <c:pt idx="0">
                  <c:v>2912643.52</c:v>
                </c:pt>
                <c:pt idx="1">
                  <c:v>2565517.8</c:v>
                </c:pt>
                <c:pt idx="2">
                  <c:v>1231677.2</c:v>
                </c:pt>
                <c:pt idx="3">
                  <c:v>763190.4</c:v>
                </c:pt>
                <c:pt idx="4">
                  <c:v>1143109.71</c:v>
                </c:pt>
                <c:pt idx="5">
                  <c:v>1142485.87</c:v>
                </c:pt>
                <c:pt idx="6">
                  <c:v>381282.66</c:v>
                </c:pt>
              </c:numCache>
            </c:numRef>
          </c:val>
        </c:ser>
        <c:gapWidth val="150"/>
        <c:axId val="23507698"/>
        <c:axId val="67907415"/>
      </c:barChart>
      <c:catAx>
        <c:axId val="23507698"/>
        <c:scaling>
          <c:orientation val="minMax"/>
        </c:scaling>
        <c:axPos val="b"/>
        <c:majorTickMark val="none"/>
        <c:minorTickMark val="none"/>
        <c:tickLblPos val="nextTo"/>
        <c:crossAx val="6790741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7907415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2350769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rápida'!$G$6:$G$12</c:f>
              <c:numCache>
                <c:formatCode>General</c:formatCode>
                <c:ptCount val="7"/>
                <c:pt idx="0">
                  <c:v>161022</c:v>
                </c:pt>
                <c:pt idx="1">
                  <c:v>151686.44</c:v>
                </c:pt>
                <c:pt idx="2">
                  <c:v>154508.68</c:v>
                </c:pt>
                <c:pt idx="3">
                  <c:v>78555.12</c:v>
                </c:pt>
                <c:pt idx="4">
                  <c:v>38212.33</c:v>
                </c:pt>
                <c:pt idx="5">
                  <c:v>37754.9</c:v>
                </c:pt>
                <c:pt idx="6">
                  <c:v>39294.65</c:v>
                </c:pt>
              </c:numCache>
            </c:numRef>
          </c:val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rápida'!$J$6:$J$12</c:f>
              <c:numCache>
                <c:formatCode>General</c:formatCode>
                <c:ptCount val="7"/>
                <c:pt idx="0">
                  <c:v>247626.56</c:v>
                </c:pt>
                <c:pt idx="1">
                  <c:v>242459.28</c:v>
                </c:pt>
                <c:pt idx="2">
                  <c:v>165256.32</c:v>
                </c:pt>
                <c:pt idx="3">
                  <c:v>140628.66</c:v>
                </c:pt>
                <c:pt idx="4">
                  <c:v>69191.94</c:v>
                </c:pt>
                <c:pt idx="5">
                  <c:v>67903.42</c:v>
                </c:pt>
                <c:pt idx="6">
                  <c:v>73167.88</c:v>
                </c:pt>
              </c:numCache>
            </c:numRef>
          </c:val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rápida'!$C$6:$C$12</c:f>
              <c:numCache>
                <c:formatCode>General</c:formatCode>
                <c:ptCount val="7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</c:numCache>
            </c:numRef>
          </c:val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rápida'!$E$6:$E$12</c:f>
              <c:numCache>
                <c:formatCode>General</c:formatCode>
                <c:ptCount val="7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</c:numCache>
            </c:numRef>
          </c:val>
        </c:ser>
        <c:gapWidth val="150"/>
        <c:axId val="49294549"/>
        <c:axId val="63021444"/>
      </c:barChart>
      <c:catAx>
        <c:axId val="49294549"/>
        <c:scaling>
          <c:orientation val="minMax"/>
        </c:scaling>
        <c:axPos val="b"/>
        <c:majorTickMark val="none"/>
        <c:minorTickMark val="none"/>
        <c:tickLblPos val="nextTo"/>
        <c:crossAx val="6302144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302144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492945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Multi Thread NoSync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rápida'!$F$13:$F$16</c:f>
              <c:numCache>
                <c:formatCode>General</c:formatCode>
                <c:ptCount val="4"/>
                <c:pt idx="0">
                  <c:v>9483.93</c:v>
                </c:pt>
                <c:pt idx="1">
                  <c:v>6136.74</c:v>
                </c:pt>
                <c:pt idx="2">
                  <c:v>4774.73</c:v>
                </c:pt>
                <c:pt idx="3">
                  <c:v>1075.89</c:v>
                </c:pt>
              </c:numCache>
            </c:numRef>
          </c:val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rápida'!$I$13:$I$16</c:f>
              <c:numCache>
                <c:formatCode>General</c:formatCode>
                <c:ptCount val="4"/>
                <c:pt idx="0">
                  <c:v>41216.58</c:v>
                </c:pt>
                <c:pt idx="1">
                  <c:v>101510.56</c:v>
                </c:pt>
                <c:pt idx="2">
                  <c:v>14520.36</c:v>
                </c:pt>
                <c:pt idx="3">
                  <c:v>8374.87</c:v>
                </c:pt>
              </c:numCache>
            </c:numRef>
          </c:val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rápida'!$B$13:$B$16</c:f>
              <c:numCache>
                <c:formatCode>General</c:formatCode>
                <c:ptCount val="4"/>
                <c:pt idx="0">
                  <c:v>203012.79</c:v>
                </c:pt>
                <c:pt idx="1">
                  <c:v>455707.54</c:v>
                </c:pt>
                <c:pt idx="2">
                  <c:v>126068.81</c:v>
                </c:pt>
                <c:pt idx="3">
                  <c:v>119128.89</c:v>
                </c:pt>
              </c:numCache>
            </c:numRef>
          </c:val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rápida'!$D$13:$D$16</c:f>
              <c:numCache>
                <c:formatCode>General</c:formatCode>
                <c:ptCount val="4"/>
                <c:pt idx="0">
                  <c:v>312322.15</c:v>
                </c:pt>
                <c:pt idx="1">
                  <c:v>518248.21</c:v>
                </c:pt>
                <c:pt idx="2">
                  <c:v>132599.47</c:v>
                </c:pt>
                <c:pt idx="3">
                  <c:v>141543.49</c:v>
                </c:pt>
              </c:numCache>
            </c:numRef>
          </c:val>
        </c:ser>
        <c:gapWidth val="150"/>
        <c:axId val="43666086"/>
        <c:axId val="10448378"/>
      </c:barChart>
      <c:catAx>
        <c:axId val="43666086"/>
        <c:scaling>
          <c:orientation val="minMax"/>
        </c:scaling>
        <c:axPos val="b"/>
        <c:majorTickMark val="none"/>
        <c:minorTickMark val="none"/>
        <c:tickLblPos val="nextTo"/>
        <c:crossAx val="1044837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044837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4366608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Multi Thread Sync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rápida'!$G$13:$G$16</c:f>
              <c:numCache>
                <c:formatCode>General</c:formatCode>
                <c:ptCount val="4"/>
                <c:pt idx="0">
                  <c:v>10493.7746</c:v>
                </c:pt>
                <c:pt idx="1">
                  <c:v>5427.03</c:v>
                </c:pt>
                <c:pt idx="2">
                  <c:v>2509.35</c:v>
                </c:pt>
                <c:pt idx="3">
                  <c:v>2508.82</c:v>
                </c:pt>
              </c:numCache>
            </c:numRef>
          </c:val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rápida'!$J$13:$J$16</c:f>
              <c:numCache>
                <c:formatCode>General</c:formatCode>
                <c:ptCount val="4"/>
                <c:pt idx="0">
                  <c:v>6445.97</c:v>
                </c:pt>
                <c:pt idx="1">
                  <c:v>3703.44</c:v>
                </c:pt>
                <c:pt idx="2">
                  <c:v>3334.15</c:v>
                </c:pt>
                <c:pt idx="3">
                  <c:v>3108.3</c:v>
                </c:pt>
              </c:numCache>
            </c:numRef>
          </c:val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rápida'!$C$13:$C$16</c:f>
              <c:numCache>
                <c:formatCode>General</c:formatCode>
                <c:ptCount val="4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</c:numCache>
            </c:numRef>
          </c:val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rápida'!$E$13:$E$16</c:f>
              <c:numCache>
                <c:formatCode>General</c:formatCode>
                <c:ptCount val="4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</c:numCache>
            </c:numRef>
          </c:val>
        </c:ser>
        <c:gapWidth val="150"/>
        <c:axId val="41239290"/>
        <c:axId val="78341425"/>
      </c:barChart>
      <c:catAx>
        <c:axId val="41239290"/>
        <c:scaling>
          <c:orientation val="minMax"/>
        </c:scaling>
        <c:axPos val="b"/>
        <c:majorTickMark val="none"/>
        <c:minorTickMark val="none"/>
        <c:tickLblPos val="nextTo"/>
        <c:crossAx val="7834142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8341425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4123929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274680</xdr:colOff>
      <xdr:row>19</xdr:row>
      <xdr:rowOff>172080</xdr:rowOff>
    </xdr:from>
    <xdr:to>
      <xdr:col>4</xdr:col>
      <xdr:colOff>712440</xdr:colOff>
      <xdr:row>34</xdr:row>
      <xdr:rowOff>57600</xdr:rowOff>
    </xdr:to>
    <xdr:graphicFrame>
      <xdr:nvGraphicFramePr>
        <xdr:cNvPr id="0" name="Chart 4"/>
        <xdr:cNvGraphicFramePr/>
      </xdr:nvGraphicFramePr>
      <xdr:xfrm>
        <a:off x="274680" y="3791520"/>
        <a:ext cx="6699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141480</xdr:colOff>
      <xdr:row>20</xdr:row>
      <xdr:rowOff>19440</xdr:rowOff>
    </xdr:from>
    <xdr:to>
      <xdr:col>13</xdr:col>
      <xdr:colOff>474480</xdr:colOff>
      <xdr:row>34</xdr:row>
      <xdr:rowOff>95400</xdr:rowOff>
    </xdr:to>
    <xdr:graphicFrame>
      <xdr:nvGraphicFramePr>
        <xdr:cNvPr id="1" name="Chart 5"/>
        <xdr:cNvGraphicFramePr/>
      </xdr:nvGraphicFramePr>
      <xdr:xfrm>
        <a:off x="7444440" y="3829320"/>
        <a:ext cx="61243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360360</xdr:colOff>
      <xdr:row>35</xdr:row>
      <xdr:rowOff>105480</xdr:rowOff>
    </xdr:from>
    <xdr:to>
      <xdr:col>4</xdr:col>
      <xdr:colOff>617040</xdr:colOff>
      <xdr:row>49</xdr:row>
      <xdr:rowOff>181440</xdr:rowOff>
    </xdr:to>
    <xdr:graphicFrame>
      <xdr:nvGraphicFramePr>
        <xdr:cNvPr id="2" name="Chart 6"/>
        <xdr:cNvGraphicFramePr/>
      </xdr:nvGraphicFramePr>
      <xdr:xfrm>
        <a:off x="360360" y="6772680"/>
        <a:ext cx="65181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741240</xdr:colOff>
      <xdr:row>35</xdr:row>
      <xdr:rowOff>124200</xdr:rowOff>
    </xdr:from>
    <xdr:to>
      <xdr:col>13</xdr:col>
      <xdr:colOff>293040</xdr:colOff>
      <xdr:row>50</xdr:row>
      <xdr:rowOff>9720</xdr:rowOff>
    </xdr:to>
    <xdr:graphicFrame>
      <xdr:nvGraphicFramePr>
        <xdr:cNvPr id="3" name="Chart 7"/>
        <xdr:cNvGraphicFramePr/>
      </xdr:nvGraphicFramePr>
      <xdr:xfrm>
        <a:off x="7002720" y="6791400"/>
        <a:ext cx="6384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D15" activeCellId="0" pane="topLeft" sqref="D15"/>
    </sheetView>
  </sheetViews>
  <cols>
    <col collapsed="false" hidden="false" max="1" min="1" style="0" width="35.4313725490196"/>
    <col collapsed="false" hidden="false" max="7" min="2" style="0" width="11.7607843137255"/>
    <col collapsed="false" hidden="true" max="8" min="8" style="0" width="0"/>
    <col collapsed="false" hidden="false" max="10" min="9" style="0" width="11.7607843137255"/>
    <col collapsed="false" hidden="true" max="11" min="11" style="0" width="0"/>
    <col collapsed="false" hidden="false" max="1025" min="12" style="0" width="9.18039215686274"/>
  </cols>
  <sheetData>
    <row collapsed="false" customFormat="false" customHeight="true" hidden="false" ht="15" outlineLevel="0" r="1"/>
    <row collapsed="false" customFormat="false" customHeight="true" hidden="false" ht="15" outlineLevel="0" r="2">
      <c r="B2" s="1" t="s">
        <v>0</v>
      </c>
      <c r="C2" s="1"/>
      <c r="D2" s="1"/>
      <c r="E2" s="1"/>
      <c r="F2" s="1"/>
      <c r="G2" s="1"/>
      <c r="H2" s="1"/>
      <c r="I2" s="1"/>
      <c r="J2" s="1"/>
    </row>
    <row collapsed="false" customFormat="false" customHeight="true" hidden="false" ht="15" outlineLevel="0" r="3">
      <c r="B3" s="1" t="s">
        <v>1</v>
      </c>
      <c r="C3" s="1"/>
      <c r="D3" s="1" t="s">
        <v>2</v>
      </c>
      <c r="E3" s="1"/>
      <c r="F3" s="1" t="s">
        <v>3</v>
      </c>
      <c r="G3" s="1"/>
      <c r="H3" s="2"/>
      <c r="I3" s="1" t="s">
        <v>4</v>
      </c>
      <c r="J3" s="1"/>
    </row>
    <row collapsed="false" customFormat="false" customHeight="true" hidden="false" ht="15" outlineLevel="0" r="4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collapsed="false" customFormat="false" customHeight="true" hidden="false" ht="15" outlineLevel="0" r="5">
      <c r="A5" s="0" t="s">
        <v>15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/>
      <c r="I5" s="4" t="n">
        <v>0</v>
      </c>
      <c r="J5" s="4" t="n">
        <v>0</v>
      </c>
    </row>
    <row collapsed="false" customFormat="false" customHeight="true" hidden="false" ht="15" outlineLevel="0" r="6">
      <c r="A6" s="0" t="s">
        <v>16</v>
      </c>
      <c r="B6" s="4" t="n">
        <f aca="false">8 *376318.99</f>
        <v>3010551.92</v>
      </c>
      <c r="D6" s="4" t="n">
        <f aca="false">8 * 364080.44</f>
        <v>2912643.52</v>
      </c>
      <c r="E6" s="4"/>
      <c r="F6" s="4" t="n">
        <v>914424</v>
      </c>
      <c r="G6" s="4" t="n">
        <f aca="false">8 * 20127.75</f>
        <v>161022</v>
      </c>
      <c r="H6" s="5" t="n">
        <f aca="false">G6/F6</f>
        <v>0.17609117870922</v>
      </c>
      <c r="I6" s="4" t="n">
        <f aca="false">8 * 589630.29</f>
        <v>4717042.32</v>
      </c>
      <c r="J6" s="4" t="n">
        <f aca="false">8 *30953.32</f>
        <v>247626.56</v>
      </c>
      <c r="K6" s="5" t="n">
        <f aca="false">J6/I6</f>
        <v>0.0524961497483448</v>
      </c>
    </row>
    <row collapsed="false" customFormat="false" customHeight="true" hidden="false" ht="15" outlineLevel="0" r="7">
      <c r="A7" s="0" t="s">
        <v>17</v>
      </c>
      <c r="B7" s="4" t="n">
        <f aca="false">4 * 585297.42</f>
        <v>2341189.68</v>
      </c>
      <c r="D7" s="4" t="n">
        <f aca="false">4 *641379.45</f>
        <v>2565517.8</v>
      </c>
      <c r="E7" s="4"/>
      <c r="F7" s="4" t="n">
        <f aca="false">4 * 194176.23</f>
        <v>776704.92</v>
      </c>
      <c r="G7" s="4" t="n">
        <f aca="false">4 * 37921.61</f>
        <v>151686.44</v>
      </c>
      <c r="H7" s="5" t="n">
        <f aca="false">G7/F7</f>
        <v>0.195294810286511</v>
      </c>
      <c r="I7" s="4" t="n">
        <f aca="false">4 *944117.5</f>
        <v>3776470</v>
      </c>
      <c r="J7" s="4" t="n">
        <f aca="false">4 * 60614.82</f>
        <v>242459.28</v>
      </c>
      <c r="K7" s="5" t="n">
        <f aca="false">J7/I7</f>
        <v>0.0642026230845207</v>
      </c>
    </row>
    <row collapsed="false" customFormat="false" customHeight="true" hidden="false" ht="15" outlineLevel="0" r="8">
      <c r="A8" s="0" t="s">
        <v>18</v>
      </c>
      <c r="B8" s="4" t="n">
        <f aca="false">4 * 268148.63</f>
        <v>1072594.52</v>
      </c>
      <c r="D8" s="4" t="n">
        <f aca="false">4 * 307919.3</f>
        <v>1231677.2</v>
      </c>
      <c r="E8" s="4"/>
      <c r="F8" s="4" t="n">
        <f aca="false">4*125486.01</f>
        <v>501944.04</v>
      </c>
      <c r="G8" s="4" t="n">
        <f aca="false">4 * 38627.17</f>
        <v>154508.68</v>
      </c>
      <c r="H8" s="5" t="n">
        <f aca="false">G8/F8</f>
        <v>0.307820529156995</v>
      </c>
      <c r="I8" s="4" t="n">
        <f aca="false">4 * 466324.96</f>
        <v>1865299.84</v>
      </c>
      <c r="J8" s="4" t="n">
        <f aca="false">4 * 41314.08</f>
        <v>165256.32</v>
      </c>
      <c r="K8" s="5" t="n">
        <f aca="false">J8/I8</f>
        <v>0.0885950432505264</v>
      </c>
    </row>
    <row collapsed="false" customFormat="false" customHeight="true" hidden="false" ht="15" outlineLevel="0" r="9">
      <c r="A9" s="0" t="s">
        <v>19</v>
      </c>
      <c r="B9" s="4" t="n">
        <f aca="false">2*220681.42</f>
        <v>441362.84</v>
      </c>
      <c r="D9" s="4" t="n">
        <f aca="false">2 * 381595.2</f>
        <v>763190.4</v>
      </c>
      <c r="E9" s="4"/>
      <c r="F9" s="4" t="n">
        <f aca="false">2*125605.79</f>
        <v>251211.58</v>
      </c>
      <c r="G9" s="4" t="n">
        <f aca="false">2 * 39277.56</f>
        <v>78555.12</v>
      </c>
      <c r="H9" s="5" t="n">
        <f aca="false">G9/F9</f>
        <v>0.312705011448915</v>
      </c>
      <c r="I9" s="4" t="n">
        <f aca="false">2*489983.22</f>
        <v>979966.44</v>
      </c>
      <c r="J9" s="4" t="n">
        <f aca="false">2 * 70314.33</f>
        <v>140628.66</v>
      </c>
      <c r="K9" s="5" t="n">
        <f aca="false">J9/I9</f>
        <v>0.143503546917382</v>
      </c>
    </row>
    <row collapsed="false" customFormat="false" customHeight="true" hidden="false" ht="15" outlineLevel="0" r="10">
      <c r="A10" s="0" t="s">
        <v>20</v>
      </c>
      <c r="B10" s="4" t="n">
        <v>588878.35</v>
      </c>
      <c r="D10" s="4" t="n">
        <f aca="false">1143109.71</f>
        <v>1143109.71</v>
      </c>
      <c r="E10" s="4"/>
      <c r="F10" s="4" t="n">
        <v>194494.19</v>
      </c>
      <c r="G10" s="4" t="n">
        <v>38212.33</v>
      </c>
      <c r="H10" s="5" t="n">
        <f aca="false">G10/F10</f>
        <v>0.196470290449293</v>
      </c>
      <c r="I10" s="4" t="n">
        <v>1237362.42</v>
      </c>
      <c r="J10" s="4" t="n">
        <v>69191.94</v>
      </c>
      <c r="K10" s="5" t="n">
        <f aca="false">J10/I10</f>
        <v>0.0559188956134614</v>
      </c>
    </row>
    <row collapsed="false" customFormat="false" customHeight="true" hidden="false" ht="15" outlineLevel="0" r="11">
      <c r="A11" s="0" t="s">
        <v>21</v>
      </c>
      <c r="B11" s="4" t="n">
        <v>594142.91</v>
      </c>
      <c r="D11" s="4" t="n">
        <f aca="false">1142485.87</f>
        <v>1142485.87</v>
      </c>
      <c r="E11" s="4"/>
      <c r="F11" s="4" t="n">
        <v>156932.69</v>
      </c>
      <c r="G11" s="4" t="n">
        <v>37754.9</v>
      </c>
      <c r="H11" s="5" t="n">
        <f aca="false">G11/F11</f>
        <v>0.240580213083711</v>
      </c>
      <c r="I11" s="4" t="n">
        <v>1234625.9</v>
      </c>
      <c r="J11" s="4" t="n">
        <v>67903.42</v>
      </c>
      <c r="K11" s="5" t="n">
        <f aca="false">J11/I11</f>
        <v>0.0549991863932224</v>
      </c>
    </row>
    <row collapsed="false" customFormat="false" customHeight="true" hidden="false" ht="15" outlineLevel="0" r="12">
      <c r="A12" s="0" t="s">
        <v>22</v>
      </c>
      <c r="B12" s="4" t="n">
        <v>200044.69</v>
      </c>
      <c r="C12" s="4"/>
      <c r="D12" s="4" t="n">
        <f aca="false">381282.66</f>
        <v>381282.66</v>
      </c>
      <c r="E12" s="4"/>
      <c r="F12" s="4" t="n">
        <v>269281.94</v>
      </c>
      <c r="G12" s="4" t="n">
        <v>39294.65</v>
      </c>
      <c r="H12" s="5" t="n">
        <f aca="false">G12/F12</f>
        <v>0.145923822444238</v>
      </c>
      <c r="I12" s="4" t="n">
        <v>499195.16</v>
      </c>
      <c r="J12" s="4" t="n">
        <v>73167.88</v>
      </c>
      <c r="K12" s="5" t="n">
        <f aca="false">J12/I12</f>
        <v>0.146571693523631</v>
      </c>
    </row>
    <row collapsed="false" customFormat="false" customHeight="true" hidden="false" ht="15" outlineLevel="0" r="13">
      <c r="A13" s="0" t="s">
        <v>23</v>
      </c>
      <c r="B13" s="4" t="n">
        <v>203012.79</v>
      </c>
      <c r="C13" s="4"/>
      <c r="D13" s="4" t="n">
        <f aca="false">312322.15</f>
        <v>312322.15</v>
      </c>
      <c r="E13" s="4"/>
      <c r="F13" s="4" t="n">
        <v>9483.93</v>
      </c>
      <c r="G13" s="4" t="n">
        <v>10493.7746</v>
      </c>
      <c r="H13" s="5" t="n">
        <f aca="false">G13/F13</f>
        <v>1.1064795501443</v>
      </c>
      <c r="I13" s="4" t="n">
        <v>41216.58</v>
      </c>
      <c r="J13" s="4" t="n">
        <v>6445.97</v>
      </c>
      <c r="K13" s="5" t="n">
        <f aca="false">J13/I13</f>
        <v>0.156392645872122</v>
      </c>
    </row>
    <row collapsed="false" customFormat="false" customHeight="true" hidden="false" ht="15" outlineLevel="0" r="14">
      <c r="A14" s="0" t="s">
        <v>24</v>
      </c>
      <c r="B14" s="4" t="n">
        <v>455707.54</v>
      </c>
      <c r="C14" s="4"/>
      <c r="D14" s="4" t="n">
        <f aca="false">518248.21</f>
        <v>518248.21</v>
      </c>
      <c r="E14" s="4"/>
      <c r="F14" s="4" t="n">
        <v>6136.74</v>
      </c>
      <c r="G14" s="4" t="n">
        <v>5427.03</v>
      </c>
      <c r="H14" s="5" t="n">
        <f aca="false">G14/F14</f>
        <v>0.884350648715768</v>
      </c>
      <c r="I14" s="4" t="n">
        <v>101510.56</v>
      </c>
      <c r="J14" s="4" t="n">
        <v>3703.44</v>
      </c>
      <c r="K14" s="5" t="n">
        <f aca="false">J14/I14</f>
        <v>0.0364832978953126</v>
      </c>
    </row>
    <row collapsed="false" customFormat="false" customHeight="true" hidden="false" ht="15" outlineLevel="0" r="15">
      <c r="A15" s="0" t="s">
        <v>25</v>
      </c>
      <c r="B15" s="4" t="n">
        <v>126068.81</v>
      </c>
      <c r="C15" s="4"/>
      <c r="D15" s="4" t="n">
        <f aca="false">132599.47</f>
        <v>132599.47</v>
      </c>
      <c r="E15" s="4"/>
      <c r="F15" s="4" t="n">
        <v>4774.73</v>
      </c>
      <c r="G15" s="4" t="n">
        <v>2509.35</v>
      </c>
      <c r="H15" s="5" t="n">
        <f aca="false">G15/F15</f>
        <v>0.525548041459936</v>
      </c>
      <c r="I15" s="4" t="n">
        <v>14520.36</v>
      </c>
      <c r="J15" s="4" t="n">
        <v>3334.15</v>
      </c>
      <c r="K15" s="5" t="n">
        <f aca="false">J15/I15</f>
        <v>0.229618962615252</v>
      </c>
    </row>
    <row collapsed="false" customFormat="false" customHeight="true" hidden="false" ht="15" outlineLevel="0" r="16">
      <c r="A16" s="0" t="s">
        <v>26</v>
      </c>
      <c r="B16" s="4" t="n">
        <v>119128.89</v>
      </c>
      <c r="C16" s="4"/>
      <c r="D16" s="4" t="n">
        <f aca="false">141543.49</f>
        <v>141543.49</v>
      </c>
      <c r="E16" s="4"/>
      <c r="F16" s="4" t="n">
        <v>1075.89</v>
      </c>
      <c r="G16" s="4" t="n">
        <v>2508.82</v>
      </c>
      <c r="H16" s="5" t="n">
        <f aca="false">G16/F16</f>
        <v>2.33185548708511</v>
      </c>
      <c r="I16" s="4" t="n">
        <v>8374.87</v>
      </c>
      <c r="J16" s="4" t="n">
        <v>3108.3</v>
      </c>
      <c r="K16" s="5" t="n">
        <f aca="false">J16/I16</f>
        <v>0.371146059580626</v>
      </c>
    </row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5">
    <mergeCell ref="B2:J2"/>
    <mergeCell ref="B3:C3"/>
    <mergeCell ref="D3:E3"/>
    <mergeCell ref="F3:G3"/>
    <mergeCell ref="I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2013-07-09T17:16:11.00Z</dcterms:created>
  <dc:creator>ikari</dc:creator>
  <cp:lastModifiedBy>kfgodel</cp:lastModifiedBy>
  <dcterms:modified xsi:type="dcterms:W3CDTF">2013-07-10T14:28:51.00Z</dcterms:modified>
  <cp:revision>0</cp:revision>
</cp:coreProperties>
</file>