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Elevation\Excel\Fundementals\Solution\"/>
    </mc:Choice>
  </mc:AlternateContent>
  <xr:revisionPtr revIDLastSave="0" documentId="13_ncr:1_{47FF715D-3259-4E5E-A9CF-37F421A2BDBD}" xr6:coauthVersionLast="45" xr6:coauthVersionMax="45" xr10:uidLastSave="{00000000-0000-0000-0000-000000000000}"/>
  <bookViews>
    <workbookView xWindow="-28920" yWindow="-120" windowWidth="29040" windowHeight="15840" xr2:uid="{E731B28F-D92B-4ABF-AE71-A2BC403318D1}"/>
  </bookViews>
  <sheets>
    <sheet name="OrderDetailsData" sheetId="1" r:id="rId1"/>
    <sheet name="YearlyIncome" sheetId="2" r:id="rId2"/>
    <sheet name="MonthlyInco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1" i="1" l="1"/>
  <c r="B101" i="1" l="1"/>
  <c r="F101" i="1" l="1"/>
  <c r="B2" i="3" l="1"/>
  <c r="B14" i="3" s="1"/>
  <c r="C14" i="3"/>
  <c r="D14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C2" i="3"/>
  <c r="D2" i="3"/>
  <c r="C2" i="2"/>
  <c r="D2" i="2"/>
  <c r="B2" i="2"/>
  <c r="K101" i="1"/>
  <c r="H101" i="1"/>
  <c r="G101" i="1"/>
  <c r="P101" i="1"/>
  <c r="A101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</calcChain>
</file>

<file path=xl/sharedStrings.xml><?xml version="1.0" encoding="utf-8"?>
<sst xmlns="http://schemas.openxmlformats.org/spreadsheetml/2006/main" count="517" uniqueCount="162">
  <si>
    <t>order_id</t>
  </si>
  <si>
    <t>item_id</t>
  </si>
  <si>
    <t>product_name</t>
  </si>
  <si>
    <t>model_year</t>
  </si>
  <si>
    <t>brand_name</t>
  </si>
  <si>
    <t>list_price</t>
  </si>
  <si>
    <t>quantity</t>
  </si>
  <si>
    <t>LineTotal</t>
  </si>
  <si>
    <t>discount</t>
  </si>
  <si>
    <t>Discount/Unit</t>
  </si>
  <si>
    <t>LineTotalAfterDiscount</t>
  </si>
  <si>
    <t>order_date</t>
  </si>
  <si>
    <t>Sales Man</t>
  </si>
  <si>
    <t>CutomerName</t>
  </si>
  <si>
    <t>Customer email</t>
  </si>
  <si>
    <t>OldModel</t>
  </si>
  <si>
    <t>Trek Remedy 29 Carbon Frameset - 2016</t>
  </si>
  <si>
    <t>Trek</t>
  </si>
  <si>
    <t>Marcelene Boyer</t>
  </si>
  <si>
    <t>Sarai Mckee</t>
  </si>
  <si>
    <t>sarai.mckee@msn.com</t>
  </si>
  <si>
    <t>Surly Straggler - 2016</t>
  </si>
  <si>
    <t>Surly</t>
  </si>
  <si>
    <t>Pure Cycles Vine 8-Speed - 2016</t>
  </si>
  <si>
    <t>Pure Cycles</t>
  </si>
  <si>
    <t>Rodolfo Buck</t>
  </si>
  <si>
    <t>rodolfo.buck@gmail.com</t>
  </si>
  <si>
    <t>Trek Slash 8 27.5 - 2016</t>
  </si>
  <si>
    <t>Laverne Craft</t>
  </si>
  <si>
    <t>laverne.craft@aol.com</t>
  </si>
  <si>
    <t>Trek Conduit+ - 2016</t>
  </si>
  <si>
    <t>Venita Daniel</t>
  </si>
  <si>
    <t>Shenna Espinoza</t>
  </si>
  <si>
    <t>shenna.espinoza@gmail.com</t>
  </si>
  <si>
    <t>Electra Cruiser 1 (24-Inch) - 2016</t>
  </si>
  <si>
    <t>Electra</t>
  </si>
  <si>
    <t>Kaci Gallegos</t>
  </si>
  <si>
    <t>kaci.gallegos@gmail.com</t>
  </si>
  <si>
    <t>Kanesha Vega</t>
  </si>
  <si>
    <t>kanesha.vega@gmail.com</t>
  </si>
  <si>
    <t>Heller Shagamaw Frame - 2016</t>
  </si>
  <si>
    <t>Heller</t>
  </si>
  <si>
    <t>Pure Cycles Western 3-Speed - Women's - 2015/2016</t>
  </si>
  <si>
    <t>Electra Townie Original 7D EQ - 2016</t>
  </si>
  <si>
    <t>Mireya Copeland</t>
  </si>
  <si>
    <t>Pasquale Hogan</t>
  </si>
  <si>
    <t>pasquale.hogan@aol.com</t>
  </si>
  <si>
    <t>Electra Girl's Hawaii 1 (16-inch) - 2015/2016</t>
  </si>
  <si>
    <t>Benny Bender</t>
  </si>
  <si>
    <t>benny.bender@aol.com</t>
  </si>
  <si>
    <t>Surly Straggler 650b - 2016</t>
  </si>
  <si>
    <t>Emmitt Sanchez</t>
  </si>
  <si>
    <t>emmitt.sanchez@hotmail.com</t>
  </si>
  <si>
    <t>Ritchey Timberwolf Frameset - 2016</t>
  </si>
  <si>
    <t>Ritchey</t>
  </si>
  <si>
    <t>Phylicia Stout</t>
  </si>
  <si>
    <t>phylicia.stout@aol.com</t>
  </si>
  <si>
    <t>Lucas Estes</t>
  </si>
  <si>
    <t>lucas.estes@yahoo.com</t>
  </si>
  <si>
    <t>Surly Wednesday Frameset - 2016</t>
  </si>
  <si>
    <t>Bethany Herring</t>
  </si>
  <si>
    <t>bethany.herring@yahoo.com</t>
  </si>
  <si>
    <t>Loreen Byers</t>
  </si>
  <si>
    <t>loreen.byers@yahoo.com</t>
  </si>
  <si>
    <t>Electra Townie Original 21D - 2016</t>
  </si>
  <si>
    <t>Alden Atkinson</t>
  </si>
  <si>
    <t>alden.atkinson@gmail.com</t>
  </si>
  <si>
    <t>Electra Moto 1 - 2016</t>
  </si>
  <si>
    <t>America Swanson</t>
  </si>
  <si>
    <t>america.swanson@msn.com</t>
  </si>
  <si>
    <t>Electra Girl's Hawaii 1 (20-inch) - 2015/2016</t>
  </si>
  <si>
    <t>Sun Bicycles Revolutions 24 - Girl's - 2017</t>
  </si>
  <si>
    <t>Sun Bicycles</t>
  </si>
  <si>
    <t>Genna Serrano</t>
  </si>
  <si>
    <t>Kanesha Hudson</t>
  </si>
  <si>
    <t>kanesha.hudson@gmail.com</t>
  </si>
  <si>
    <t>Shu Mays</t>
  </si>
  <si>
    <t>shu.mays@gmail.com</t>
  </si>
  <si>
    <t>Vince Schneider</t>
  </si>
  <si>
    <t>vince.schneider@hotmail.com</t>
  </si>
  <si>
    <t>Surly Wednesday Frameset - 2017</t>
  </si>
  <si>
    <t>Trek Boone 7 - 2017</t>
  </si>
  <si>
    <t>Trek Farley Alloy Frameset - 2017</t>
  </si>
  <si>
    <t>Surly Ice Cream Truck Frameset - 2016</t>
  </si>
  <si>
    <t>Sun Bicycles Cruz 7 - 2017</t>
  </si>
  <si>
    <t>Carola Mcpherson</t>
  </si>
  <si>
    <t>carola.mcpherson@hotmail.com</t>
  </si>
  <si>
    <t>Surly Ogre Frameset - 2017</t>
  </si>
  <si>
    <t>Clementina Sargent</t>
  </si>
  <si>
    <t>clementina.sargent@hotmail.com</t>
  </si>
  <si>
    <t>Sun Bicycles Biscayne Tandem 7 - 2017</t>
  </si>
  <si>
    <t>Trek Precaliber 16 Girls - 2017</t>
  </si>
  <si>
    <t>Augustus Steele</t>
  </si>
  <si>
    <t>augustus.steele@aol.com</t>
  </si>
  <si>
    <t>Electra Cruiser Lux 1 - 2017</t>
  </si>
  <si>
    <t>Sun Bicycles Spider 3i - 2017</t>
  </si>
  <si>
    <t>Honey Camacho</t>
  </si>
  <si>
    <t>honey.camacho@gmail.com</t>
  </si>
  <si>
    <t>Haro Flightline Two 26 Plus - 2017</t>
  </si>
  <si>
    <t>Haro</t>
  </si>
  <si>
    <t>Hermila Mckay</t>
  </si>
  <si>
    <t>hermila.mckay@yahoo.com</t>
  </si>
  <si>
    <t>Sun Bicycles Boardwalk (24-inch Wheels) - 2017</t>
  </si>
  <si>
    <t>Trek Session DH 27.5 Carbon Frameset - 2017</t>
  </si>
  <si>
    <t>Haro Flightline One ST - 2017</t>
  </si>
  <si>
    <t>Krystin Marshall</t>
  </si>
  <si>
    <t>krystin.marshall@hotmail.com</t>
  </si>
  <si>
    <t>Haro SR 1.2 - 2017</t>
  </si>
  <si>
    <t>Sun Bicycles Revolutions 24 - 2017</t>
  </si>
  <si>
    <t>Marlo Jefferson</t>
  </si>
  <si>
    <t>marlo.jefferson@gmail.com</t>
  </si>
  <si>
    <t>Trek Silque SLR 8 Women's - 2017</t>
  </si>
  <si>
    <t>Trek Precaliber 24 (21-Speed) - Girls - 2017</t>
  </si>
  <si>
    <t>Vashti Rosario</t>
  </si>
  <si>
    <t>vashti.rosario@yahoo.com</t>
  </si>
  <si>
    <t>Trek Fuel EX 9.8 27.5 Plus - 2017</t>
  </si>
  <si>
    <t>Surly Karate Monkey 27.5+ Frameset - 2017</t>
  </si>
  <si>
    <t>Kali Vargas</t>
  </si>
  <si>
    <t>Merlene Vinson</t>
  </si>
  <si>
    <t>merlene.vinson@gmail.com</t>
  </si>
  <si>
    <t>Sun Bicycles Biscayne Tandem CB - 2017</t>
  </si>
  <si>
    <t>Trek Domane SL 6 - 2017</t>
  </si>
  <si>
    <t>Cleopatra Tate</t>
  </si>
  <si>
    <t>cleopatra.tate@aol.com</t>
  </si>
  <si>
    <t>Electra Townie 7D (20-inch) - Boys' - 2017</t>
  </si>
  <si>
    <t>Trek Boy's Kickster - 2015/2017</t>
  </si>
  <si>
    <t>Sun Bicycles ElectroLite - 2017</t>
  </si>
  <si>
    <t>Margret Barnett</t>
  </si>
  <si>
    <t>margret.barnett@gmail.com</t>
  </si>
  <si>
    <t>Trek Domane SLR 6 Disc - 2017</t>
  </si>
  <si>
    <t>Somer Jordan</t>
  </si>
  <si>
    <t>somer.jordan@msn.com</t>
  </si>
  <si>
    <t>Electra Townie Original 7D EQ - Women's - 2016</t>
  </si>
  <si>
    <t>Corene Wall</t>
  </si>
  <si>
    <t>corene.wall@msn.com</t>
  </si>
  <si>
    <t>Surly Wednesday - 2017</t>
  </si>
  <si>
    <t>Haro Shift R3 - 2017</t>
  </si>
  <si>
    <t>Electra Townie Original 7D - 2015/2016</t>
  </si>
  <si>
    <t>Jenee Rasmussen</t>
  </si>
  <si>
    <t>jenee.rasmussen@hotmail.com</t>
  </si>
  <si>
    <t>Electra Under-The-Sea 1 16" - 2018</t>
  </si>
  <si>
    <t>Katia Henry</t>
  </si>
  <si>
    <t>katia.henry@msn.com</t>
  </si>
  <si>
    <t>Electra Townie Go! 8i Ladies' - 2018</t>
  </si>
  <si>
    <t>Trek Domane SLR 8 Disc - 2018</t>
  </si>
  <si>
    <t>Electra Townie Original 1 Ladies' - 2018</t>
  </si>
  <si>
    <t>Sun Bicycles Cruz 7 - Women's - 2017</t>
  </si>
  <si>
    <t>Stan Saunders</t>
  </si>
  <si>
    <t>stan.saunders@yahoo.com</t>
  </si>
  <si>
    <t>Surly Krampus - 2018</t>
  </si>
  <si>
    <t>Trek 1120 - 2018</t>
  </si>
  <si>
    <t>Trek Domane ALR 4 Disc Women's - 2018</t>
  </si>
  <si>
    <t>Dorthey Jackson</t>
  </si>
  <si>
    <t>dorthey.jackson@msn.com</t>
  </si>
  <si>
    <t>Trek Emonda ALR 6 - 2018</t>
  </si>
  <si>
    <t>Electra Cruiser 1 - 2016/2017/2018</t>
  </si>
  <si>
    <t>Year</t>
  </si>
  <si>
    <t xml:space="preserve">Total </t>
  </si>
  <si>
    <t>Month</t>
  </si>
  <si>
    <t>Total</t>
  </si>
  <si>
    <t>OrderYear</t>
  </si>
  <si>
    <t>OrderMonth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</si>
</sst>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44" fontId="0" fillId="0" borderId="1" xfId="1" applyFont="1" applyBorder="1"/>
    <xf numFmtId="0" fontId="0" fillId="0" borderId="1" xfId="0" applyBorder="1"/>
    <xf numFmtId="44" fontId="0" fillId="0" borderId="0" xfId="1" applyFont="1"/>
    <xf numFmtId="9" fontId="1" fillId="0" borderId="0" xfId="2" applyFont="1"/>
    <xf numFmtId="9" fontId="0" fillId="0" borderId="0" xfId="2" applyFont="1"/>
    <xf numFmtId="44" fontId="1" fillId="0" borderId="0" xfId="1" applyFont="1"/>
    <xf numFmtId="44" fontId="0" fillId="0" borderId="0" xfId="0" applyNumberFormat="1"/>
    <xf numFmtId="44" fontId="1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AE42-8427-4763-99BF-87F494943F45}">
  <dimension ref="A1:R101"/>
  <sheetViews>
    <sheetView tabSelected="1" topLeftCell="A70" workbookViewId="0">
      <selection activeCell="J101" sqref="J101"/>
    </sheetView>
  </sheetViews>
  <sheetFormatPr defaultRowHeight="15" x14ac:dyDescent="0.25"/>
  <cols>
    <col min="1" max="1" width="9.140625" customWidth="1"/>
    <col min="2" max="2" width="7.85546875" bestFit="1" customWidth="1"/>
    <col min="3" max="3" width="49.7109375" bestFit="1" customWidth="1"/>
    <col min="4" max="4" width="11.5703125" bestFit="1" customWidth="1"/>
    <col min="5" max="5" width="12.140625" bestFit="1" customWidth="1"/>
    <col min="6" max="6" width="11.28515625" style="6" customWidth="1"/>
    <col min="7" max="7" width="9.140625" customWidth="1"/>
    <col min="8" max="8" width="12.7109375" customWidth="1"/>
    <col min="9" max="9" width="8.5703125" style="8" bestFit="1" customWidth="1"/>
    <col min="10" max="10" width="14.5703125" style="6" customWidth="1"/>
    <col min="11" max="11" width="19" customWidth="1"/>
    <col min="12" max="12" width="10.85546875" bestFit="1" customWidth="1"/>
    <col min="13" max="13" width="16.140625" bestFit="1" customWidth="1"/>
    <col min="14" max="14" width="22.140625" bestFit="1" customWidth="1"/>
    <col min="15" max="15" width="35.28515625" bestFit="1" customWidth="1"/>
    <col min="16" max="16" width="11" customWidth="1"/>
    <col min="17" max="17" width="10.8554687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2" t="s">
        <v>6</v>
      </c>
      <c r="H1" s="2" t="s">
        <v>7</v>
      </c>
      <c r="I1" s="7" t="s">
        <v>8</v>
      </c>
      <c r="J1" s="9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160</v>
      </c>
      <c r="R1" s="2" t="s">
        <v>161</v>
      </c>
    </row>
    <row r="2" spans="1:18" x14ac:dyDescent="0.25">
      <c r="A2">
        <v>34</v>
      </c>
      <c r="B2">
        <v>1</v>
      </c>
      <c r="C2" t="s">
        <v>16</v>
      </c>
      <c r="D2">
        <v>2016</v>
      </c>
      <c r="E2" t="s">
        <v>17</v>
      </c>
      <c r="F2" s="6">
        <v>1799.99</v>
      </c>
      <c r="G2">
        <v>2</v>
      </c>
      <c r="H2" s="6">
        <f>F2*G2</f>
        <v>3599.98</v>
      </c>
      <c r="I2" s="8">
        <v>7.0000000000000007E-2</v>
      </c>
      <c r="J2" s="6">
        <f>F2*I2</f>
        <v>125.99930000000002</v>
      </c>
      <c r="K2" s="10">
        <f>H2-J2*G2</f>
        <v>3347.9814000000001</v>
      </c>
      <c r="L2" s="1">
        <v>42391</v>
      </c>
      <c r="M2" t="s">
        <v>18</v>
      </c>
      <c r="N2" t="s">
        <v>19</v>
      </c>
      <c r="O2" t="s">
        <v>20</v>
      </c>
      <c r="P2" t="str">
        <f>IF(YEAR(L2) &gt; D2, "YES", "NO")</f>
        <v>NO</v>
      </c>
      <c r="Q2">
        <f>YEAR(L2)</f>
        <v>2016</v>
      </c>
      <c r="R2">
        <f>MONTH(L2)</f>
        <v>1</v>
      </c>
    </row>
    <row r="3" spans="1:18" x14ac:dyDescent="0.25">
      <c r="A3">
        <v>34</v>
      </c>
      <c r="B3">
        <v>2</v>
      </c>
      <c r="C3" t="s">
        <v>21</v>
      </c>
      <c r="D3">
        <v>2016</v>
      </c>
      <c r="E3" t="s">
        <v>22</v>
      </c>
      <c r="F3" s="6">
        <v>1549</v>
      </c>
      <c r="G3">
        <v>2</v>
      </c>
      <c r="H3" s="6">
        <f t="shared" ref="H3:H66" si="0">F3*G3</f>
        <v>3098</v>
      </c>
      <c r="I3" s="8">
        <v>0.1</v>
      </c>
      <c r="J3" s="6">
        <f t="shared" ref="J3:J66" si="1">F3*I3</f>
        <v>154.9</v>
      </c>
      <c r="K3" s="10">
        <f t="shared" ref="K3:K66" si="2">H3-J3*G3</f>
        <v>2788.2</v>
      </c>
      <c r="L3" s="1">
        <v>42391</v>
      </c>
      <c r="M3" t="s">
        <v>18</v>
      </c>
      <c r="N3" t="s">
        <v>19</v>
      </c>
      <c r="O3" t="s">
        <v>20</v>
      </c>
      <c r="P3" t="str">
        <f t="shared" ref="P3:P66" si="3">IF(YEAR(L3) &gt; D3, "YES", "NO")</f>
        <v>NO</v>
      </c>
      <c r="Q3">
        <f t="shared" ref="Q3:Q66" si="4">YEAR(L3)</f>
        <v>2016</v>
      </c>
      <c r="R3">
        <f t="shared" ref="R3:R66" si="5">MONTH(L3)</f>
        <v>1</v>
      </c>
    </row>
    <row r="4" spans="1:18" x14ac:dyDescent="0.25">
      <c r="A4">
        <v>34</v>
      </c>
      <c r="B4">
        <v>3</v>
      </c>
      <c r="C4" t="s">
        <v>23</v>
      </c>
      <c r="D4">
        <v>2016</v>
      </c>
      <c r="E4" t="s">
        <v>24</v>
      </c>
      <c r="F4" s="6">
        <v>429</v>
      </c>
      <c r="G4">
        <v>2</v>
      </c>
      <c r="H4" s="6">
        <f t="shared" si="0"/>
        <v>858</v>
      </c>
      <c r="I4" s="8">
        <v>0.2</v>
      </c>
      <c r="J4" s="6">
        <f t="shared" si="1"/>
        <v>85.800000000000011</v>
      </c>
      <c r="K4" s="10">
        <f t="shared" si="2"/>
        <v>686.4</v>
      </c>
      <c r="L4" s="1">
        <v>42391</v>
      </c>
      <c r="M4" t="s">
        <v>18</v>
      </c>
      <c r="N4" t="s">
        <v>19</v>
      </c>
      <c r="O4" t="s">
        <v>20</v>
      </c>
      <c r="P4" t="str">
        <f t="shared" si="3"/>
        <v>NO</v>
      </c>
      <c r="Q4">
        <f t="shared" si="4"/>
        <v>2016</v>
      </c>
      <c r="R4">
        <f t="shared" si="5"/>
        <v>1</v>
      </c>
    </row>
    <row r="5" spans="1:18" x14ac:dyDescent="0.25">
      <c r="A5">
        <v>88</v>
      </c>
      <c r="B5">
        <v>1</v>
      </c>
      <c r="C5" t="s">
        <v>21</v>
      </c>
      <c r="D5">
        <v>2016</v>
      </c>
      <c r="E5" t="s">
        <v>22</v>
      </c>
      <c r="F5" s="6">
        <v>1549</v>
      </c>
      <c r="G5">
        <v>1</v>
      </c>
      <c r="H5" s="6">
        <f t="shared" si="0"/>
        <v>1549</v>
      </c>
      <c r="I5" s="8">
        <v>7.0000000000000007E-2</v>
      </c>
      <c r="J5" s="6">
        <f t="shared" si="1"/>
        <v>108.43</v>
      </c>
      <c r="K5" s="10">
        <f t="shared" si="2"/>
        <v>1440.57</v>
      </c>
      <c r="L5" s="1">
        <v>42421</v>
      </c>
      <c r="M5" t="s">
        <v>18</v>
      </c>
      <c r="N5" t="s">
        <v>25</v>
      </c>
      <c r="O5" t="s">
        <v>26</v>
      </c>
      <c r="P5" t="str">
        <f t="shared" si="3"/>
        <v>NO</v>
      </c>
      <c r="Q5">
        <f t="shared" si="4"/>
        <v>2016</v>
      </c>
      <c r="R5">
        <f t="shared" si="5"/>
        <v>2</v>
      </c>
    </row>
    <row r="6" spans="1:18" x14ac:dyDescent="0.25">
      <c r="A6">
        <v>88</v>
      </c>
      <c r="B6">
        <v>2</v>
      </c>
      <c r="C6" t="s">
        <v>16</v>
      </c>
      <c r="D6">
        <v>2016</v>
      </c>
      <c r="E6" t="s">
        <v>17</v>
      </c>
      <c r="F6" s="6">
        <v>1799.99</v>
      </c>
      <c r="G6">
        <v>2</v>
      </c>
      <c r="H6" s="6">
        <f t="shared" si="0"/>
        <v>3599.98</v>
      </c>
      <c r="I6" s="8">
        <v>0.1</v>
      </c>
      <c r="J6" s="6">
        <f t="shared" si="1"/>
        <v>179.99900000000002</v>
      </c>
      <c r="K6" s="10">
        <f t="shared" si="2"/>
        <v>3239.982</v>
      </c>
      <c r="L6" s="1">
        <v>42421</v>
      </c>
      <c r="M6" t="s">
        <v>18</v>
      </c>
      <c r="N6" t="s">
        <v>25</v>
      </c>
      <c r="O6" t="s">
        <v>26</v>
      </c>
      <c r="P6" t="str">
        <f t="shared" si="3"/>
        <v>NO</v>
      </c>
      <c r="Q6">
        <f t="shared" si="4"/>
        <v>2016</v>
      </c>
      <c r="R6">
        <f t="shared" si="5"/>
        <v>2</v>
      </c>
    </row>
    <row r="7" spans="1:18" x14ac:dyDescent="0.25">
      <c r="A7">
        <v>88</v>
      </c>
      <c r="B7">
        <v>3</v>
      </c>
      <c r="C7" t="s">
        <v>27</v>
      </c>
      <c r="D7">
        <v>2016</v>
      </c>
      <c r="E7" t="s">
        <v>17</v>
      </c>
      <c r="F7" s="6">
        <v>3999.99</v>
      </c>
      <c r="G7">
        <v>1</v>
      </c>
      <c r="H7" s="6">
        <f t="shared" si="0"/>
        <v>3999.99</v>
      </c>
      <c r="I7" s="8">
        <v>0.1</v>
      </c>
      <c r="J7" s="6">
        <f t="shared" si="1"/>
        <v>399.99900000000002</v>
      </c>
      <c r="K7" s="10">
        <f t="shared" si="2"/>
        <v>3599.991</v>
      </c>
      <c r="L7" s="1">
        <v>42421</v>
      </c>
      <c r="M7" t="s">
        <v>18</v>
      </c>
      <c r="N7" t="s">
        <v>25</v>
      </c>
      <c r="O7" t="s">
        <v>26</v>
      </c>
      <c r="P7" t="str">
        <f t="shared" si="3"/>
        <v>NO</v>
      </c>
      <c r="Q7">
        <f t="shared" si="4"/>
        <v>2016</v>
      </c>
      <c r="R7">
        <f t="shared" si="5"/>
        <v>2</v>
      </c>
    </row>
    <row r="8" spans="1:18" x14ac:dyDescent="0.25">
      <c r="A8">
        <v>125</v>
      </c>
      <c r="B8">
        <v>1</v>
      </c>
      <c r="C8" t="s">
        <v>23</v>
      </c>
      <c r="D8">
        <v>2016</v>
      </c>
      <c r="E8" t="s">
        <v>24</v>
      </c>
      <c r="F8" s="6">
        <v>429</v>
      </c>
      <c r="G8">
        <v>1</v>
      </c>
      <c r="H8" s="6">
        <f t="shared" si="0"/>
        <v>429</v>
      </c>
      <c r="I8" s="8">
        <v>0.1</v>
      </c>
      <c r="J8" s="6">
        <f t="shared" si="1"/>
        <v>42.900000000000006</v>
      </c>
      <c r="K8" s="10">
        <f t="shared" si="2"/>
        <v>386.1</v>
      </c>
      <c r="L8" s="1">
        <v>42445</v>
      </c>
      <c r="M8" t="s">
        <v>18</v>
      </c>
      <c r="N8" t="s">
        <v>28</v>
      </c>
      <c r="O8" t="s">
        <v>29</v>
      </c>
      <c r="P8" t="str">
        <f t="shared" si="3"/>
        <v>NO</v>
      </c>
      <c r="Q8">
        <f t="shared" si="4"/>
        <v>2016</v>
      </c>
      <c r="R8">
        <f t="shared" si="5"/>
        <v>3</v>
      </c>
    </row>
    <row r="9" spans="1:18" x14ac:dyDescent="0.25">
      <c r="A9">
        <v>126</v>
      </c>
      <c r="B9">
        <v>1</v>
      </c>
      <c r="C9" t="s">
        <v>30</v>
      </c>
      <c r="D9">
        <v>2016</v>
      </c>
      <c r="E9" t="s">
        <v>17</v>
      </c>
      <c r="F9" s="6">
        <v>2999.99</v>
      </c>
      <c r="G9">
        <v>2</v>
      </c>
      <c r="H9" s="6">
        <f t="shared" si="0"/>
        <v>5999.98</v>
      </c>
      <c r="I9" s="8">
        <v>0.05</v>
      </c>
      <c r="J9" s="6">
        <f t="shared" si="1"/>
        <v>149.99949999999998</v>
      </c>
      <c r="K9" s="10">
        <f t="shared" si="2"/>
        <v>5699.9809999999998</v>
      </c>
      <c r="L9" s="1">
        <v>42445</v>
      </c>
      <c r="M9" t="s">
        <v>31</v>
      </c>
      <c r="N9" t="s">
        <v>32</v>
      </c>
      <c r="O9" t="s">
        <v>33</v>
      </c>
      <c r="P9" t="str">
        <f t="shared" si="3"/>
        <v>NO</v>
      </c>
      <c r="Q9">
        <f t="shared" si="4"/>
        <v>2016</v>
      </c>
      <c r="R9">
        <f t="shared" si="5"/>
        <v>3</v>
      </c>
    </row>
    <row r="10" spans="1:18" x14ac:dyDescent="0.25">
      <c r="A10">
        <v>214</v>
      </c>
      <c r="B10">
        <v>1</v>
      </c>
      <c r="C10" t="s">
        <v>34</v>
      </c>
      <c r="D10">
        <v>2016</v>
      </c>
      <c r="E10" t="s">
        <v>35</v>
      </c>
      <c r="F10" s="6">
        <v>269.99</v>
      </c>
      <c r="G10">
        <v>1</v>
      </c>
      <c r="H10" s="6">
        <f t="shared" si="0"/>
        <v>269.99</v>
      </c>
      <c r="I10" s="8">
        <v>0.1</v>
      </c>
      <c r="J10" s="6">
        <f t="shared" si="1"/>
        <v>26.999000000000002</v>
      </c>
      <c r="K10" s="10">
        <f t="shared" si="2"/>
        <v>242.99100000000001</v>
      </c>
      <c r="L10" s="1">
        <v>42500</v>
      </c>
      <c r="M10" t="s">
        <v>18</v>
      </c>
      <c r="N10" t="s">
        <v>36</v>
      </c>
      <c r="O10" t="s">
        <v>37</v>
      </c>
      <c r="P10" t="str">
        <f t="shared" si="3"/>
        <v>NO</v>
      </c>
      <c r="Q10">
        <f t="shared" si="4"/>
        <v>2016</v>
      </c>
      <c r="R10">
        <f t="shared" si="5"/>
        <v>5</v>
      </c>
    </row>
    <row r="11" spans="1:18" x14ac:dyDescent="0.25">
      <c r="A11">
        <v>240</v>
      </c>
      <c r="B11">
        <v>1</v>
      </c>
      <c r="C11" t="s">
        <v>30</v>
      </c>
      <c r="D11">
        <v>2016</v>
      </c>
      <c r="E11" t="s">
        <v>17</v>
      </c>
      <c r="F11" s="6">
        <v>2999.99</v>
      </c>
      <c r="G11">
        <v>1</v>
      </c>
      <c r="H11" s="6">
        <f t="shared" si="0"/>
        <v>2999.99</v>
      </c>
      <c r="I11" s="8">
        <v>7.0000000000000007E-2</v>
      </c>
      <c r="J11" s="6">
        <f t="shared" si="1"/>
        <v>209.99930000000001</v>
      </c>
      <c r="K11" s="10">
        <f t="shared" si="2"/>
        <v>2789.9906999999998</v>
      </c>
      <c r="L11" s="1">
        <v>42517</v>
      </c>
      <c r="M11" t="s">
        <v>18</v>
      </c>
      <c r="N11" t="s">
        <v>38</v>
      </c>
      <c r="O11" t="s">
        <v>39</v>
      </c>
      <c r="P11" t="str">
        <f t="shared" si="3"/>
        <v>NO</v>
      </c>
      <c r="Q11">
        <f t="shared" si="4"/>
        <v>2016</v>
      </c>
      <c r="R11">
        <f t="shared" si="5"/>
        <v>5</v>
      </c>
    </row>
    <row r="12" spans="1:18" x14ac:dyDescent="0.25">
      <c r="A12">
        <v>240</v>
      </c>
      <c r="B12">
        <v>2</v>
      </c>
      <c r="C12" t="s">
        <v>16</v>
      </c>
      <c r="D12">
        <v>2016</v>
      </c>
      <c r="E12" t="s">
        <v>17</v>
      </c>
      <c r="F12" s="6">
        <v>1799.99</v>
      </c>
      <c r="G12">
        <v>1</v>
      </c>
      <c r="H12" s="6">
        <f t="shared" si="0"/>
        <v>1799.99</v>
      </c>
      <c r="I12" s="8">
        <v>7.0000000000000007E-2</v>
      </c>
      <c r="J12" s="6">
        <f t="shared" si="1"/>
        <v>125.99930000000002</v>
      </c>
      <c r="K12" s="10">
        <f t="shared" si="2"/>
        <v>1673.9907000000001</v>
      </c>
      <c r="L12" s="1">
        <v>42517</v>
      </c>
      <c r="M12" t="s">
        <v>18</v>
      </c>
      <c r="N12" t="s">
        <v>38</v>
      </c>
      <c r="O12" t="s">
        <v>39</v>
      </c>
      <c r="P12" t="str">
        <f t="shared" si="3"/>
        <v>NO</v>
      </c>
      <c r="Q12">
        <f t="shared" si="4"/>
        <v>2016</v>
      </c>
      <c r="R12">
        <f t="shared" si="5"/>
        <v>5</v>
      </c>
    </row>
    <row r="13" spans="1:18" x14ac:dyDescent="0.25">
      <c r="A13">
        <v>240</v>
      </c>
      <c r="B13">
        <v>3</v>
      </c>
      <c r="C13" t="s">
        <v>40</v>
      </c>
      <c r="D13">
        <v>2016</v>
      </c>
      <c r="E13" t="s">
        <v>41</v>
      </c>
      <c r="F13" s="6">
        <v>1320.99</v>
      </c>
      <c r="G13">
        <v>1</v>
      </c>
      <c r="H13" s="6">
        <f t="shared" si="0"/>
        <v>1320.99</v>
      </c>
      <c r="I13" s="8">
        <v>7.0000000000000007E-2</v>
      </c>
      <c r="J13" s="6">
        <f t="shared" si="1"/>
        <v>92.469300000000004</v>
      </c>
      <c r="K13" s="10">
        <f t="shared" si="2"/>
        <v>1228.5207</v>
      </c>
      <c r="L13" s="1">
        <v>42517</v>
      </c>
      <c r="M13" t="s">
        <v>18</v>
      </c>
      <c r="N13" t="s">
        <v>38</v>
      </c>
      <c r="O13" t="s">
        <v>39</v>
      </c>
      <c r="P13" t="str">
        <f t="shared" si="3"/>
        <v>NO</v>
      </c>
      <c r="Q13">
        <f t="shared" si="4"/>
        <v>2016</v>
      </c>
      <c r="R13">
        <f t="shared" si="5"/>
        <v>5</v>
      </c>
    </row>
    <row r="14" spans="1:18" x14ac:dyDescent="0.25">
      <c r="A14">
        <v>240</v>
      </c>
      <c r="B14">
        <v>4</v>
      </c>
      <c r="C14" t="s">
        <v>42</v>
      </c>
      <c r="D14">
        <v>2016</v>
      </c>
      <c r="E14" t="s">
        <v>24</v>
      </c>
      <c r="F14" s="6">
        <v>449</v>
      </c>
      <c r="G14">
        <v>2</v>
      </c>
      <c r="H14" s="6">
        <f t="shared" si="0"/>
        <v>898</v>
      </c>
      <c r="I14" s="8">
        <v>7.0000000000000007E-2</v>
      </c>
      <c r="J14" s="6">
        <f t="shared" si="1"/>
        <v>31.430000000000003</v>
      </c>
      <c r="K14" s="10">
        <f t="shared" si="2"/>
        <v>835.14</v>
      </c>
      <c r="L14" s="1">
        <v>42517</v>
      </c>
      <c r="M14" t="s">
        <v>18</v>
      </c>
      <c r="N14" t="s">
        <v>38</v>
      </c>
      <c r="O14" t="s">
        <v>39</v>
      </c>
      <c r="P14" t="str">
        <f t="shared" si="3"/>
        <v>NO</v>
      </c>
      <c r="Q14">
        <f t="shared" si="4"/>
        <v>2016</v>
      </c>
      <c r="R14">
        <f t="shared" si="5"/>
        <v>5</v>
      </c>
    </row>
    <row r="15" spans="1:18" x14ac:dyDescent="0.25">
      <c r="A15">
        <v>261</v>
      </c>
      <c r="B15">
        <v>1</v>
      </c>
      <c r="C15" t="s">
        <v>43</v>
      </c>
      <c r="D15">
        <v>2016</v>
      </c>
      <c r="E15" t="s">
        <v>35</v>
      </c>
      <c r="F15" s="6">
        <v>599.99</v>
      </c>
      <c r="G15">
        <v>2</v>
      </c>
      <c r="H15" s="6">
        <f t="shared" si="0"/>
        <v>1199.98</v>
      </c>
      <c r="I15" s="8">
        <v>0.05</v>
      </c>
      <c r="J15" s="6">
        <f t="shared" si="1"/>
        <v>29.999500000000001</v>
      </c>
      <c r="K15" s="10">
        <f t="shared" si="2"/>
        <v>1139.981</v>
      </c>
      <c r="L15" s="1">
        <v>42529</v>
      </c>
      <c r="M15" t="s">
        <v>44</v>
      </c>
      <c r="N15" t="s">
        <v>45</v>
      </c>
      <c r="O15" t="s">
        <v>46</v>
      </c>
      <c r="P15" t="str">
        <f t="shared" si="3"/>
        <v>NO</v>
      </c>
      <c r="Q15">
        <f t="shared" si="4"/>
        <v>2016</v>
      </c>
      <c r="R15">
        <f t="shared" si="5"/>
        <v>6</v>
      </c>
    </row>
    <row r="16" spans="1:18" x14ac:dyDescent="0.25">
      <c r="A16">
        <v>261</v>
      </c>
      <c r="B16">
        <v>2</v>
      </c>
      <c r="C16" t="s">
        <v>47</v>
      </c>
      <c r="D16">
        <v>2016</v>
      </c>
      <c r="E16" t="s">
        <v>35</v>
      </c>
      <c r="F16" s="6">
        <v>269.99</v>
      </c>
      <c r="G16">
        <v>1</v>
      </c>
      <c r="H16" s="6">
        <f t="shared" si="0"/>
        <v>269.99</v>
      </c>
      <c r="I16" s="8">
        <v>0.1</v>
      </c>
      <c r="J16" s="6">
        <f t="shared" si="1"/>
        <v>26.999000000000002</v>
      </c>
      <c r="K16" s="10">
        <f t="shared" si="2"/>
        <v>242.99100000000001</v>
      </c>
      <c r="L16" s="1">
        <v>42529</v>
      </c>
      <c r="M16" t="s">
        <v>44</v>
      </c>
      <c r="N16" t="s">
        <v>45</v>
      </c>
      <c r="O16" t="s">
        <v>46</v>
      </c>
      <c r="P16" t="str">
        <f t="shared" si="3"/>
        <v>NO</v>
      </c>
      <c r="Q16">
        <f t="shared" si="4"/>
        <v>2016</v>
      </c>
      <c r="R16">
        <f t="shared" si="5"/>
        <v>6</v>
      </c>
    </row>
    <row r="17" spans="1:18" x14ac:dyDescent="0.25">
      <c r="A17">
        <v>261</v>
      </c>
      <c r="B17">
        <v>3</v>
      </c>
      <c r="C17" t="s">
        <v>23</v>
      </c>
      <c r="D17">
        <v>2016</v>
      </c>
      <c r="E17" t="s">
        <v>24</v>
      </c>
      <c r="F17" s="6">
        <v>429</v>
      </c>
      <c r="G17">
        <v>2</v>
      </c>
      <c r="H17" s="6">
        <f t="shared" si="0"/>
        <v>858</v>
      </c>
      <c r="I17" s="8">
        <v>0.1</v>
      </c>
      <c r="J17" s="6">
        <f t="shared" si="1"/>
        <v>42.900000000000006</v>
      </c>
      <c r="K17" s="10">
        <f t="shared" si="2"/>
        <v>772.2</v>
      </c>
      <c r="L17" s="1">
        <v>42529</v>
      </c>
      <c r="M17" t="s">
        <v>44</v>
      </c>
      <c r="N17" t="s">
        <v>45</v>
      </c>
      <c r="O17" t="s">
        <v>46</v>
      </c>
      <c r="P17" t="str">
        <f t="shared" si="3"/>
        <v>NO</v>
      </c>
      <c r="Q17">
        <f t="shared" si="4"/>
        <v>2016</v>
      </c>
      <c r="R17">
        <f t="shared" si="5"/>
        <v>6</v>
      </c>
    </row>
    <row r="18" spans="1:18" x14ac:dyDescent="0.25">
      <c r="A18">
        <v>295</v>
      </c>
      <c r="B18">
        <v>1</v>
      </c>
      <c r="C18" t="s">
        <v>47</v>
      </c>
      <c r="D18">
        <v>2016</v>
      </c>
      <c r="E18" t="s">
        <v>35</v>
      </c>
      <c r="F18" s="6">
        <v>269.99</v>
      </c>
      <c r="G18">
        <v>2</v>
      </c>
      <c r="H18" s="6">
        <f t="shared" si="0"/>
        <v>539.98</v>
      </c>
      <c r="I18" s="8">
        <v>7.0000000000000007E-2</v>
      </c>
      <c r="J18" s="6">
        <f t="shared" si="1"/>
        <v>18.899300000000004</v>
      </c>
      <c r="K18" s="10">
        <f t="shared" si="2"/>
        <v>502.1814</v>
      </c>
      <c r="L18" s="1">
        <v>42552</v>
      </c>
      <c r="M18" t="s">
        <v>31</v>
      </c>
      <c r="N18" t="s">
        <v>48</v>
      </c>
      <c r="O18" t="s">
        <v>49</v>
      </c>
      <c r="P18" t="str">
        <f t="shared" si="3"/>
        <v>NO</v>
      </c>
      <c r="Q18">
        <f t="shared" si="4"/>
        <v>2016</v>
      </c>
      <c r="R18">
        <f t="shared" si="5"/>
        <v>7</v>
      </c>
    </row>
    <row r="19" spans="1:18" x14ac:dyDescent="0.25">
      <c r="A19">
        <v>352</v>
      </c>
      <c r="B19">
        <v>1</v>
      </c>
      <c r="C19" t="s">
        <v>50</v>
      </c>
      <c r="D19">
        <v>2016</v>
      </c>
      <c r="E19" t="s">
        <v>22</v>
      </c>
      <c r="F19" s="6">
        <v>1680.99</v>
      </c>
      <c r="G19">
        <v>1</v>
      </c>
      <c r="H19" s="6">
        <f t="shared" si="0"/>
        <v>1680.99</v>
      </c>
      <c r="I19" s="8">
        <v>0.2</v>
      </c>
      <c r="J19" s="6">
        <f t="shared" si="1"/>
        <v>336.19800000000004</v>
      </c>
      <c r="K19" s="10">
        <f t="shared" si="2"/>
        <v>1344.7919999999999</v>
      </c>
      <c r="L19" s="1">
        <v>42585</v>
      </c>
      <c r="M19" t="s">
        <v>31</v>
      </c>
      <c r="N19" t="s">
        <v>51</v>
      </c>
      <c r="O19" t="s">
        <v>52</v>
      </c>
      <c r="P19" t="str">
        <f t="shared" si="3"/>
        <v>NO</v>
      </c>
      <c r="Q19">
        <f t="shared" si="4"/>
        <v>2016</v>
      </c>
      <c r="R19">
        <f t="shared" si="5"/>
        <v>8</v>
      </c>
    </row>
    <row r="20" spans="1:18" x14ac:dyDescent="0.25">
      <c r="A20">
        <v>352</v>
      </c>
      <c r="B20">
        <v>2</v>
      </c>
      <c r="C20" t="s">
        <v>47</v>
      </c>
      <c r="D20">
        <v>2016</v>
      </c>
      <c r="E20" t="s">
        <v>35</v>
      </c>
      <c r="F20" s="6">
        <v>269.99</v>
      </c>
      <c r="G20">
        <v>1</v>
      </c>
      <c r="H20" s="6">
        <f t="shared" si="0"/>
        <v>269.99</v>
      </c>
      <c r="I20" s="8">
        <v>0.2</v>
      </c>
      <c r="J20" s="6">
        <f t="shared" si="1"/>
        <v>53.998000000000005</v>
      </c>
      <c r="K20" s="10">
        <f t="shared" si="2"/>
        <v>215.99200000000002</v>
      </c>
      <c r="L20" s="1">
        <v>42585</v>
      </c>
      <c r="M20" t="s">
        <v>31</v>
      </c>
      <c r="N20" t="s">
        <v>51</v>
      </c>
      <c r="O20" t="s">
        <v>52</v>
      </c>
      <c r="P20" t="str">
        <f t="shared" si="3"/>
        <v>NO</v>
      </c>
      <c r="Q20">
        <f t="shared" si="4"/>
        <v>2016</v>
      </c>
      <c r="R20">
        <f t="shared" si="5"/>
        <v>8</v>
      </c>
    </row>
    <row r="21" spans="1:18" x14ac:dyDescent="0.25">
      <c r="A21">
        <v>353</v>
      </c>
      <c r="B21">
        <v>1</v>
      </c>
      <c r="C21" t="s">
        <v>53</v>
      </c>
      <c r="D21">
        <v>2016</v>
      </c>
      <c r="E21" t="s">
        <v>54</v>
      </c>
      <c r="F21" s="6">
        <v>749.99</v>
      </c>
      <c r="G21">
        <v>2</v>
      </c>
      <c r="H21" s="6">
        <f t="shared" si="0"/>
        <v>1499.98</v>
      </c>
      <c r="I21" s="8">
        <v>0.2</v>
      </c>
      <c r="J21" s="6">
        <f t="shared" si="1"/>
        <v>149.99800000000002</v>
      </c>
      <c r="K21" s="10">
        <f t="shared" si="2"/>
        <v>1199.9839999999999</v>
      </c>
      <c r="L21" s="1">
        <v>42585</v>
      </c>
      <c r="M21" t="s">
        <v>31</v>
      </c>
      <c r="N21" t="s">
        <v>55</v>
      </c>
      <c r="O21" t="s">
        <v>56</v>
      </c>
      <c r="P21" t="str">
        <f t="shared" si="3"/>
        <v>NO</v>
      </c>
      <c r="Q21">
        <f t="shared" si="4"/>
        <v>2016</v>
      </c>
      <c r="R21">
        <f t="shared" si="5"/>
        <v>8</v>
      </c>
    </row>
    <row r="22" spans="1:18" x14ac:dyDescent="0.25">
      <c r="A22">
        <v>524</v>
      </c>
      <c r="B22">
        <v>1</v>
      </c>
      <c r="C22" t="s">
        <v>50</v>
      </c>
      <c r="D22">
        <v>2016</v>
      </c>
      <c r="E22" t="s">
        <v>22</v>
      </c>
      <c r="F22" s="6">
        <v>1680.99</v>
      </c>
      <c r="G22">
        <v>1</v>
      </c>
      <c r="H22" s="6">
        <f t="shared" si="0"/>
        <v>1680.99</v>
      </c>
      <c r="I22" s="8">
        <v>7.0000000000000007E-2</v>
      </c>
      <c r="J22" s="6">
        <f t="shared" si="1"/>
        <v>117.66930000000001</v>
      </c>
      <c r="K22" s="10">
        <f t="shared" si="2"/>
        <v>1563.3207</v>
      </c>
      <c r="L22" s="1">
        <v>42668</v>
      </c>
      <c r="M22" t="s">
        <v>44</v>
      </c>
      <c r="N22" t="s">
        <v>57</v>
      </c>
      <c r="O22" t="s">
        <v>58</v>
      </c>
      <c r="P22" t="str">
        <f t="shared" si="3"/>
        <v>NO</v>
      </c>
      <c r="Q22">
        <f t="shared" si="4"/>
        <v>2016</v>
      </c>
      <c r="R22">
        <f t="shared" si="5"/>
        <v>10</v>
      </c>
    </row>
    <row r="23" spans="1:18" x14ac:dyDescent="0.25">
      <c r="A23">
        <v>524</v>
      </c>
      <c r="B23">
        <v>2</v>
      </c>
      <c r="C23" t="s">
        <v>53</v>
      </c>
      <c r="D23">
        <v>2016</v>
      </c>
      <c r="E23" t="s">
        <v>54</v>
      </c>
      <c r="F23" s="6">
        <v>749.99</v>
      </c>
      <c r="G23">
        <v>1</v>
      </c>
      <c r="H23" s="6">
        <f t="shared" si="0"/>
        <v>749.99</v>
      </c>
      <c r="I23" s="8">
        <v>0.05</v>
      </c>
      <c r="J23" s="6">
        <f t="shared" si="1"/>
        <v>37.499500000000005</v>
      </c>
      <c r="K23" s="10">
        <f t="shared" si="2"/>
        <v>712.4905</v>
      </c>
      <c r="L23" s="1">
        <v>42668</v>
      </c>
      <c r="M23" t="s">
        <v>44</v>
      </c>
      <c r="N23" t="s">
        <v>57</v>
      </c>
      <c r="O23" t="s">
        <v>58</v>
      </c>
      <c r="P23" t="str">
        <f t="shared" si="3"/>
        <v>NO</v>
      </c>
      <c r="Q23">
        <f t="shared" si="4"/>
        <v>2016</v>
      </c>
      <c r="R23">
        <f t="shared" si="5"/>
        <v>10</v>
      </c>
    </row>
    <row r="24" spans="1:18" x14ac:dyDescent="0.25">
      <c r="A24">
        <v>524</v>
      </c>
      <c r="B24">
        <v>3</v>
      </c>
      <c r="C24" t="s">
        <v>30</v>
      </c>
      <c r="D24">
        <v>2016</v>
      </c>
      <c r="E24" t="s">
        <v>17</v>
      </c>
      <c r="F24" s="6">
        <v>2999.99</v>
      </c>
      <c r="G24">
        <v>1</v>
      </c>
      <c r="H24" s="6">
        <f t="shared" si="0"/>
        <v>2999.99</v>
      </c>
      <c r="I24" s="8">
        <v>0.2</v>
      </c>
      <c r="J24" s="6">
        <f t="shared" si="1"/>
        <v>599.99799999999993</v>
      </c>
      <c r="K24" s="10">
        <f t="shared" si="2"/>
        <v>2399.9919999999997</v>
      </c>
      <c r="L24" s="1">
        <v>42668</v>
      </c>
      <c r="M24" t="s">
        <v>44</v>
      </c>
      <c r="N24" t="s">
        <v>57</v>
      </c>
      <c r="O24" t="s">
        <v>58</v>
      </c>
      <c r="P24" t="str">
        <f t="shared" si="3"/>
        <v>NO</v>
      </c>
      <c r="Q24">
        <f t="shared" si="4"/>
        <v>2016</v>
      </c>
      <c r="R24">
        <f t="shared" si="5"/>
        <v>10</v>
      </c>
    </row>
    <row r="25" spans="1:18" x14ac:dyDescent="0.25">
      <c r="A25">
        <v>524</v>
      </c>
      <c r="B25">
        <v>4</v>
      </c>
      <c r="C25" t="s">
        <v>59</v>
      </c>
      <c r="D25">
        <v>2016</v>
      </c>
      <c r="E25" t="s">
        <v>22</v>
      </c>
      <c r="F25" s="6">
        <v>999.99</v>
      </c>
      <c r="G25">
        <v>2</v>
      </c>
      <c r="H25" s="6">
        <f t="shared" si="0"/>
        <v>1999.98</v>
      </c>
      <c r="I25" s="8">
        <v>7.0000000000000007E-2</v>
      </c>
      <c r="J25" s="6">
        <f t="shared" si="1"/>
        <v>69.999300000000005</v>
      </c>
      <c r="K25" s="10">
        <f t="shared" si="2"/>
        <v>1859.9814000000001</v>
      </c>
      <c r="L25" s="1">
        <v>42668</v>
      </c>
      <c r="M25" t="s">
        <v>44</v>
      </c>
      <c r="N25" t="s">
        <v>57</v>
      </c>
      <c r="O25" t="s">
        <v>58</v>
      </c>
      <c r="P25" t="str">
        <f t="shared" si="3"/>
        <v>NO</v>
      </c>
      <c r="Q25">
        <f t="shared" si="4"/>
        <v>2016</v>
      </c>
      <c r="R25">
        <f t="shared" si="5"/>
        <v>10</v>
      </c>
    </row>
    <row r="26" spans="1:18" x14ac:dyDescent="0.25">
      <c r="A26">
        <v>524</v>
      </c>
      <c r="B26">
        <v>5</v>
      </c>
      <c r="C26" t="s">
        <v>43</v>
      </c>
      <c r="D26">
        <v>2016</v>
      </c>
      <c r="E26" t="s">
        <v>35</v>
      </c>
      <c r="F26" s="6">
        <v>599.99</v>
      </c>
      <c r="G26">
        <v>1</v>
      </c>
      <c r="H26" s="6">
        <f t="shared" si="0"/>
        <v>599.99</v>
      </c>
      <c r="I26" s="8">
        <v>0.05</v>
      </c>
      <c r="J26" s="6">
        <f t="shared" si="1"/>
        <v>29.999500000000001</v>
      </c>
      <c r="K26" s="10">
        <f t="shared" si="2"/>
        <v>569.9905</v>
      </c>
      <c r="L26" s="1">
        <v>42668</v>
      </c>
      <c r="M26" t="s">
        <v>44</v>
      </c>
      <c r="N26" t="s">
        <v>57</v>
      </c>
      <c r="O26" t="s">
        <v>58</v>
      </c>
      <c r="P26" t="str">
        <f t="shared" si="3"/>
        <v>NO</v>
      </c>
      <c r="Q26">
        <f t="shared" si="4"/>
        <v>2016</v>
      </c>
      <c r="R26">
        <f t="shared" si="5"/>
        <v>10</v>
      </c>
    </row>
    <row r="27" spans="1:18" x14ac:dyDescent="0.25">
      <c r="A27">
        <v>557</v>
      </c>
      <c r="B27">
        <v>1</v>
      </c>
      <c r="C27" t="s">
        <v>30</v>
      </c>
      <c r="D27">
        <v>2016</v>
      </c>
      <c r="E27" t="s">
        <v>17</v>
      </c>
      <c r="F27" s="6">
        <v>2999.99</v>
      </c>
      <c r="G27">
        <v>2</v>
      </c>
      <c r="H27" s="6">
        <f t="shared" si="0"/>
        <v>5999.98</v>
      </c>
      <c r="I27" s="8">
        <v>0.1</v>
      </c>
      <c r="J27" s="6">
        <f t="shared" si="1"/>
        <v>299.99899999999997</v>
      </c>
      <c r="K27" s="10">
        <f t="shared" si="2"/>
        <v>5399.982</v>
      </c>
      <c r="L27" s="1">
        <v>42688</v>
      </c>
      <c r="M27" t="s">
        <v>18</v>
      </c>
      <c r="N27" t="s">
        <v>60</v>
      </c>
      <c r="O27" t="s">
        <v>61</v>
      </c>
      <c r="P27" t="str">
        <f t="shared" si="3"/>
        <v>NO</v>
      </c>
      <c r="Q27">
        <f t="shared" si="4"/>
        <v>2016</v>
      </c>
      <c r="R27">
        <f t="shared" si="5"/>
        <v>11</v>
      </c>
    </row>
    <row r="28" spans="1:18" x14ac:dyDescent="0.25">
      <c r="A28">
        <v>557</v>
      </c>
      <c r="B28">
        <v>2</v>
      </c>
      <c r="C28" t="s">
        <v>21</v>
      </c>
      <c r="D28">
        <v>2016</v>
      </c>
      <c r="E28" t="s">
        <v>22</v>
      </c>
      <c r="F28" s="6">
        <v>1549</v>
      </c>
      <c r="G28">
        <v>1</v>
      </c>
      <c r="H28" s="6">
        <f t="shared" si="0"/>
        <v>1549</v>
      </c>
      <c r="I28" s="8">
        <v>0.1</v>
      </c>
      <c r="J28" s="6">
        <f t="shared" si="1"/>
        <v>154.9</v>
      </c>
      <c r="K28" s="10">
        <f t="shared" si="2"/>
        <v>1394.1</v>
      </c>
      <c r="L28" s="1">
        <v>42688</v>
      </c>
      <c r="M28" t="s">
        <v>18</v>
      </c>
      <c r="N28" t="s">
        <v>60</v>
      </c>
      <c r="O28" t="s">
        <v>61</v>
      </c>
      <c r="P28" t="str">
        <f t="shared" si="3"/>
        <v>NO</v>
      </c>
      <c r="Q28">
        <f t="shared" si="4"/>
        <v>2016</v>
      </c>
      <c r="R28">
        <f t="shared" si="5"/>
        <v>11</v>
      </c>
    </row>
    <row r="29" spans="1:18" x14ac:dyDescent="0.25">
      <c r="A29">
        <v>570</v>
      </c>
      <c r="B29">
        <v>1</v>
      </c>
      <c r="C29" t="s">
        <v>42</v>
      </c>
      <c r="D29">
        <v>2016</v>
      </c>
      <c r="E29" t="s">
        <v>24</v>
      </c>
      <c r="F29" s="6">
        <v>449</v>
      </c>
      <c r="G29">
        <v>1</v>
      </c>
      <c r="H29" s="6">
        <f t="shared" si="0"/>
        <v>449</v>
      </c>
      <c r="I29" s="8">
        <v>7.0000000000000007E-2</v>
      </c>
      <c r="J29" s="6">
        <f t="shared" si="1"/>
        <v>31.430000000000003</v>
      </c>
      <c r="K29" s="10">
        <f t="shared" si="2"/>
        <v>417.57</v>
      </c>
      <c r="L29" s="1">
        <v>42697</v>
      </c>
      <c r="M29" t="s">
        <v>18</v>
      </c>
      <c r="N29" t="s">
        <v>62</v>
      </c>
      <c r="O29" t="s">
        <v>63</v>
      </c>
      <c r="P29" t="str">
        <f t="shared" si="3"/>
        <v>NO</v>
      </c>
      <c r="Q29">
        <f t="shared" si="4"/>
        <v>2016</v>
      </c>
      <c r="R29">
        <f t="shared" si="5"/>
        <v>11</v>
      </c>
    </row>
    <row r="30" spans="1:18" x14ac:dyDescent="0.25">
      <c r="A30">
        <v>570</v>
      </c>
      <c r="B30">
        <v>2</v>
      </c>
      <c r="C30" t="s">
        <v>64</v>
      </c>
      <c r="D30">
        <v>2016</v>
      </c>
      <c r="E30" t="s">
        <v>35</v>
      </c>
      <c r="F30" s="6">
        <v>549.99</v>
      </c>
      <c r="G30">
        <v>2</v>
      </c>
      <c r="H30" s="6">
        <f t="shared" si="0"/>
        <v>1099.98</v>
      </c>
      <c r="I30" s="8">
        <v>0.1</v>
      </c>
      <c r="J30" s="6">
        <f t="shared" si="1"/>
        <v>54.999000000000002</v>
      </c>
      <c r="K30" s="10">
        <f t="shared" si="2"/>
        <v>989.98199999999997</v>
      </c>
      <c r="L30" s="1">
        <v>42697</v>
      </c>
      <c r="M30" t="s">
        <v>18</v>
      </c>
      <c r="N30" t="s">
        <v>62</v>
      </c>
      <c r="O30" t="s">
        <v>63</v>
      </c>
      <c r="P30" t="str">
        <f t="shared" si="3"/>
        <v>NO</v>
      </c>
      <c r="Q30">
        <f t="shared" si="4"/>
        <v>2016</v>
      </c>
      <c r="R30">
        <f t="shared" si="5"/>
        <v>11</v>
      </c>
    </row>
    <row r="31" spans="1:18" x14ac:dyDescent="0.25">
      <c r="A31">
        <v>570</v>
      </c>
      <c r="B31">
        <v>3</v>
      </c>
      <c r="C31" t="s">
        <v>59</v>
      </c>
      <c r="D31">
        <v>2016</v>
      </c>
      <c r="E31" t="s">
        <v>22</v>
      </c>
      <c r="F31" s="6">
        <v>999.99</v>
      </c>
      <c r="G31">
        <v>2</v>
      </c>
      <c r="H31" s="6">
        <f t="shared" si="0"/>
        <v>1999.98</v>
      </c>
      <c r="I31" s="8">
        <v>0.2</v>
      </c>
      <c r="J31" s="6">
        <f t="shared" si="1"/>
        <v>199.99800000000002</v>
      </c>
      <c r="K31" s="10">
        <f t="shared" si="2"/>
        <v>1599.9839999999999</v>
      </c>
      <c r="L31" s="1">
        <v>42697</v>
      </c>
      <c r="M31" t="s">
        <v>18</v>
      </c>
      <c r="N31" t="s">
        <v>62</v>
      </c>
      <c r="O31" t="s">
        <v>63</v>
      </c>
      <c r="P31" t="str">
        <f t="shared" si="3"/>
        <v>NO</v>
      </c>
      <c r="Q31">
        <f t="shared" si="4"/>
        <v>2016</v>
      </c>
      <c r="R31">
        <f t="shared" si="5"/>
        <v>11</v>
      </c>
    </row>
    <row r="32" spans="1:18" x14ac:dyDescent="0.25">
      <c r="A32">
        <v>570</v>
      </c>
      <c r="B32">
        <v>4</v>
      </c>
      <c r="C32" t="s">
        <v>50</v>
      </c>
      <c r="D32">
        <v>2016</v>
      </c>
      <c r="E32" t="s">
        <v>22</v>
      </c>
      <c r="F32" s="6">
        <v>1680.99</v>
      </c>
      <c r="G32">
        <v>1</v>
      </c>
      <c r="H32" s="6">
        <f t="shared" si="0"/>
        <v>1680.99</v>
      </c>
      <c r="I32" s="8">
        <v>0.1</v>
      </c>
      <c r="J32" s="6">
        <f t="shared" si="1"/>
        <v>168.09900000000002</v>
      </c>
      <c r="K32" s="10">
        <f t="shared" si="2"/>
        <v>1512.8910000000001</v>
      </c>
      <c r="L32" s="1">
        <v>42697</v>
      </c>
      <c r="M32" t="s">
        <v>18</v>
      </c>
      <c r="N32" t="s">
        <v>62</v>
      </c>
      <c r="O32" t="s">
        <v>63</v>
      </c>
      <c r="P32" t="str">
        <f t="shared" si="3"/>
        <v>NO</v>
      </c>
      <c r="Q32">
        <f t="shared" si="4"/>
        <v>2016</v>
      </c>
      <c r="R32">
        <f t="shared" si="5"/>
        <v>11</v>
      </c>
    </row>
    <row r="33" spans="1:18" x14ac:dyDescent="0.25">
      <c r="A33">
        <v>570</v>
      </c>
      <c r="B33">
        <v>5</v>
      </c>
      <c r="C33" t="s">
        <v>43</v>
      </c>
      <c r="D33">
        <v>2016</v>
      </c>
      <c r="E33" t="s">
        <v>35</v>
      </c>
      <c r="F33" s="6">
        <v>599.99</v>
      </c>
      <c r="G33">
        <v>1</v>
      </c>
      <c r="H33" s="6">
        <f t="shared" si="0"/>
        <v>599.99</v>
      </c>
      <c r="I33" s="8">
        <v>0.05</v>
      </c>
      <c r="J33" s="6">
        <f t="shared" si="1"/>
        <v>29.999500000000001</v>
      </c>
      <c r="K33" s="10">
        <f t="shared" si="2"/>
        <v>569.9905</v>
      </c>
      <c r="L33" s="1">
        <v>42697</v>
      </c>
      <c r="M33" t="s">
        <v>18</v>
      </c>
      <c r="N33" t="s">
        <v>62</v>
      </c>
      <c r="O33" t="s">
        <v>63</v>
      </c>
      <c r="P33" t="str">
        <f t="shared" si="3"/>
        <v>NO</v>
      </c>
      <c r="Q33">
        <f t="shared" si="4"/>
        <v>2016</v>
      </c>
      <c r="R33">
        <f t="shared" si="5"/>
        <v>11</v>
      </c>
    </row>
    <row r="34" spans="1:18" x14ac:dyDescent="0.25">
      <c r="A34">
        <v>585</v>
      </c>
      <c r="B34">
        <v>1</v>
      </c>
      <c r="C34" t="s">
        <v>21</v>
      </c>
      <c r="D34">
        <v>2016</v>
      </c>
      <c r="E34" t="s">
        <v>22</v>
      </c>
      <c r="F34" s="6">
        <v>1549</v>
      </c>
      <c r="G34">
        <v>1</v>
      </c>
      <c r="H34" s="6">
        <f t="shared" si="0"/>
        <v>1549</v>
      </c>
      <c r="I34" s="8">
        <v>0.2</v>
      </c>
      <c r="J34" s="6">
        <f t="shared" si="1"/>
        <v>309.8</v>
      </c>
      <c r="K34" s="10">
        <f t="shared" si="2"/>
        <v>1239.2</v>
      </c>
      <c r="L34" s="1">
        <v>42708</v>
      </c>
      <c r="M34" t="s">
        <v>31</v>
      </c>
      <c r="N34" t="s">
        <v>65</v>
      </c>
      <c r="O34" t="s">
        <v>66</v>
      </c>
      <c r="P34" t="str">
        <f t="shared" si="3"/>
        <v>NO</v>
      </c>
      <c r="Q34">
        <f t="shared" si="4"/>
        <v>2016</v>
      </c>
      <c r="R34">
        <f t="shared" si="5"/>
        <v>12</v>
      </c>
    </row>
    <row r="35" spans="1:18" x14ac:dyDescent="0.25">
      <c r="A35">
        <v>585</v>
      </c>
      <c r="B35">
        <v>2</v>
      </c>
      <c r="C35" t="s">
        <v>42</v>
      </c>
      <c r="D35">
        <v>2016</v>
      </c>
      <c r="E35" t="s">
        <v>24</v>
      </c>
      <c r="F35" s="6">
        <v>449</v>
      </c>
      <c r="G35">
        <v>2</v>
      </c>
      <c r="H35" s="6">
        <f t="shared" si="0"/>
        <v>898</v>
      </c>
      <c r="I35" s="8">
        <v>0.2</v>
      </c>
      <c r="J35" s="6">
        <f t="shared" si="1"/>
        <v>89.800000000000011</v>
      </c>
      <c r="K35" s="10">
        <f t="shared" si="2"/>
        <v>718.4</v>
      </c>
      <c r="L35" s="1">
        <v>42708</v>
      </c>
      <c r="M35" t="s">
        <v>31</v>
      </c>
      <c r="N35" t="s">
        <v>65</v>
      </c>
      <c r="O35" t="s">
        <v>66</v>
      </c>
      <c r="P35" t="str">
        <f t="shared" si="3"/>
        <v>NO</v>
      </c>
      <c r="Q35">
        <f t="shared" si="4"/>
        <v>2016</v>
      </c>
      <c r="R35">
        <f t="shared" si="5"/>
        <v>12</v>
      </c>
    </row>
    <row r="36" spans="1:18" x14ac:dyDescent="0.25">
      <c r="A36">
        <v>585</v>
      </c>
      <c r="B36">
        <v>3</v>
      </c>
      <c r="C36" t="s">
        <v>67</v>
      </c>
      <c r="D36">
        <v>2016</v>
      </c>
      <c r="E36" t="s">
        <v>35</v>
      </c>
      <c r="F36" s="6">
        <v>529.99</v>
      </c>
      <c r="G36">
        <v>1</v>
      </c>
      <c r="H36" s="6">
        <f t="shared" si="0"/>
        <v>529.99</v>
      </c>
      <c r="I36" s="8">
        <v>0.05</v>
      </c>
      <c r="J36" s="6">
        <f t="shared" si="1"/>
        <v>26.499500000000001</v>
      </c>
      <c r="K36" s="10">
        <f t="shared" si="2"/>
        <v>503.4905</v>
      </c>
      <c r="L36" s="1">
        <v>42708</v>
      </c>
      <c r="M36" t="s">
        <v>31</v>
      </c>
      <c r="N36" t="s">
        <v>65</v>
      </c>
      <c r="O36" t="s">
        <v>66</v>
      </c>
      <c r="P36" t="str">
        <f t="shared" si="3"/>
        <v>NO</v>
      </c>
      <c r="Q36">
        <f t="shared" si="4"/>
        <v>2016</v>
      </c>
      <c r="R36">
        <f t="shared" si="5"/>
        <v>12</v>
      </c>
    </row>
    <row r="37" spans="1:18" x14ac:dyDescent="0.25">
      <c r="A37">
        <v>585</v>
      </c>
      <c r="B37">
        <v>4</v>
      </c>
      <c r="C37" t="s">
        <v>64</v>
      </c>
      <c r="D37">
        <v>2016</v>
      </c>
      <c r="E37" t="s">
        <v>35</v>
      </c>
      <c r="F37" s="6">
        <v>549.99</v>
      </c>
      <c r="G37">
        <v>2</v>
      </c>
      <c r="H37" s="6">
        <f t="shared" si="0"/>
        <v>1099.98</v>
      </c>
      <c r="I37" s="8">
        <v>7.0000000000000007E-2</v>
      </c>
      <c r="J37" s="6">
        <f t="shared" si="1"/>
        <v>38.499300000000005</v>
      </c>
      <c r="K37" s="10">
        <f t="shared" si="2"/>
        <v>1022.9814</v>
      </c>
      <c r="L37" s="1">
        <v>42708</v>
      </c>
      <c r="M37" t="s">
        <v>31</v>
      </c>
      <c r="N37" t="s">
        <v>65</v>
      </c>
      <c r="O37" t="s">
        <v>66</v>
      </c>
      <c r="P37" t="str">
        <f t="shared" si="3"/>
        <v>NO</v>
      </c>
      <c r="Q37">
        <f t="shared" si="4"/>
        <v>2016</v>
      </c>
      <c r="R37">
        <f t="shared" si="5"/>
        <v>12</v>
      </c>
    </row>
    <row r="38" spans="1:18" x14ac:dyDescent="0.25">
      <c r="A38">
        <v>586</v>
      </c>
      <c r="B38">
        <v>1</v>
      </c>
      <c r="C38" t="s">
        <v>50</v>
      </c>
      <c r="D38">
        <v>2016</v>
      </c>
      <c r="E38" t="s">
        <v>22</v>
      </c>
      <c r="F38" s="6">
        <v>1680.99</v>
      </c>
      <c r="G38">
        <v>2</v>
      </c>
      <c r="H38" s="6">
        <f t="shared" si="0"/>
        <v>3361.98</v>
      </c>
      <c r="I38" s="8">
        <v>0.1</v>
      </c>
      <c r="J38" s="6">
        <f t="shared" si="1"/>
        <v>168.09900000000002</v>
      </c>
      <c r="K38" s="10">
        <f t="shared" si="2"/>
        <v>3025.7820000000002</v>
      </c>
      <c r="L38" s="1">
        <v>42708</v>
      </c>
      <c r="M38" t="s">
        <v>18</v>
      </c>
      <c r="N38" t="s">
        <v>68</v>
      </c>
      <c r="O38" t="s">
        <v>69</v>
      </c>
      <c r="P38" t="str">
        <f t="shared" si="3"/>
        <v>NO</v>
      </c>
      <c r="Q38">
        <f t="shared" si="4"/>
        <v>2016</v>
      </c>
      <c r="R38">
        <f t="shared" si="5"/>
        <v>12</v>
      </c>
    </row>
    <row r="39" spans="1:18" x14ac:dyDescent="0.25">
      <c r="A39">
        <v>586</v>
      </c>
      <c r="B39">
        <v>2</v>
      </c>
      <c r="C39" t="s">
        <v>70</v>
      </c>
      <c r="D39">
        <v>2016</v>
      </c>
      <c r="E39" t="s">
        <v>35</v>
      </c>
      <c r="F39" s="6">
        <v>299.99</v>
      </c>
      <c r="G39">
        <v>2</v>
      </c>
      <c r="H39" s="6">
        <f t="shared" si="0"/>
        <v>599.98</v>
      </c>
      <c r="I39" s="8">
        <v>0.2</v>
      </c>
      <c r="J39" s="6">
        <f t="shared" si="1"/>
        <v>59.998000000000005</v>
      </c>
      <c r="K39" s="10">
        <f t="shared" si="2"/>
        <v>479.98400000000004</v>
      </c>
      <c r="L39" s="1">
        <v>42708</v>
      </c>
      <c r="M39" t="s">
        <v>18</v>
      </c>
      <c r="N39" t="s">
        <v>68</v>
      </c>
      <c r="O39" t="s">
        <v>69</v>
      </c>
      <c r="P39" t="str">
        <f t="shared" si="3"/>
        <v>NO</v>
      </c>
      <c r="Q39">
        <f t="shared" si="4"/>
        <v>2016</v>
      </c>
      <c r="R39">
        <f t="shared" si="5"/>
        <v>12</v>
      </c>
    </row>
    <row r="40" spans="1:18" x14ac:dyDescent="0.25">
      <c r="A40">
        <v>655</v>
      </c>
      <c r="B40">
        <v>1</v>
      </c>
      <c r="C40" t="s">
        <v>71</v>
      </c>
      <c r="D40">
        <v>2017</v>
      </c>
      <c r="E40" t="s">
        <v>72</v>
      </c>
      <c r="F40" s="6">
        <v>250.99</v>
      </c>
      <c r="G40">
        <v>1</v>
      </c>
      <c r="H40" s="6">
        <f t="shared" si="0"/>
        <v>250.99</v>
      </c>
      <c r="I40" s="8">
        <v>0.1</v>
      </c>
      <c r="J40" s="6">
        <f t="shared" si="1"/>
        <v>25.099000000000004</v>
      </c>
      <c r="K40" s="10">
        <f t="shared" si="2"/>
        <v>225.89100000000002</v>
      </c>
      <c r="L40" s="1">
        <v>42751</v>
      </c>
      <c r="M40" t="s">
        <v>73</v>
      </c>
      <c r="N40" t="s">
        <v>74</v>
      </c>
      <c r="O40" t="s">
        <v>75</v>
      </c>
      <c r="P40" t="str">
        <f t="shared" si="3"/>
        <v>NO</v>
      </c>
      <c r="Q40">
        <f t="shared" si="4"/>
        <v>2017</v>
      </c>
      <c r="R40">
        <f t="shared" si="5"/>
        <v>1</v>
      </c>
    </row>
    <row r="41" spans="1:18" x14ac:dyDescent="0.25">
      <c r="A41">
        <v>777</v>
      </c>
      <c r="B41">
        <v>1</v>
      </c>
      <c r="C41" t="s">
        <v>40</v>
      </c>
      <c r="D41">
        <v>2016</v>
      </c>
      <c r="E41" t="s">
        <v>41</v>
      </c>
      <c r="F41" s="6">
        <v>1320.99</v>
      </c>
      <c r="G41">
        <v>1</v>
      </c>
      <c r="H41" s="6">
        <f t="shared" si="0"/>
        <v>1320.99</v>
      </c>
      <c r="I41" s="8">
        <v>0.2</v>
      </c>
      <c r="J41" s="6">
        <f t="shared" si="1"/>
        <v>264.19800000000004</v>
      </c>
      <c r="K41" s="10">
        <f t="shared" si="2"/>
        <v>1056.7919999999999</v>
      </c>
      <c r="L41" s="1">
        <v>42807</v>
      </c>
      <c r="M41" t="s">
        <v>18</v>
      </c>
      <c r="N41" t="s">
        <v>76</v>
      </c>
      <c r="O41" t="s">
        <v>77</v>
      </c>
      <c r="P41" t="str">
        <f t="shared" si="3"/>
        <v>YES</v>
      </c>
      <c r="Q41">
        <f t="shared" si="4"/>
        <v>2017</v>
      </c>
      <c r="R41">
        <f t="shared" si="5"/>
        <v>3</v>
      </c>
    </row>
    <row r="42" spans="1:18" x14ac:dyDescent="0.25">
      <c r="A42">
        <v>777</v>
      </c>
      <c r="B42">
        <v>2</v>
      </c>
      <c r="C42" t="s">
        <v>27</v>
      </c>
      <c r="D42">
        <v>2016</v>
      </c>
      <c r="E42" t="s">
        <v>17</v>
      </c>
      <c r="F42" s="6">
        <v>3999.99</v>
      </c>
      <c r="G42">
        <v>2</v>
      </c>
      <c r="H42" s="6">
        <f t="shared" si="0"/>
        <v>7999.98</v>
      </c>
      <c r="I42" s="8">
        <v>0.2</v>
      </c>
      <c r="J42" s="6">
        <f t="shared" si="1"/>
        <v>799.99800000000005</v>
      </c>
      <c r="K42" s="10">
        <f t="shared" si="2"/>
        <v>6399.9839999999995</v>
      </c>
      <c r="L42" s="1">
        <v>42807</v>
      </c>
      <c r="M42" t="s">
        <v>18</v>
      </c>
      <c r="N42" t="s">
        <v>76</v>
      </c>
      <c r="O42" t="s">
        <v>77</v>
      </c>
      <c r="P42" t="str">
        <f t="shared" si="3"/>
        <v>YES</v>
      </c>
      <c r="Q42">
        <f t="shared" si="4"/>
        <v>2017</v>
      </c>
      <c r="R42">
        <f t="shared" si="5"/>
        <v>3</v>
      </c>
    </row>
    <row r="43" spans="1:18" x14ac:dyDescent="0.25">
      <c r="A43">
        <v>777</v>
      </c>
      <c r="B43">
        <v>3</v>
      </c>
      <c r="C43" t="s">
        <v>53</v>
      </c>
      <c r="D43">
        <v>2016</v>
      </c>
      <c r="E43" t="s">
        <v>54</v>
      </c>
      <c r="F43" s="6">
        <v>749.99</v>
      </c>
      <c r="G43">
        <v>1</v>
      </c>
      <c r="H43" s="6">
        <f t="shared" si="0"/>
        <v>749.99</v>
      </c>
      <c r="I43" s="8">
        <v>0.2</v>
      </c>
      <c r="J43" s="6">
        <f t="shared" si="1"/>
        <v>149.99800000000002</v>
      </c>
      <c r="K43" s="10">
        <f t="shared" si="2"/>
        <v>599.99199999999996</v>
      </c>
      <c r="L43" s="1">
        <v>42807</v>
      </c>
      <c r="M43" t="s">
        <v>18</v>
      </c>
      <c r="N43" t="s">
        <v>76</v>
      </c>
      <c r="O43" t="s">
        <v>77</v>
      </c>
      <c r="P43" t="str">
        <f t="shared" si="3"/>
        <v>YES</v>
      </c>
      <c r="Q43">
        <f t="shared" si="4"/>
        <v>2017</v>
      </c>
      <c r="R43">
        <f t="shared" si="5"/>
        <v>3</v>
      </c>
    </row>
    <row r="44" spans="1:18" x14ac:dyDescent="0.25">
      <c r="A44">
        <v>805</v>
      </c>
      <c r="B44">
        <v>1</v>
      </c>
      <c r="C44" t="s">
        <v>64</v>
      </c>
      <c r="D44">
        <v>2016</v>
      </c>
      <c r="E44" t="s">
        <v>35</v>
      </c>
      <c r="F44" s="6">
        <v>549.99</v>
      </c>
      <c r="G44">
        <v>1</v>
      </c>
      <c r="H44" s="6">
        <f t="shared" si="0"/>
        <v>549.99</v>
      </c>
      <c r="I44" s="8">
        <v>0.05</v>
      </c>
      <c r="J44" s="6">
        <f t="shared" si="1"/>
        <v>27.499500000000001</v>
      </c>
      <c r="K44" s="10">
        <f t="shared" si="2"/>
        <v>522.4905</v>
      </c>
      <c r="L44" s="1">
        <v>42823</v>
      </c>
      <c r="M44" t="s">
        <v>18</v>
      </c>
      <c r="N44" t="s">
        <v>78</v>
      </c>
      <c r="O44" t="s">
        <v>79</v>
      </c>
      <c r="P44" t="str">
        <f t="shared" si="3"/>
        <v>YES</v>
      </c>
      <c r="Q44">
        <f t="shared" si="4"/>
        <v>2017</v>
      </c>
      <c r="R44">
        <f t="shared" si="5"/>
        <v>3</v>
      </c>
    </row>
    <row r="45" spans="1:18" x14ac:dyDescent="0.25">
      <c r="A45">
        <v>805</v>
      </c>
      <c r="B45">
        <v>2</v>
      </c>
      <c r="C45" t="s">
        <v>80</v>
      </c>
      <c r="D45">
        <v>2017</v>
      </c>
      <c r="E45" t="s">
        <v>22</v>
      </c>
      <c r="F45" s="6">
        <v>469.99</v>
      </c>
      <c r="G45">
        <v>2</v>
      </c>
      <c r="H45" s="6">
        <f t="shared" si="0"/>
        <v>939.98</v>
      </c>
      <c r="I45" s="8">
        <v>0.2</v>
      </c>
      <c r="J45" s="6">
        <f t="shared" si="1"/>
        <v>93.998000000000005</v>
      </c>
      <c r="K45" s="10">
        <f t="shared" si="2"/>
        <v>751.98400000000004</v>
      </c>
      <c r="L45" s="1">
        <v>42823</v>
      </c>
      <c r="M45" t="s">
        <v>18</v>
      </c>
      <c r="N45" t="s">
        <v>78</v>
      </c>
      <c r="O45" t="s">
        <v>79</v>
      </c>
      <c r="P45" t="str">
        <f t="shared" si="3"/>
        <v>NO</v>
      </c>
      <c r="Q45">
        <f t="shared" si="4"/>
        <v>2017</v>
      </c>
      <c r="R45">
        <f t="shared" si="5"/>
        <v>3</v>
      </c>
    </row>
    <row r="46" spans="1:18" x14ac:dyDescent="0.25">
      <c r="A46">
        <v>805</v>
      </c>
      <c r="B46">
        <v>3</v>
      </c>
      <c r="C46" t="s">
        <v>81</v>
      </c>
      <c r="D46">
        <v>2017</v>
      </c>
      <c r="E46" t="s">
        <v>17</v>
      </c>
      <c r="F46" s="6">
        <v>3499.99</v>
      </c>
      <c r="G46">
        <v>2</v>
      </c>
      <c r="H46" s="6">
        <f t="shared" si="0"/>
        <v>6999.98</v>
      </c>
      <c r="I46" s="8">
        <v>0.2</v>
      </c>
      <c r="J46" s="6">
        <f t="shared" si="1"/>
        <v>699.99800000000005</v>
      </c>
      <c r="K46" s="10">
        <f t="shared" si="2"/>
        <v>5599.9839999999995</v>
      </c>
      <c r="L46" s="1">
        <v>42823</v>
      </c>
      <c r="M46" t="s">
        <v>18</v>
      </c>
      <c r="N46" t="s">
        <v>78</v>
      </c>
      <c r="O46" t="s">
        <v>79</v>
      </c>
      <c r="P46" t="str">
        <f t="shared" si="3"/>
        <v>NO</v>
      </c>
      <c r="Q46">
        <f t="shared" si="4"/>
        <v>2017</v>
      </c>
      <c r="R46">
        <f t="shared" si="5"/>
        <v>3</v>
      </c>
    </row>
    <row r="47" spans="1:18" x14ac:dyDescent="0.25">
      <c r="A47">
        <v>805</v>
      </c>
      <c r="B47">
        <v>4</v>
      </c>
      <c r="C47" t="s">
        <v>82</v>
      </c>
      <c r="D47">
        <v>2017</v>
      </c>
      <c r="E47" t="s">
        <v>17</v>
      </c>
      <c r="F47" s="6">
        <v>469.99</v>
      </c>
      <c r="G47">
        <v>1</v>
      </c>
      <c r="H47" s="6">
        <f t="shared" si="0"/>
        <v>469.99</v>
      </c>
      <c r="I47" s="8">
        <v>7.0000000000000007E-2</v>
      </c>
      <c r="J47" s="6">
        <f t="shared" si="1"/>
        <v>32.899300000000004</v>
      </c>
      <c r="K47" s="10">
        <f t="shared" si="2"/>
        <v>437.09070000000003</v>
      </c>
      <c r="L47" s="1">
        <v>42823</v>
      </c>
      <c r="M47" t="s">
        <v>18</v>
      </c>
      <c r="N47" t="s">
        <v>78</v>
      </c>
      <c r="O47" t="s">
        <v>79</v>
      </c>
      <c r="P47" t="str">
        <f t="shared" si="3"/>
        <v>NO</v>
      </c>
      <c r="Q47">
        <f t="shared" si="4"/>
        <v>2017</v>
      </c>
      <c r="R47">
        <f t="shared" si="5"/>
        <v>3</v>
      </c>
    </row>
    <row r="48" spans="1:18" x14ac:dyDescent="0.25">
      <c r="A48">
        <v>805</v>
      </c>
      <c r="B48">
        <v>5</v>
      </c>
      <c r="C48" t="s">
        <v>83</v>
      </c>
      <c r="D48">
        <v>2016</v>
      </c>
      <c r="E48" t="s">
        <v>22</v>
      </c>
      <c r="F48" s="6">
        <v>469.99</v>
      </c>
      <c r="G48">
        <v>2</v>
      </c>
      <c r="H48" s="6">
        <f t="shared" si="0"/>
        <v>939.98</v>
      </c>
      <c r="I48" s="8">
        <v>0.05</v>
      </c>
      <c r="J48" s="6">
        <f t="shared" si="1"/>
        <v>23.499500000000001</v>
      </c>
      <c r="K48" s="10">
        <f t="shared" si="2"/>
        <v>892.98099999999999</v>
      </c>
      <c r="L48" s="1">
        <v>42823</v>
      </c>
      <c r="M48" t="s">
        <v>18</v>
      </c>
      <c r="N48" t="s">
        <v>78</v>
      </c>
      <c r="O48" t="s">
        <v>79</v>
      </c>
      <c r="P48" t="str">
        <f t="shared" si="3"/>
        <v>YES</v>
      </c>
      <c r="Q48">
        <f t="shared" si="4"/>
        <v>2017</v>
      </c>
      <c r="R48">
        <f t="shared" si="5"/>
        <v>3</v>
      </c>
    </row>
    <row r="49" spans="1:18" x14ac:dyDescent="0.25">
      <c r="A49">
        <v>820</v>
      </c>
      <c r="B49">
        <v>1</v>
      </c>
      <c r="C49" t="s">
        <v>84</v>
      </c>
      <c r="D49">
        <v>2017</v>
      </c>
      <c r="E49" t="s">
        <v>72</v>
      </c>
      <c r="F49" s="6">
        <v>416.99</v>
      </c>
      <c r="G49">
        <v>1</v>
      </c>
      <c r="H49" s="6">
        <f t="shared" si="0"/>
        <v>416.99</v>
      </c>
      <c r="I49" s="8">
        <v>0.05</v>
      </c>
      <c r="J49" s="6">
        <f t="shared" si="1"/>
        <v>20.849500000000003</v>
      </c>
      <c r="K49" s="10">
        <f t="shared" si="2"/>
        <v>396.14050000000003</v>
      </c>
      <c r="L49" s="1">
        <v>42830</v>
      </c>
      <c r="M49" t="s">
        <v>31</v>
      </c>
      <c r="N49" t="s">
        <v>85</v>
      </c>
      <c r="O49" t="s">
        <v>86</v>
      </c>
      <c r="P49" t="str">
        <f t="shared" si="3"/>
        <v>NO</v>
      </c>
      <c r="Q49">
        <f t="shared" si="4"/>
        <v>2017</v>
      </c>
      <c r="R49">
        <f t="shared" si="5"/>
        <v>4</v>
      </c>
    </row>
    <row r="50" spans="1:18" x14ac:dyDescent="0.25">
      <c r="A50">
        <v>822</v>
      </c>
      <c r="B50">
        <v>1</v>
      </c>
      <c r="C50" t="s">
        <v>87</v>
      </c>
      <c r="D50">
        <v>2017</v>
      </c>
      <c r="E50" t="s">
        <v>22</v>
      </c>
      <c r="F50" s="6">
        <v>749.99</v>
      </c>
      <c r="G50">
        <v>1</v>
      </c>
      <c r="H50" s="6">
        <f t="shared" si="0"/>
        <v>749.99</v>
      </c>
      <c r="I50" s="8">
        <v>0.05</v>
      </c>
      <c r="J50" s="6">
        <f t="shared" si="1"/>
        <v>37.499500000000005</v>
      </c>
      <c r="K50" s="10">
        <f t="shared" si="2"/>
        <v>712.4905</v>
      </c>
      <c r="L50" s="1">
        <v>42831</v>
      </c>
      <c r="M50" t="s">
        <v>31</v>
      </c>
      <c r="N50" t="s">
        <v>88</v>
      </c>
      <c r="O50" t="s">
        <v>89</v>
      </c>
      <c r="P50" t="str">
        <f t="shared" si="3"/>
        <v>NO</v>
      </c>
      <c r="Q50">
        <f t="shared" si="4"/>
        <v>2017</v>
      </c>
      <c r="R50">
        <f t="shared" si="5"/>
        <v>4</v>
      </c>
    </row>
    <row r="51" spans="1:18" x14ac:dyDescent="0.25">
      <c r="A51">
        <v>822</v>
      </c>
      <c r="B51">
        <v>2</v>
      </c>
      <c r="C51" t="s">
        <v>90</v>
      </c>
      <c r="D51">
        <v>2017</v>
      </c>
      <c r="E51" t="s">
        <v>72</v>
      </c>
      <c r="F51" s="6">
        <v>619.99</v>
      </c>
      <c r="G51">
        <v>1</v>
      </c>
      <c r="H51" s="6">
        <f t="shared" si="0"/>
        <v>619.99</v>
      </c>
      <c r="I51" s="8">
        <v>0.2</v>
      </c>
      <c r="J51" s="6">
        <f t="shared" si="1"/>
        <v>123.998</v>
      </c>
      <c r="K51" s="10">
        <f t="shared" si="2"/>
        <v>495.99200000000002</v>
      </c>
      <c r="L51" s="1">
        <v>42831</v>
      </c>
      <c r="M51" t="s">
        <v>31</v>
      </c>
      <c r="N51" t="s">
        <v>88</v>
      </c>
      <c r="O51" t="s">
        <v>89</v>
      </c>
      <c r="P51" t="str">
        <f t="shared" si="3"/>
        <v>NO</v>
      </c>
      <c r="Q51">
        <f t="shared" si="4"/>
        <v>2017</v>
      </c>
      <c r="R51">
        <f t="shared" si="5"/>
        <v>4</v>
      </c>
    </row>
    <row r="52" spans="1:18" x14ac:dyDescent="0.25">
      <c r="A52">
        <v>964</v>
      </c>
      <c r="B52">
        <v>1</v>
      </c>
      <c r="C52" t="s">
        <v>91</v>
      </c>
      <c r="D52">
        <v>2017</v>
      </c>
      <c r="E52" t="s">
        <v>17</v>
      </c>
      <c r="F52" s="6">
        <v>209.99</v>
      </c>
      <c r="G52">
        <v>1</v>
      </c>
      <c r="H52" s="6">
        <f t="shared" si="0"/>
        <v>209.99</v>
      </c>
      <c r="I52" s="8">
        <v>0.2</v>
      </c>
      <c r="J52" s="6">
        <f t="shared" si="1"/>
        <v>41.998000000000005</v>
      </c>
      <c r="K52" s="10">
        <f t="shared" si="2"/>
        <v>167.99200000000002</v>
      </c>
      <c r="L52" s="1">
        <v>42906</v>
      </c>
      <c r="M52" t="s">
        <v>31</v>
      </c>
      <c r="N52" t="s">
        <v>92</v>
      </c>
      <c r="O52" t="s">
        <v>93</v>
      </c>
      <c r="P52" t="str">
        <f t="shared" si="3"/>
        <v>NO</v>
      </c>
      <c r="Q52">
        <f t="shared" si="4"/>
        <v>2017</v>
      </c>
      <c r="R52">
        <f t="shared" si="5"/>
        <v>6</v>
      </c>
    </row>
    <row r="53" spans="1:18" x14ac:dyDescent="0.25">
      <c r="A53">
        <v>964</v>
      </c>
      <c r="B53">
        <v>2</v>
      </c>
      <c r="C53" t="s">
        <v>94</v>
      </c>
      <c r="D53">
        <v>2017</v>
      </c>
      <c r="E53" t="s">
        <v>35</v>
      </c>
      <c r="F53" s="6">
        <v>439.99</v>
      </c>
      <c r="G53">
        <v>1</v>
      </c>
      <c r="H53" s="6">
        <f t="shared" si="0"/>
        <v>439.99</v>
      </c>
      <c r="I53" s="8">
        <v>0.2</v>
      </c>
      <c r="J53" s="6">
        <f t="shared" si="1"/>
        <v>87.998000000000005</v>
      </c>
      <c r="K53" s="10">
        <f t="shared" si="2"/>
        <v>351.99200000000002</v>
      </c>
      <c r="L53" s="1">
        <v>42906</v>
      </c>
      <c r="M53" t="s">
        <v>31</v>
      </c>
      <c r="N53" t="s">
        <v>92</v>
      </c>
      <c r="O53" t="s">
        <v>93</v>
      </c>
      <c r="P53" t="str">
        <f t="shared" si="3"/>
        <v>NO</v>
      </c>
      <c r="Q53">
        <f t="shared" si="4"/>
        <v>2017</v>
      </c>
      <c r="R53">
        <f t="shared" si="5"/>
        <v>6</v>
      </c>
    </row>
    <row r="54" spans="1:18" x14ac:dyDescent="0.25">
      <c r="A54">
        <v>988</v>
      </c>
      <c r="B54">
        <v>1</v>
      </c>
      <c r="C54" t="s">
        <v>95</v>
      </c>
      <c r="D54">
        <v>2017</v>
      </c>
      <c r="E54" t="s">
        <v>72</v>
      </c>
      <c r="F54" s="6">
        <v>832.99</v>
      </c>
      <c r="G54">
        <v>1</v>
      </c>
      <c r="H54" s="6">
        <f t="shared" si="0"/>
        <v>832.99</v>
      </c>
      <c r="I54" s="8">
        <v>0.2</v>
      </c>
      <c r="J54" s="6">
        <f t="shared" si="1"/>
        <v>166.59800000000001</v>
      </c>
      <c r="K54" s="10">
        <f t="shared" si="2"/>
        <v>666.39200000000005</v>
      </c>
      <c r="L54" s="1">
        <v>42918</v>
      </c>
      <c r="M54" t="s">
        <v>18</v>
      </c>
      <c r="N54" t="s">
        <v>96</v>
      </c>
      <c r="O54" t="s">
        <v>97</v>
      </c>
      <c r="P54" t="str">
        <f t="shared" si="3"/>
        <v>NO</v>
      </c>
      <c r="Q54">
        <f t="shared" si="4"/>
        <v>2017</v>
      </c>
      <c r="R54">
        <f t="shared" si="5"/>
        <v>7</v>
      </c>
    </row>
    <row r="55" spans="1:18" x14ac:dyDescent="0.25">
      <c r="A55">
        <v>988</v>
      </c>
      <c r="B55">
        <v>2</v>
      </c>
      <c r="C55" t="s">
        <v>98</v>
      </c>
      <c r="D55">
        <v>2017</v>
      </c>
      <c r="E55" t="s">
        <v>99</v>
      </c>
      <c r="F55" s="6">
        <v>549.99</v>
      </c>
      <c r="G55">
        <v>1</v>
      </c>
      <c r="H55" s="6">
        <f t="shared" si="0"/>
        <v>549.99</v>
      </c>
      <c r="I55" s="8">
        <v>7.0000000000000007E-2</v>
      </c>
      <c r="J55" s="6">
        <f t="shared" si="1"/>
        <v>38.499300000000005</v>
      </c>
      <c r="K55" s="10">
        <f t="shared" si="2"/>
        <v>511.4907</v>
      </c>
      <c r="L55" s="1">
        <v>42918</v>
      </c>
      <c r="M55" t="s">
        <v>18</v>
      </c>
      <c r="N55" t="s">
        <v>96</v>
      </c>
      <c r="O55" t="s">
        <v>97</v>
      </c>
      <c r="P55" t="str">
        <f t="shared" si="3"/>
        <v>NO</v>
      </c>
      <c r="Q55">
        <f t="shared" si="4"/>
        <v>2017</v>
      </c>
      <c r="R55">
        <f t="shared" si="5"/>
        <v>7</v>
      </c>
    </row>
    <row r="56" spans="1:18" x14ac:dyDescent="0.25">
      <c r="A56">
        <v>988</v>
      </c>
      <c r="B56">
        <v>3</v>
      </c>
      <c r="C56" t="s">
        <v>64</v>
      </c>
      <c r="D56">
        <v>2016</v>
      </c>
      <c r="E56" t="s">
        <v>35</v>
      </c>
      <c r="F56" s="6">
        <v>549.99</v>
      </c>
      <c r="G56">
        <v>2</v>
      </c>
      <c r="H56" s="6">
        <f t="shared" si="0"/>
        <v>1099.98</v>
      </c>
      <c r="I56" s="8">
        <v>7.0000000000000007E-2</v>
      </c>
      <c r="J56" s="6">
        <f t="shared" si="1"/>
        <v>38.499300000000005</v>
      </c>
      <c r="K56" s="10">
        <f t="shared" si="2"/>
        <v>1022.9814</v>
      </c>
      <c r="L56" s="1">
        <v>42918</v>
      </c>
      <c r="M56" t="s">
        <v>18</v>
      </c>
      <c r="N56" t="s">
        <v>96</v>
      </c>
      <c r="O56" t="s">
        <v>97</v>
      </c>
      <c r="P56" t="str">
        <f t="shared" si="3"/>
        <v>YES</v>
      </c>
      <c r="Q56">
        <f t="shared" si="4"/>
        <v>2017</v>
      </c>
      <c r="R56">
        <f t="shared" si="5"/>
        <v>7</v>
      </c>
    </row>
    <row r="57" spans="1:18" x14ac:dyDescent="0.25">
      <c r="A57">
        <v>991</v>
      </c>
      <c r="B57">
        <v>1</v>
      </c>
      <c r="C57" t="s">
        <v>30</v>
      </c>
      <c r="D57">
        <v>2016</v>
      </c>
      <c r="E57" t="s">
        <v>17</v>
      </c>
      <c r="F57" s="6">
        <v>2999.99</v>
      </c>
      <c r="G57">
        <v>2</v>
      </c>
      <c r="H57" s="6">
        <f t="shared" si="0"/>
        <v>5999.98</v>
      </c>
      <c r="I57" s="8">
        <v>0.2</v>
      </c>
      <c r="J57" s="6">
        <f t="shared" si="1"/>
        <v>599.99799999999993</v>
      </c>
      <c r="K57" s="10">
        <f t="shared" si="2"/>
        <v>4799.9839999999995</v>
      </c>
      <c r="L57" s="1">
        <v>42922</v>
      </c>
      <c r="M57" t="s">
        <v>44</v>
      </c>
      <c r="N57" t="s">
        <v>100</v>
      </c>
      <c r="O57" t="s">
        <v>101</v>
      </c>
      <c r="P57" t="str">
        <f t="shared" si="3"/>
        <v>YES</v>
      </c>
      <c r="Q57">
        <f t="shared" si="4"/>
        <v>2017</v>
      </c>
      <c r="R57">
        <f t="shared" si="5"/>
        <v>7</v>
      </c>
    </row>
    <row r="58" spans="1:18" x14ac:dyDescent="0.25">
      <c r="A58">
        <v>991</v>
      </c>
      <c r="B58">
        <v>2</v>
      </c>
      <c r="C58" t="s">
        <v>102</v>
      </c>
      <c r="D58">
        <v>2017</v>
      </c>
      <c r="E58" t="s">
        <v>72</v>
      </c>
      <c r="F58" s="6">
        <v>402.99</v>
      </c>
      <c r="G58">
        <v>1</v>
      </c>
      <c r="H58" s="6">
        <f t="shared" si="0"/>
        <v>402.99</v>
      </c>
      <c r="I58" s="8">
        <v>0.2</v>
      </c>
      <c r="J58" s="6">
        <f t="shared" si="1"/>
        <v>80.598000000000013</v>
      </c>
      <c r="K58" s="10">
        <f t="shared" si="2"/>
        <v>322.392</v>
      </c>
      <c r="L58" s="1">
        <v>42922</v>
      </c>
      <c r="M58" t="s">
        <v>44</v>
      </c>
      <c r="N58" t="s">
        <v>100</v>
      </c>
      <c r="O58" t="s">
        <v>101</v>
      </c>
      <c r="P58" t="str">
        <f t="shared" si="3"/>
        <v>NO</v>
      </c>
      <c r="Q58">
        <f t="shared" si="4"/>
        <v>2017</v>
      </c>
      <c r="R58">
        <f t="shared" si="5"/>
        <v>7</v>
      </c>
    </row>
    <row r="59" spans="1:18" x14ac:dyDescent="0.25">
      <c r="A59">
        <v>991</v>
      </c>
      <c r="B59">
        <v>3</v>
      </c>
      <c r="C59" t="s">
        <v>103</v>
      </c>
      <c r="D59">
        <v>2017</v>
      </c>
      <c r="E59" t="s">
        <v>17</v>
      </c>
      <c r="F59" s="6">
        <v>469.99</v>
      </c>
      <c r="G59">
        <v>1</v>
      </c>
      <c r="H59" s="6">
        <f t="shared" si="0"/>
        <v>469.99</v>
      </c>
      <c r="I59" s="8">
        <v>0.2</v>
      </c>
      <c r="J59" s="6">
        <f t="shared" si="1"/>
        <v>93.998000000000005</v>
      </c>
      <c r="K59" s="10">
        <f t="shared" si="2"/>
        <v>375.99200000000002</v>
      </c>
      <c r="L59" s="1">
        <v>42922</v>
      </c>
      <c r="M59" t="s">
        <v>44</v>
      </c>
      <c r="N59" t="s">
        <v>100</v>
      </c>
      <c r="O59" t="s">
        <v>101</v>
      </c>
      <c r="P59" t="str">
        <f t="shared" si="3"/>
        <v>NO</v>
      </c>
      <c r="Q59">
        <f t="shared" si="4"/>
        <v>2017</v>
      </c>
      <c r="R59">
        <f t="shared" si="5"/>
        <v>7</v>
      </c>
    </row>
    <row r="60" spans="1:18" x14ac:dyDescent="0.25">
      <c r="A60">
        <v>994</v>
      </c>
      <c r="B60">
        <v>1</v>
      </c>
      <c r="C60" t="s">
        <v>104</v>
      </c>
      <c r="D60">
        <v>2017</v>
      </c>
      <c r="E60" t="s">
        <v>99</v>
      </c>
      <c r="F60" s="6">
        <v>379.99</v>
      </c>
      <c r="G60">
        <v>2</v>
      </c>
      <c r="H60" s="6">
        <f t="shared" si="0"/>
        <v>759.98</v>
      </c>
      <c r="I60" s="8">
        <v>0.1</v>
      </c>
      <c r="J60" s="6">
        <f t="shared" si="1"/>
        <v>37.999000000000002</v>
      </c>
      <c r="K60" s="10">
        <f t="shared" si="2"/>
        <v>683.98199999999997</v>
      </c>
      <c r="L60" s="1">
        <v>42925</v>
      </c>
      <c r="M60" t="s">
        <v>31</v>
      </c>
      <c r="N60" t="s">
        <v>105</v>
      </c>
      <c r="O60" t="s">
        <v>106</v>
      </c>
      <c r="P60" t="str">
        <f t="shared" si="3"/>
        <v>NO</v>
      </c>
      <c r="Q60">
        <f t="shared" si="4"/>
        <v>2017</v>
      </c>
      <c r="R60">
        <f t="shared" si="5"/>
        <v>7</v>
      </c>
    </row>
    <row r="61" spans="1:18" x14ac:dyDescent="0.25">
      <c r="A61">
        <v>994</v>
      </c>
      <c r="B61">
        <v>2</v>
      </c>
      <c r="C61" t="s">
        <v>107</v>
      </c>
      <c r="D61">
        <v>2017</v>
      </c>
      <c r="E61" t="s">
        <v>99</v>
      </c>
      <c r="F61" s="6">
        <v>869.99</v>
      </c>
      <c r="G61">
        <v>1</v>
      </c>
      <c r="H61" s="6">
        <f t="shared" si="0"/>
        <v>869.99</v>
      </c>
      <c r="I61" s="8">
        <v>0.2</v>
      </c>
      <c r="J61" s="6">
        <f t="shared" si="1"/>
        <v>173.99800000000002</v>
      </c>
      <c r="K61" s="10">
        <f t="shared" si="2"/>
        <v>695.99199999999996</v>
      </c>
      <c r="L61" s="1">
        <v>42925</v>
      </c>
      <c r="M61" t="s">
        <v>31</v>
      </c>
      <c r="N61" t="s">
        <v>105</v>
      </c>
      <c r="O61" t="s">
        <v>106</v>
      </c>
      <c r="P61" t="str">
        <f t="shared" si="3"/>
        <v>NO</v>
      </c>
      <c r="Q61">
        <f t="shared" si="4"/>
        <v>2017</v>
      </c>
      <c r="R61">
        <f t="shared" si="5"/>
        <v>7</v>
      </c>
    </row>
    <row r="62" spans="1:18" x14ac:dyDescent="0.25">
      <c r="A62">
        <v>994</v>
      </c>
      <c r="B62">
        <v>3</v>
      </c>
      <c r="C62" t="s">
        <v>108</v>
      </c>
      <c r="D62">
        <v>2017</v>
      </c>
      <c r="E62" t="s">
        <v>72</v>
      </c>
      <c r="F62" s="6">
        <v>250.99</v>
      </c>
      <c r="G62">
        <v>1</v>
      </c>
      <c r="H62" s="6">
        <f t="shared" si="0"/>
        <v>250.99</v>
      </c>
      <c r="I62" s="8">
        <v>7.0000000000000007E-2</v>
      </c>
      <c r="J62" s="6">
        <f t="shared" si="1"/>
        <v>17.569300000000002</v>
      </c>
      <c r="K62" s="10">
        <f t="shared" si="2"/>
        <v>233.42070000000001</v>
      </c>
      <c r="L62" s="1">
        <v>42925</v>
      </c>
      <c r="M62" t="s">
        <v>31</v>
      </c>
      <c r="N62" t="s">
        <v>105</v>
      </c>
      <c r="O62" t="s">
        <v>106</v>
      </c>
      <c r="P62" t="str">
        <f t="shared" si="3"/>
        <v>NO</v>
      </c>
      <c r="Q62">
        <f t="shared" si="4"/>
        <v>2017</v>
      </c>
      <c r="R62">
        <f t="shared" si="5"/>
        <v>7</v>
      </c>
    </row>
    <row r="63" spans="1:18" x14ac:dyDescent="0.25">
      <c r="A63">
        <v>1003</v>
      </c>
      <c r="B63">
        <v>1</v>
      </c>
      <c r="C63" t="s">
        <v>103</v>
      </c>
      <c r="D63">
        <v>2017</v>
      </c>
      <c r="E63" t="s">
        <v>17</v>
      </c>
      <c r="F63" s="6">
        <v>469.99</v>
      </c>
      <c r="G63">
        <v>2</v>
      </c>
      <c r="H63" s="6">
        <f t="shared" si="0"/>
        <v>939.98</v>
      </c>
      <c r="I63" s="8">
        <v>0.05</v>
      </c>
      <c r="J63" s="6">
        <f t="shared" si="1"/>
        <v>23.499500000000001</v>
      </c>
      <c r="K63" s="10">
        <f t="shared" si="2"/>
        <v>892.98099999999999</v>
      </c>
      <c r="L63" s="1">
        <v>42930</v>
      </c>
      <c r="M63" t="s">
        <v>31</v>
      </c>
      <c r="N63" t="s">
        <v>109</v>
      </c>
      <c r="O63" t="s">
        <v>110</v>
      </c>
      <c r="P63" t="str">
        <f t="shared" si="3"/>
        <v>NO</v>
      </c>
      <c r="Q63">
        <f t="shared" si="4"/>
        <v>2017</v>
      </c>
      <c r="R63">
        <f t="shared" si="5"/>
        <v>7</v>
      </c>
    </row>
    <row r="64" spans="1:18" x14ac:dyDescent="0.25">
      <c r="A64">
        <v>1003</v>
      </c>
      <c r="B64">
        <v>2</v>
      </c>
      <c r="C64" t="s">
        <v>111</v>
      </c>
      <c r="D64">
        <v>2017</v>
      </c>
      <c r="E64" t="s">
        <v>17</v>
      </c>
      <c r="F64" s="6">
        <v>6499.99</v>
      </c>
      <c r="G64">
        <v>2</v>
      </c>
      <c r="H64" s="6">
        <f t="shared" si="0"/>
        <v>12999.98</v>
      </c>
      <c r="I64" s="8">
        <v>0.05</v>
      </c>
      <c r="J64" s="6">
        <f t="shared" si="1"/>
        <v>324.99950000000001</v>
      </c>
      <c r="K64" s="10">
        <f t="shared" si="2"/>
        <v>12349.981</v>
      </c>
      <c r="L64" s="1">
        <v>42930</v>
      </c>
      <c r="M64" t="s">
        <v>31</v>
      </c>
      <c r="N64" t="s">
        <v>109</v>
      </c>
      <c r="O64" t="s">
        <v>110</v>
      </c>
      <c r="P64" t="str">
        <f t="shared" si="3"/>
        <v>NO</v>
      </c>
      <c r="Q64">
        <f t="shared" si="4"/>
        <v>2017</v>
      </c>
      <c r="R64">
        <f t="shared" si="5"/>
        <v>7</v>
      </c>
    </row>
    <row r="65" spans="1:18" x14ac:dyDescent="0.25">
      <c r="A65">
        <v>1023</v>
      </c>
      <c r="B65">
        <v>1</v>
      </c>
      <c r="C65" t="s">
        <v>112</v>
      </c>
      <c r="D65">
        <v>2017</v>
      </c>
      <c r="E65" t="s">
        <v>17</v>
      </c>
      <c r="F65" s="6">
        <v>349.99</v>
      </c>
      <c r="G65">
        <v>1</v>
      </c>
      <c r="H65" s="6">
        <f t="shared" si="0"/>
        <v>349.99</v>
      </c>
      <c r="I65" s="8">
        <v>7.0000000000000007E-2</v>
      </c>
      <c r="J65" s="6">
        <f t="shared" si="1"/>
        <v>24.499300000000002</v>
      </c>
      <c r="K65" s="10">
        <f t="shared" si="2"/>
        <v>325.4907</v>
      </c>
      <c r="L65" s="1">
        <v>42939</v>
      </c>
      <c r="M65" t="s">
        <v>18</v>
      </c>
      <c r="N65" t="s">
        <v>113</v>
      </c>
      <c r="O65" t="s">
        <v>114</v>
      </c>
      <c r="P65" t="str">
        <f t="shared" si="3"/>
        <v>NO</v>
      </c>
      <c r="Q65">
        <f t="shared" si="4"/>
        <v>2017</v>
      </c>
      <c r="R65">
        <f t="shared" si="5"/>
        <v>7</v>
      </c>
    </row>
    <row r="66" spans="1:18" x14ac:dyDescent="0.25">
      <c r="A66">
        <v>1023</v>
      </c>
      <c r="B66">
        <v>2</v>
      </c>
      <c r="C66" t="s">
        <v>115</v>
      </c>
      <c r="D66">
        <v>2017</v>
      </c>
      <c r="E66" t="s">
        <v>17</v>
      </c>
      <c r="F66" s="6">
        <v>5299.99</v>
      </c>
      <c r="G66">
        <v>2</v>
      </c>
      <c r="H66" s="6">
        <f t="shared" si="0"/>
        <v>10599.98</v>
      </c>
      <c r="I66" s="8">
        <v>0.1</v>
      </c>
      <c r="J66" s="6">
        <f t="shared" si="1"/>
        <v>529.99900000000002</v>
      </c>
      <c r="K66" s="10">
        <f t="shared" si="2"/>
        <v>9539.982</v>
      </c>
      <c r="L66" s="1">
        <v>42939</v>
      </c>
      <c r="M66" t="s">
        <v>18</v>
      </c>
      <c r="N66" t="s">
        <v>113</v>
      </c>
      <c r="O66" t="s">
        <v>114</v>
      </c>
      <c r="P66" t="str">
        <f t="shared" si="3"/>
        <v>NO</v>
      </c>
      <c r="Q66">
        <f t="shared" si="4"/>
        <v>2017</v>
      </c>
      <c r="R66">
        <f t="shared" si="5"/>
        <v>7</v>
      </c>
    </row>
    <row r="67" spans="1:18" x14ac:dyDescent="0.25">
      <c r="A67">
        <v>1047</v>
      </c>
      <c r="B67">
        <v>1</v>
      </c>
      <c r="C67" t="s">
        <v>116</v>
      </c>
      <c r="D67">
        <v>2017</v>
      </c>
      <c r="E67" t="s">
        <v>22</v>
      </c>
      <c r="F67" s="6">
        <v>2499.9899999999998</v>
      </c>
      <c r="G67">
        <v>2</v>
      </c>
      <c r="H67" s="6">
        <f t="shared" ref="H67:H100" si="6">F67*G67</f>
        <v>4999.9799999999996</v>
      </c>
      <c r="I67" s="8">
        <v>0.1</v>
      </c>
      <c r="J67" s="6">
        <f t="shared" ref="J67:J100" si="7">F67*I67</f>
        <v>249.999</v>
      </c>
      <c r="K67" s="10">
        <f t="shared" ref="K67:K100" si="8">H67-J67*G67</f>
        <v>4499.982</v>
      </c>
      <c r="L67" s="1">
        <v>42955</v>
      </c>
      <c r="M67" t="s">
        <v>117</v>
      </c>
      <c r="N67" t="s">
        <v>118</v>
      </c>
      <c r="O67" t="s">
        <v>119</v>
      </c>
      <c r="P67" t="str">
        <f t="shared" ref="P67:P100" si="9">IF(YEAR(L67) &gt; D67, "YES", "NO")</f>
        <v>NO</v>
      </c>
      <c r="Q67">
        <f t="shared" ref="Q67:Q100" si="10">YEAR(L67)</f>
        <v>2017</v>
      </c>
      <c r="R67">
        <f t="shared" ref="R67:R100" si="11">MONTH(L67)</f>
        <v>8</v>
      </c>
    </row>
    <row r="68" spans="1:18" x14ac:dyDescent="0.25">
      <c r="A68">
        <v>1047</v>
      </c>
      <c r="B68">
        <v>2</v>
      </c>
      <c r="C68" t="s">
        <v>120</v>
      </c>
      <c r="D68">
        <v>2017</v>
      </c>
      <c r="E68" t="s">
        <v>72</v>
      </c>
      <c r="F68" s="6">
        <v>647.99</v>
      </c>
      <c r="G68">
        <v>1</v>
      </c>
      <c r="H68" s="6">
        <f t="shared" si="6"/>
        <v>647.99</v>
      </c>
      <c r="I68" s="8">
        <v>0.2</v>
      </c>
      <c r="J68" s="6">
        <f t="shared" si="7"/>
        <v>129.59800000000001</v>
      </c>
      <c r="K68" s="10">
        <f t="shared" si="8"/>
        <v>518.39200000000005</v>
      </c>
      <c r="L68" s="1">
        <v>42955</v>
      </c>
      <c r="M68" t="s">
        <v>117</v>
      </c>
      <c r="N68" t="s">
        <v>118</v>
      </c>
      <c r="O68" t="s">
        <v>119</v>
      </c>
      <c r="P68" t="str">
        <f t="shared" si="9"/>
        <v>NO</v>
      </c>
      <c r="Q68">
        <f t="shared" si="10"/>
        <v>2017</v>
      </c>
      <c r="R68">
        <f t="shared" si="11"/>
        <v>8</v>
      </c>
    </row>
    <row r="69" spans="1:18" x14ac:dyDescent="0.25">
      <c r="A69">
        <v>1047</v>
      </c>
      <c r="B69">
        <v>3</v>
      </c>
      <c r="C69" t="s">
        <v>95</v>
      </c>
      <c r="D69">
        <v>2017</v>
      </c>
      <c r="E69" t="s">
        <v>72</v>
      </c>
      <c r="F69" s="6">
        <v>832.99</v>
      </c>
      <c r="G69">
        <v>1</v>
      </c>
      <c r="H69" s="6">
        <f t="shared" si="6"/>
        <v>832.99</v>
      </c>
      <c r="I69" s="8">
        <v>0.05</v>
      </c>
      <c r="J69" s="6">
        <f t="shared" si="7"/>
        <v>41.649500000000003</v>
      </c>
      <c r="K69" s="10">
        <f t="shared" si="8"/>
        <v>791.34050000000002</v>
      </c>
      <c r="L69" s="1">
        <v>42955</v>
      </c>
      <c r="M69" t="s">
        <v>117</v>
      </c>
      <c r="N69" t="s">
        <v>118</v>
      </c>
      <c r="O69" t="s">
        <v>119</v>
      </c>
      <c r="P69" t="str">
        <f t="shared" si="9"/>
        <v>NO</v>
      </c>
      <c r="Q69">
        <f t="shared" si="10"/>
        <v>2017</v>
      </c>
      <c r="R69">
        <f t="shared" si="11"/>
        <v>8</v>
      </c>
    </row>
    <row r="70" spans="1:18" x14ac:dyDescent="0.25">
      <c r="A70">
        <v>1047</v>
      </c>
      <c r="B70">
        <v>4</v>
      </c>
      <c r="C70" t="s">
        <v>121</v>
      </c>
      <c r="D70">
        <v>2017</v>
      </c>
      <c r="E70" t="s">
        <v>17</v>
      </c>
      <c r="F70" s="6">
        <v>3499.99</v>
      </c>
      <c r="G70">
        <v>1</v>
      </c>
      <c r="H70" s="6">
        <f t="shared" si="6"/>
        <v>3499.99</v>
      </c>
      <c r="I70" s="8">
        <v>0.05</v>
      </c>
      <c r="J70" s="6">
        <f t="shared" si="7"/>
        <v>174.99950000000001</v>
      </c>
      <c r="K70" s="10">
        <f t="shared" si="8"/>
        <v>3324.9904999999999</v>
      </c>
      <c r="L70" s="1">
        <v>42955</v>
      </c>
      <c r="M70" t="s">
        <v>117</v>
      </c>
      <c r="N70" t="s">
        <v>118</v>
      </c>
      <c r="O70" t="s">
        <v>119</v>
      </c>
      <c r="P70" t="str">
        <f t="shared" si="9"/>
        <v>NO</v>
      </c>
      <c r="Q70">
        <f t="shared" si="10"/>
        <v>2017</v>
      </c>
      <c r="R70">
        <f t="shared" si="11"/>
        <v>8</v>
      </c>
    </row>
    <row r="71" spans="1:18" x14ac:dyDescent="0.25">
      <c r="A71">
        <v>1055</v>
      </c>
      <c r="B71">
        <v>1</v>
      </c>
      <c r="C71" t="s">
        <v>115</v>
      </c>
      <c r="D71">
        <v>2017</v>
      </c>
      <c r="E71" t="s">
        <v>17</v>
      </c>
      <c r="F71" s="6">
        <v>5299.99</v>
      </c>
      <c r="G71">
        <v>2</v>
      </c>
      <c r="H71" s="6">
        <f t="shared" si="6"/>
        <v>10599.98</v>
      </c>
      <c r="I71" s="8">
        <v>7.0000000000000007E-2</v>
      </c>
      <c r="J71" s="6">
        <f t="shared" si="7"/>
        <v>370.99930000000001</v>
      </c>
      <c r="K71" s="10">
        <f t="shared" si="8"/>
        <v>9857.9813999999988</v>
      </c>
      <c r="L71" s="1">
        <v>42959</v>
      </c>
      <c r="M71" t="s">
        <v>18</v>
      </c>
      <c r="N71" t="s">
        <v>122</v>
      </c>
      <c r="O71" t="s">
        <v>123</v>
      </c>
      <c r="P71" t="str">
        <f t="shared" si="9"/>
        <v>NO</v>
      </c>
      <c r="Q71">
        <f t="shared" si="10"/>
        <v>2017</v>
      </c>
      <c r="R71">
        <f t="shared" si="11"/>
        <v>8</v>
      </c>
    </row>
    <row r="72" spans="1:18" x14ac:dyDescent="0.25">
      <c r="A72">
        <v>1055</v>
      </c>
      <c r="B72">
        <v>2</v>
      </c>
      <c r="C72" t="s">
        <v>124</v>
      </c>
      <c r="D72">
        <v>2017</v>
      </c>
      <c r="E72" t="s">
        <v>35</v>
      </c>
      <c r="F72" s="6">
        <v>339.99</v>
      </c>
      <c r="G72">
        <v>2</v>
      </c>
      <c r="H72" s="6">
        <f t="shared" si="6"/>
        <v>679.98</v>
      </c>
      <c r="I72" s="8">
        <v>0.2</v>
      </c>
      <c r="J72" s="6">
        <f t="shared" si="7"/>
        <v>67.998000000000005</v>
      </c>
      <c r="K72" s="10">
        <f t="shared" si="8"/>
        <v>543.98400000000004</v>
      </c>
      <c r="L72" s="1">
        <v>42959</v>
      </c>
      <c r="M72" t="s">
        <v>18</v>
      </c>
      <c r="N72" t="s">
        <v>122</v>
      </c>
      <c r="O72" t="s">
        <v>123</v>
      </c>
      <c r="P72" t="str">
        <f t="shared" si="9"/>
        <v>NO</v>
      </c>
      <c r="Q72">
        <f t="shared" si="10"/>
        <v>2017</v>
      </c>
      <c r="R72">
        <f t="shared" si="11"/>
        <v>8</v>
      </c>
    </row>
    <row r="73" spans="1:18" x14ac:dyDescent="0.25">
      <c r="A73">
        <v>1055</v>
      </c>
      <c r="B73">
        <v>3</v>
      </c>
      <c r="C73" t="s">
        <v>64</v>
      </c>
      <c r="D73">
        <v>2016</v>
      </c>
      <c r="E73" t="s">
        <v>35</v>
      </c>
      <c r="F73" s="6">
        <v>549.99</v>
      </c>
      <c r="G73">
        <v>2</v>
      </c>
      <c r="H73" s="6">
        <f t="shared" si="6"/>
        <v>1099.98</v>
      </c>
      <c r="I73" s="8">
        <v>0.1</v>
      </c>
      <c r="J73" s="6">
        <f t="shared" si="7"/>
        <v>54.999000000000002</v>
      </c>
      <c r="K73" s="10">
        <f t="shared" si="8"/>
        <v>989.98199999999997</v>
      </c>
      <c r="L73" s="1">
        <v>42959</v>
      </c>
      <c r="M73" t="s">
        <v>18</v>
      </c>
      <c r="N73" t="s">
        <v>122</v>
      </c>
      <c r="O73" t="s">
        <v>123</v>
      </c>
      <c r="P73" t="str">
        <f t="shared" si="9"/>
        <v>YES</v>
      </c>
      <c r="Q73">
        <f t="shared" si="10"/>
        <v>2017</v>
      </c>
      <c r="R73">
        <f t="shared" si="11"/>
        <v>8</v>
      </c>
    </row>
    <row r="74" spans="1:18" x14ac:dyDescent="0.25">
      <c r="A74">
        <v>1055</v>
      </c>
      <c r="B74">
        <v>4</v>
      </c>
      <c r="C74" t="s">
        <v>125</v>
      </c>
      <c r="D74">
        <v>2017</v>
      </c>
      <c r="E74" t="s">
        <v>17</v>
      </c>
      <c r="F74" s="6">
        <v>149.99</v>
      </c>
      <c r="G74">
        <v>2</v>
      </c>
      <c r="H74" s="6">
        <f t="shared" si="6"/>
        <v>299.98</v>
      </c>
      <c r="I74" s="8">
        <v>0.1</v>
      </c>
      <c r="J74" s="6">
        <f t="shared" si="7"/>
        <v>14.999000000000002</v>
      </c>
      <c r="K74" s="10">
        <f t="shared" si="8"/>
        <v>269.98200000000003</v>
      </c>
      <c r="L74" s="1">
        <v>42959</v>
      </c>
      <c r="M74" t="s">
        <v>18</v>
      </c>
      <c r="N74" t="s">
        <v>122</v>
      </c>
      <c r="O74" t="s">
        <v>123</v>
      </c>
      <c r="P74" t="str">
        <f t="shared" si="9"/>
        <v>NO</v>
      </c>
      <c r="Q74">
        <f t="shared" si="10"/>
        <v>2017</v>
      </c>
      <c r="R74">
        <f t="shared" si="11"/>
        <v>8</v>
      </c>
    </row>
    <row r="75" spans="1:18" x14ac:dyDescent="0.25">
      <c r="A75">
        <v>1055</v>
      </c>
      <c r="B75">
        <v>5</v>
      </c>
      <c r="C75" t="s">
        <v>126</v>
      </c>
      <c r="D75">
        <v>2017</v>
      </c>
      <c r="E75" t="s">
        <v>72</v>
      </c>
      <c r="F75" s="6">
        <v>1559.99</v>
      </c>
      <c r="G75">
        <v>1</v>
      </c>
      <c r="H75" s="6">
        <f t="shared" si="6"/>
        <v>1559.99</v>
      </c>
      <c r="I75" s="8">
        <v>0.2</v>
      </c>
      <c r="J75" s="6">
        <f t="shared" si="7"/>
        <v>311.99800000000005</v>
      </c>
      <c r="K75" s="10">
        <f t="shared" si="8"/>
        <v>1247.992</v>
      </c>
      <c r="L75" s="1">
        <v>42959</v>
      </c>
      <c r="M75" t="s">
        <v>18</v>
      </c>
      <c r="N75" t="s">
        <v>122</v>
      </c>
      <c r="O75" t="s">
        <v>123</v>
      </c>
      <c r="P75" t="str">
        <f t="shared" si="9"/>
        <v>NO</v>
      </c>
      <c r="Q75">
        <f t="shared" si="10"/>
        <v>2017</v>
      </c>
      <c r="R75">
        <f t="shared" si="11"/>
        <v>8</v>
      </c>
    </row>
    <row r="76" spans="1:18" x14ac:dyDescent="0.25">
      <c r="A76">
        <v>1105</v>
      </c>
      <c r="B76">
        <v>1</v>
      </c>
      <c r="C76" t="s">
        <v>126</v>
      </c>
      <c r="D76">
        <v>2017</v>
      </c>
      <c r="E76" t="s">
        <v>72</v>
      </c>
      <c r="F76" s="6">
        <v>1559.99</v>
      </c>
      <c r="G76">
        <v>1</v>
      </c>
      <c r="H76" s="6">
        <f t="shared" si="6"/>
        <v>1559.99</v>
      </c>
      <c r="I76" s="8">
        <v>0.05</v>
      </c>
      <c r="J76" s="6">
        <f t="shared" si="7"/>
        <v>77.999500000000012</v>
      </c>
      <c r="K76" s="10">
        <f t="shared" si="8"/>
        <v>1481.9904999999999</v>
      </c>
      <c r="L76" s="1">
        <v>42979</v>
      </c>
      <c r="M76" t="s">
        <v>117</v>
      </c>
      <c r="N76" t="s">
        <v>127</v>
      </c>
      <c r="O76" t="s">
        <v>128</v>
      </c>
      <c r="P76" t="str">
        <f t="shared" si="9"/>
        <v>NO</v>
      </c>
      <c r="Q76">
        <f t="shared" si="10"/>
        <v>2017</v>
      </c>
      <c r="R76">
        <f t="shared" si="11"/>
        <v>9</v>
      </c>
    </row>
    <row r="77" spans="1:18" x14ac:dyDescent="0.25">
      <c r="A77">
        <v>1105</v>
      </c>
      <c r="B77">
        <v>2</v>
      </c>
      <c r="C77" t="s">
        <v>129</v>
      </c>
      <c r="D77">
        <v>2017</v>
      </c>
      <c r="E77" t="s">
        <v>17</v>
      </c>
      <c r="F77" s="6">
        <v>5499.99</v>
      </c>
      <c r="G77">
        <v>2</v>
      </c>
      <c r="H77" s="6">
        <f t="shared" si="6"/>
        <v>10999.98</v>
      </c>
      <c r="I77" s="8">
        <v>0.2</v>
      </c>
      <c r="J77" s="6">
        <f t="shared" si="7"/>
        <v>1099.998</v>
      </c>
      <c r="K77" s="10">
        <f t="shared" si="8"/>
        <v>8799.9840000000004</v>
      </c>
      <c r="L77" s="1">
        <v>42979</v>
      </c>
      <c r="M77" t="s">
        <v>117</v>
      </c>
      <c r="N77" t="s">
        <v>127</v>
      </c>
      <c r="O77" t="s">
        <v>128</v>
      </c>
      <c r="P77" t="str">
        <f t="shared" si="9"/>
        <v>NO</v>
      </c>
      <c r="Q77">
        <f t="shared" si="10"/>
        <v>2017</v>
      </c>
      <c r="R77">
        <f t="shared" si="11"/>
        <v>9</v>
      </c>
    </row>
    <row r="78" spans="1:18" x14ac:dyDescent="0.25">
      <c r="A78">
        <v>1105</v>
      </c>
      <c r="B78">
        <v>3</v>
      </c>
      <c r="C78" t="s">
        <v>95</v>
      </c>
      <c r="D78">
        <v>2017</v>
      </c>
      <c r="E78" t="s">
        <v>72</v>
      </c>
      <c r="F78" s="6">
        <v>832.99</v>
      </c>
      <c r="G78">
        <v>2</v>
      </c>
      <c r="H78" s="6">
        <f t="shared" si="6"/>
        <v>1665.98</v>
      </c>
      <c r="I78" s="8">
        <v>7.0000000000000007E-2</v>
      </c>
      <c r="J78" s="6">
        <f t="shared" si="7"/>
        <v>58.309300000000007</v>
      </c>
      <c r="K78" s="10">
        <f t="shared" si="8"/>
        <v>1549.3614</v>
      </c>
      <c r="L78" s="1">
        <v>42979</v>
      </c>
      <c r="M78" t="s">
        <v>117</v>
      </c>
      <c r="N78" t="s">
        <v>127</v>
      </c>
      <c r="O78" t="s">
        <v>128</v>
      </c>
      <c r="P78" t="str">
        <f t="shared" si="9"/>
        <v>NO</v>
      </c>
      <c r="Q78">
        <f t="shared" si="10"/>
        <v>2017</v>
      </c>
      <c r="R78">
        <f t="shared" si="11"/>
        <v>9</v>
      </c>
    </row>
    <row r="79" spans="1:18" x14ac:dyDescent="0.25">
      <c r="A79">
        <v>1117</v>
      </c>
      <c r="B79">
        <v>1</v>
      </c>
      <c r="C79" t="s">
        <v>104</v>
      </c>
      <c r="D79">
        <v>2017</v>
      </c>
      <c r="E79" t="s">
        <v>99</v>
      </c>
      <c r="F79" s="6">
        <v>379.99</v>
      </c>
      <c r="G79">
        <v>2</v>
      </c>
      <c r="H79" s="6">
        <f t="shared" si="6"/>
        <v>759.98</v>
      </c>
      <c r="I79" s="8">
        <v>0.1</v>
      </c>
      <c r="J79" s="6">
        <f t="shared" si="7"/>
        <v>37.999000000000002</v>
      </c>
      <c r="K79" s="10">
        <f t="shared" si="8"/>
        <v>683.98199999999997</v>
      </c>
      <c r="L79" s="1">
        <v>42986</v>
      </c>
      <c r="M79" t="s">
        <v>18</v>
      </c>
      <c r="N79" t="s">
        <v>130</v>
      </c>
      <c r="O79" t="s">
        <v>131</v>
      </c>
      <c r="P79" t="str">
        <f t="shared" si="9"/>
        <v>NO</v>
      </c>
      <c r="Q79">
        <f t="shared" si="10"/>
        <v>2017</v>
      </c>
      <c r="R79">
        <f t="shared" si="11"/>
        <v>9</v>
      </c>
    </row>
    <row r="80" spans="1:18" x14ac:dyDescent="0.25">
      <c r="A80">
        <v>1117</v>
      </c>
      <c r="B80">
        <v>2</v>
      </c>
      <c r="C80" t="s">
        <v>112</v>
      </c>
      <c r="D80">
        <v>2017</v>
      </c>
      <c r="E80" t="s">
        <v>17</v>
      </c>
      <c r="F80" s="6">
        <v>349.99</v>
      </c>
      <c r="G80">
        <v>1</v>
      </c>
      <c r="H80" s="6">
        <f t="shared" si="6"/>
        <v>349.99</v>
      </c>
      <c r="I80" s="8">
        <v>0.2</v>
      </c>
      <c r="J80" s="6">
        <f t="shared" si="7"/>
        <v>69.998000000000005</v>
      </c>
      <c r="K80" s="10">
        <f t="shared" si="8"/>
        <v>279.99200000000002</v>
      </c>
      <c r="L80" s="1">
        <v>42986</v>
      </c>
      <c r="M80" t="s">
        <v>18</v>
      </c>
      <c r="N80" t="s">
        <v>130</v>
      </c>
      <c r="O80" t="s">
        <v>131</v>
      </c>
      <c r="P80" t="str">
        <f t="shared" si="9"/>
        <v>NO</v>
      </c>
      <c r="Q80">
        <f t="shared" si="10"/>
        <v>2017</v>
      </c>
      <c r="R80">
        <f t="shared" si="11"/>
        <v>9</v>
      </c>
    </row>
    <row r="81" spans="1:18" x14ac:dyDescent="0.25">
      <c r="A81">
        <v>1117</v>
      </c>
      <c r="B81">
        <v>3</v>
      </c>
      <c r="C81" t="s">
        <v>111</v>
      </c>
      <c r="D81">
        <v>2017</v>
      </c>
      <c r="E81" t="s">
        <v>17</v>
      </c>
      <c r="F81" s="6">
        <v>6499.99</v>
      </c>
      <c r="G81">
        <v>2</v>
      </c>
      <c r="H81" s="6">
        <f t="shared" si="6"/>
        <v>12999.98</v>
      </c>
      <c r="I81" s="8">
        <v>0.1</v>
      </c>
      <c r="J81" s="6">
        <f t="shared" si="7"/>
        <v>649.99900000000002</v>
      </c>
      <c r="K81" s="10">
        <f t="shared" si="8"/>
        <v>11699.982</v>
      </c>
      <c r="L81" s="1">
        <v>42986</v>
      </c>
      <c r="M81" t="s">
        <v>18</v>
      </c>
      <c r="N81" t="s">
        <v>130</v>
      </c>
      <c r="O81" t="s">
        <v>131</v>
      </c>
      <c r="P81" t="str">
        <f t="shared" si="9"/>
        <v>NO</v>
      </c>
      <c r="Q81">
        <f t="shared" si="10"/>
        <v>2017</v>
      </c>
      <c r="R81">
        <f t="shared" si="11"/>
        <v>9</v>
      </c>
    </row>
    <row r="82" spans="1:18" x14ac:dyDescent="0.25">
      <c r="A82">
        <v>1157</v>
      </c>
      <c r="B82">
        <v>1</v>
      </c>
      <c r="C82" t="s">
        <v>132</v>
      </c>
      <c r="D82">
        <v>2016</v>
      </c>
      <c r="E82" t="s">
        <v>35</v>
      </c>
      <c r="F82" s="6">
        <v>599.99</v>
      </c>
      <c r="G82">
        <v>1</v>
      </c>
      <c r="H82" s="6">
        <f t="shared" si="6"/>
        <v>599.99</v>
      </c>
      <c r="I82" s="8">
        <v>0.1</v>
      </c>
      <c r="J82" s="6">
        <f t="shared" si="7"/>
        <v>59.999000000000002</v>
      </c>
      <c r="K82" s="10">
        <f t="shared" si="8"/>
        <v>539.99099999999999</v>
      </c>
      <c r="L82" s="1">
        <v>43009</v>
      </c>
      <c r="M82" t="s">
        <v>73</v>
      </c>
      <c r="N82" t="s">
        <v>133</v>
      </c>
      <c r="O82" t="s">
        <v>134</v>
      </c>
      <c r="P82" t="str">
        <f t="shared" si="9"/>
        <v>YES</v>
      </c>
      <c r="Q82">
        <f t="shared" si="10"/>
        <v>2017</v>
      </c>
      <c r="R82">
        <f t="shared" si="11"/>
        <v>10</v>
      </c>
    </row>
    <row r="83" spans="1:18" x14ac:dyDescent="0.25">
      <c r="A83">
        <v>1157</v>
      </c>
      <c r="B83">
        <v>2</v>
      </c>
      <c r="C83" t="s">
        <v>135</v>
      </c>
      <c r="D83">
        <v>2017</v>
      </c>
      <c r="E83" t="s">
        <v>22</v>
      </c>
      <c r="F83" s="6">
        <v>1632.99</v>
      </c>
      <c r="G83">
        <v>2</v>
      </c>
      <c r="H83" s="6">
        <f t="shared" si="6"/>
        <v>3265.98</v>
      </c>
      <c r="I83" s="8">
        <v>0.1</v>
      </c>
      <c r="J83" s="6">
        <f t="shared" si="7"/>
        <v>163.29900000000001</v>
      </c>
      <c r="K83" s="10">
        <f t="shared" si="8"/>
        <v>2939.3820000000001</v>
      </c>
      <c r="L83" s="1">
        <v>43009</v>
      </c>
      <c r="M83" t="s">
        <v>73</v>
      </c>
      <c r="N83" t="s">
        <v>133</v>
      </c>
      <c r="O83" t="s">
        <v>134</v>
      </c>
      <c r="P83" t="str">
        <f t="shared" si="9"/>
        <v>NO</v>
      </c>
      <c r="Q83">
        <f t="shared" si="10"/>
        <v>2017</v>
      </c>
      <c r="R83">
        <f t="shared" si="11"/>
        <v>10</v>
      </c>
    </row>
    <row r="84" spans="1:18" x14ac:dyDescent="0.25">
      <c r="A84">
        <v>1157</v>
      </c>
      <c r="B84">
        <v>3</v>
      </c>
      <c r="C84" t="s">
        <v>104</v>
      </c>
      <c r="D84">
        <v>2017</v>
      </c>
      <c r="E84" t="s">
        <v>99</v>
      </c>
      <c r="F84" s="6">
        <v>379.99</v>
      </c>
      <c r="G84">
        <v>2</v>
      </c>
      <c r="H84" s="6">
        <f t="shared" si="6"/>
        <v>759.98</v>
      </c>
      <c r="I84" s="8">
        <v>0.2</v>
      </c>
      <c r="J84" s="6">
        <f t="shared" si="7"/>
        <v>75.998000000000005</v>
      </c>
      <c r="K84" s="10">
        <f t="shared" si="8"/>
        <v>607.98400000000004</v>
      </c>
      <c r="L84" s="1">
        <v>43009</v>
      </c>
      <c r="M84" t="s">
        <v>73</v>
      </c>
      <c r="N84" t="s">
        <v>133</v>
      </c>
      <c r="O84" t="s">
        <v>134</v>
      </c>
      <c r="P84" t="str">
        <f t="shared" si="9"/>
        <v>NO</v>
      </c>
      <c r="Q84">
        <f t="shared" si="10"/>
        <v>2017</v>
      </c>
      <c r="R84">
        <f t="shared" si="11"/>
        <v>10</v>
      </c>
    </row>
    <row r="85" spans="1:18" x14ac:dyDescent="0.25">
      <c r="A85">
        <v>1157</v>
      </c>
      <c r="B85">
        <v>4</v>
      </c>
      <c r="C85" t="s">
        <v>136</v>
      </c>
      <c r="D85">
        <v>2017</v>
      </c>
      <c r="E85" t="s">
        <v>99</v>
      </c>
      <c r="F85" s="6">
        <v>1469.99</v>
      </c>
      <c r="G85">
        <v>1</v>
      </c>
      <c r="H85" s="6">
        <f t="shared" si="6"/>
        <v>1469.99</v>
      </c>
      <c r="I85" s="8">
        <v>7.0000000000000007E-2</v>
      </c>
      <c r="J85" s="6">
        <f t="shared" si="7"/>
        <v>102.89930000000001</v>
      </c>
      <c r="K85" s="10">
        <f t="shared" si="8"/>
        <v>1367.0907</v>
      </c>
      <c r="L85" s="1">
        <v>43009</v>
      </c>
      <c r="M85" t="s">
        <v>73</v>
      </c>
      <c r="N85" t="s">
        <v>133</v>
      </c>
      <c r="O85" t="s">
        <v>134</v>
      </c>
      <c r="P85" t="str">
        <f t="shared" si="9"/>
        <v>NO</v>
      </c>
      <c r="Q85">
        <f t="shared" si="10"/>
        <v>2017</v>
      </c>
      <c r="R85">
        <f t="shared" si="11"/>
        <v>10</v>
      </c>
    </row>
    <row r="86" spans="1:18" x14ac:dyDescent="0.25">
      <c r="A86">
        <v>1296</v>
      </c>
      <c r="B86">
        <v>1</v>
      </c>
      <c r="C86" t="s">
        <v>137</v>
      </c>
      <c r="D86">
        <v>2016</v>
      </c>
      <c r="E86" t="s">
        <v>35</v>
      </c>
      <c r="F86" s="6">
        <v>499.99</v>
      </c>
      <c r="G86">
        <v>2</v>
      </c>
      <c r="H86" s="6">
        <f t="shared" si="6"/>
        <v>999.98</v>
      </c>
      <c r="I86" s="8">
        <v>0.05</v>
      </c>
      <c r="J86" s="6">
        <f t="shared" si="7"/>
        <v>24.999500000000001</v>
      </c>
      <c r="K86" s="10">
        <f t="shared" si="8"/>
        <v>949.98099999999999</v>
      </c>
      <c r="L86" s="1">
        <v>43083</v>
      </c>
      <c r="M86" t="s">
        <v>73</v>
      </c>
      <c r="N86" t="s">
        <v>138</v>
      </c>
      <c r="O86" t="s">
        <v>139</v>
      </c>
      <c r="P86" t="str">
        <f t="shared" si="9"/>
        <v>YES</v>
      </c>
      <c r="Q86">
        <f t="shared" si="10"/>
        <v>2017</v>
      </c>
      <c r="R86">
        <f t="shared" si="11"/>
        <v>12</v>
      </c>
    </row>
    <row r="87" spans="1:18" x14ac:dyDescent="0.25">
      <c r="A87">
        <v>1296</v>
      </c>
      <c r="B87">
        <v>2</v>
      </c>
      <c r="C87" t="s">
        <v>91</v>
      </c>
      <c r="D87">
        <v>2017</v>
      </c>
      <c r="E87" t="s">
        <v>17</v>
      </c>
      <c r="F87" s="6">
        <v>209.99</v>
      </c>
      <c r="G87">
        <v>1</v>
      </c>
      <c r="H87" s="6">
        <f t="shared" si="6"/>
        <v>209.99</v>
      </c>
      <c r="I87" s="8">
        <v>0.1</v>
      </c>
      <c r="J87" s="6">
        <f t="shared" si="7"/>
        <v>20.999000000000002</v>
      </c>
      <c r="K87" s="10">
        <f t="shared" si="8"/>
        <v>188.99100000000001</v>
      </c>
      <c r="L87" s="1">
        <v>43083</v>
      </c>
      <c r="M87" t="s">
        <v>73</v>
      </c>
      <c r="N87" t="s">
        <v>138</v>
      </c>
      <c r="O87" t="s">
        <v>139</v>
      </c>
      <c r="P87" t="str">
        <f t="shared" si="9"/>
        <v>NO</v>
      </c>
      <c r="Q87">
        <f t="shared" si="10"/>
        <v>2017</v>
      </c>
      <c r="R87">
        <f t="shared" si="11"/>
        <v>12</v>
      </c>
    </row>
    <row r="88" spans="1:18" x14ac:dyDescent="0.25">
      <c r="A88">
        <v>1296</v>
      </c>
      <c r="B88">
        <v>3</v>
      </c>
      <c r="C88" t="s">
        <v>43</v>
      </c>
      <c r="D88">
        <v>2016</v>
      </c>
      <c r="E88" t="s">
        <v>35</v>
      </c>
      <c r="F88" s="6">
        <v>599.99</v>
      </c>
      <c r="G88">
        <v>1</v>
      </c>
      <c r="H88" s="6">
        <f t="shared" si="6"/>
        <v>599.99</v>
      </c>
      <c r="I88" s="8">
        <v>0.05</v>
      </c>
      <c r="J88" s="6">
        <f t="shared" si="7"/>
        <v>29.999500000000001</v>
      </c>
      <c r="K88" s="10">
        <f t="shared" si="8"/>
        <v>569.9905</v>
      </c>
      <c r="L88" s="1">
        <v>43083</v>
      </c>
      <c r="M88" t="s">
        <v>73</v>
      </c>
      <c r="N88" t="s">
        <v>138</v>
      </c>
      <c r="O88" t="s">
        <v>139</v>
      </c>
      <c r="P88" t="str">
        <f t="shared" si="9"/>
        <v>YES</v>
      </c>
      <c r="Q88">
        <f t="shared" si="10"/>
        <v>2017</v>
      </c>
      <c r="R88">
        <f t="shared" si="11"/>
        <v>12</v>
      </c>
    </row>
    <row r="89" spans="1:18" x14ac:dyDescent="0.25">
      <c r="A89">
        <v>1296</v>
      </c>
      <c r="B89">
        <v>4</v>
      </c>
      <c r="C89" t="s">
        <v>53</v>
      </c>
      <c r="D89">
        <v>2016</v>
      </c>
      <c r="E89" t="s">
        <v>54</v>
      </c>
      <c r="F89" s="6">
        <v>749.99</v>
      </c>
      <c r="G89">
        <v>2</v>
      </c>
      <c r="H89" s="6">
        <f t="shared" si="6"/>
        <v>1499.98</v>
      </c>
      <c r="I89" s="8">
        <v>0.1</v>
      </c>
      <c r="J89" s="6">
        <f t="shared" si="7"/>
        <v>74.999000000000009</v>
      </c>
      <c r="K89" s="10">
        <f t="shared" si="8"/>
        <v>1349.982</v>
      </c>
      <c r="L89" s="1">
        <v>43083</v>
      </c>
      <c r="M89" t="s">
        <v>73</v>
      </c>
      <c r="N89" t="s">
        <v>138</v>
      </c>
      <c r="O89" t="s">
        <v>139</v>
      </c>
      <c r="P89" t="str">
        <f t="shared" si="9"/>
        <v>YES</v>
      </c>
      <c r="Q89">
        <f t="shared" si="10"/>
        <v>2017</v>
      </c>
      <c r="R89">
        <f t="shared" si="11"/>
        <v>12</v>
      </c>
    </row>
    <row r="90" spans="1:18" x14ac:dyDescent="0.25">
      <c r="A90">
        <v>1355</v>
      </c>
      <c r="B90">
        <v>1</v>
      </c>
      <c r="C90" t="s">
        <v>140</v>
      </c>
      <c r="D90">
        <v>2018</v>
      </c>
      <c r="E90" t="s">
        <v>35</v>
      </c>
      <c r="F90" s="6">
        <v>279.99</v>
      </c>
      <c r="G90">
        <v>1</v>
      </c>
      <c r="H90" s="6">
        <f t="shared" si="6"/>
        <v>279.99</v>
      </c>
      <c r="I90" s="8">
        <v>0.1</v>
      </c>
      <c r="J90" s="6">
        <f t="shared" si="7"/>
        <v>27.999000000000002</v>
      </c>
      <c r="K90" s="10">
        <f t="shared" si="8"/>
        <v>251.99100000000001</v>
      </c>
      <c r="L90" s="1">
        <v>43119</v>
      </c>
      <c r="M90" t="s">
        <v>31</v>
      </c>
      <c r="N90" t="s">
        <v>141</v>
      </c>
      <c r="O90" t="s">
        <v>142</v>
      </c>
      <c r="P90" t="str">
        <f t="shared" si="9"/>
        <v>NO</v>
      </c>
      <c r="Q90">
        <f t="shared" si="10"/>
        <v>2018</v>
      </c>
      <c r="R90">
        <f t="shared" si="11"/>
        <v>1</v>
      </c>
    </row>
    <row r="91" spans="1:18" x14ac:dyDescent="0.25">
      <c r="A91">
        <v>1355</v>
      </c>
      <c r="B91">
        <v>2</v>
      </c>
      <c r="C91" t="s">
        <v>143</v>
      </c>
      <c r="D91">
        <v>2018</v>
      </c>
      <c r="E91" t="s">
        <v>35</v>
      </c>
      <c r="F91" s="6">
        <v>2599.9899999999998</v>
      </c>
      <c r="G91">
        <v>1</v>
      </c>
      <c r="H91" s="6">
        <f t="shared" si="6"/>
        <v>2599.9899999999998</v>
      </c>
      <c r="I91" s="8">
        <v>7.0000000000000007E-2</v>
      </c>
      <c r="J91" s="6">
        <f t="shared" si="7"/>
        <v>181.99930000000001</v>
      </c>
      <c r="K91" s="10">
        <f t="shared" si="8"/>
        <v>2417.9906999999998</v>
      </c>
      <c r="L91" s="1">
        <v>43119</v>
      </c>
      <c r="M91" t="s">
        <v>31</v>
      </c>
      <c r="N91" t="s">
        <v>141</v>
      </c>
      <c r="O91" t="s">
        <v>142</v>
      </c>
      <c r="P91" t="str">
        <f t="shared" si="9"/>
        <v>NO</v>
      </c>
      <c r="Q91">
        <f t="shared" si="10"/>
        <v>2018</v>
      </c>
      <c r="R91">
        <f t="shared" si="11"/>
        <v>1</v>
      </c>
    </row>
    <row r="92" spans="1:18" x14ac:dyDescent="0.25">
      <c r="A92">
        <v>1355</v>
      </c>
      <c r="B92">
        <v>3</v>
      </c>
      <c r="C92" t="s">
        <v>144</v>
      </c>
      <c r="D92">
        <v>2018</v>
      </c>
      <c r="E92" t="s">
        <v>17</v>
      </c>
      <c r="F92" s="6">
        <v>7499.99</v>
      </c>
      <c r="G92">
        <v>1</v>
      </c>
      <c r="H92" s="6">
        <f t="shared" si="6"/>
        <v>7499.99</v>
      </c>
      <c r="I92" s="8">
        <v>0.2</v>
      </c>
      <c r="J92" s="6">
        <f t="shared" si="7"/>
        <v>1499.998</v>
      </c>
      <c r="K92" s="10">
        <f t="shared" si="8"/>
        <v>5999.9920000000002</v>
      </c>
      <c r="L92" s="1">
        <v>43119</v>
      </c>
      <c r="M92" t="s">
        <v>31</v>
      </c>
      <c r="N92" t="s">
        <v>141</v>
      </c>
      <c r="O92" t="s">
        <v>142</v>
      </c>
      <c r="P92" t="str">
        <f t="shared" si="9"/>
        <v>NO</v>
      </c>
      <c r="Q92">
        <f t="shared" si="10"/>
        <v>2018</v>
      </c>
      <c r="R92">
        <f t="shared" si="11"/>
        <v>1</v>
      </c>
    </row>
    <row r="93" spans="1:18" x14ac:dyDescent="0.25">
      <c r="A93">
        <v>1355</v>
      </c>
      <c r="B93">
        <v>4</v>
      </c>
      <c r="C93" t="s">
        <v>145</v>
      </c>
      <c r="D93">
        <v>2018</v>
      </c>
      <c r="E93" t="s">
        <v>35</v>
      </c>
      <c r="F93" s="6">
        <v>449.99</v>
      </c>
      <c r="G93">
        <v>2</v>
      </c>
      <c r="H93" s="6">
        <f t="shared" si="6"/>
        <v>899.98</v>
      </c>
      <c r="I93" s="8">
        <v>0.1</v>
      </c>
      <c r="J93" s="6">
        <f t="shared" si="7"/>
        <v>44.999000000000002</v>
      </c>
      <c r="K93" s="10">
        <f t="shared" si="8"/>
        <v>809.98199999999997</v>
      </c>
      <c r="L93" s="1">
        <v>43119</v>
      </c>
      <c r="M93" t="s">
        <v>31</v>
      </c>
      <c r="N93" t="s">
        <v>141</v>
      </c>
      <c r="O93" t="s">
        <v>142</v>
      </c>
      <c r="P93" t="str">
        <f t="shared" si="9"/>
        <v>NO</v>
      </c>
      <c r="Q93">
        <f t="shared" si="10"/>
        <v>2018</v>
      </c>
      <c r="R93">
        <f t="shared" si="11"/>
        <v>1</v>
      </c>
    </row>
    <row r="94" spans="1:18" x14ac:dyDescent="0.25">
      <c r="A94">
        <v>1464</v>
      </c>
      <c r="B94">
        <v>1</v>
      </c>
      <c r="C94" t="s">
        <v>146</v>
      </c>
      <c r="D94">
        <v>2017</v>
      </c>
      <c r="E94" t="s">
        <v>72</v>
      </c>
      <c r="F94" s="6">
        <v>416.99</v>
      </c>
      <c r="G94">
        <v>2</v>
      </c>
      <c r="H94" s="6">
        <f t="shared" si="6"/>
        <v>833.98</v>
      </c>
      <c r="I94" s="8">
        <v>0.05</v>
      </c>
      <c r="J94" s="6">
        <f t="shared" si="7"/>
        <v>20.849500000000003</v>
      </c>
      <c r="K94" s="10">
        <f t="shared" si="8"/>
        <v>792.28100000000006</v>
      </c>
      <c r="L94" s="1">
        <v>43183</v>
      </c>
      <c r="M94" t="s">
        <v>31</v>
      </c>
      <c r="N94" t="s">
        <v>147</v>
      </c>
      <c r="O94" t="s">
        <v>148</v>
      </c>
      <c r="P94" t="str">
        <f t="shared" si="9"/>
        <v>YES</v>
      </c>
      <c r="Q94">
        <f t="shared" si="10"/>
        <v>2018</v>
      </c>
      <c r="R94">
        <f t="shared" si="11"/>
        <v>3</v>
      </c>
    </row>
    <row r="95" spans="1:18" x14ac:dyDescent="0.25">
      <c r="A95">
        <v>1464</v>
      </c>
      <c r="B95">
        <v>2</v>
      </c>
      <c r="C95" t="s">
        <v>149</v>
      </c>
      <c r="D95">
        <v>2018</v>
      </c>
      <c r="E95" t="s">
        <v>22</v>
      </c>
      <c r="F95" s="6">
        <v>1499</v>
      </c>
      <c r="G95">
        <v>1</v>
      </c>
      <c r="H95" s="6">
        <f t="shared" si="6"/>
        <v>1499</v>
      </c>
      <c r="I95" s="8">
        <v>0.2</v>
      </c>
      <c r="J95" s="6">
        <f t="shared" si="7"/>
        <v>299.8</v>
      </c>
      <c r="K95" s="10">
        <f t="shared" si="8"/>
        <v>1199.2</v>
      </c>
      <c r="L95" s="1">
        <v>43183</v>
      </c>
      <c r="M95" t="s">
        <v>31</v>
      </c>
      <c r="N95" t="s">
        <v>147</v>
      </c>
      <c r="O95" t="s">
        <v>148</v>
      </c>
      <c r="P95" t="str">
        <f t="shared" si="9"/>
        <v>NO</v>
      </c>
      <c r="Q95">
        <f t="shared" si="10"/>
        <v>2018</v>
      </c>
      <c r="R95">
        <f t="shared" si="11"/>
        <v>3</v>
      </c>
    </row>
    <row r="96" spans="1:18" x14ac:dyDescent="0.25">
      <c r="A96">
        <v>1464</v>
      </c>
      <c r="B96">
        <v>3</v>
      </c>
      <c r="C96" t="s">
        <v>150</v>
      </c>
      <c r="D96">
        <v>2018</v>
      </c>
      <c r="E96" t="s">
        <v>17</v>
      </c>
      <c r="F96" s="6">
        <v>2499.9899999999998</v>
      </c>
      <c r="G96">
        <v>2</v>
      </c>
      <c r="H96" s="6">
        <f t="shared" si="6"/>
        <v>4999.9799999999996</v>
      </c>
      <c r="I96" s="8">
        <v>0.2</v>
      </c>
      <c r="J96" s="6">
        <f t="shared" si="7"/>
        <v>499.99799999999999</v>
      </c>
      <c r="K96" s="10">
        <f t="shared" si="8"/>
        <v>3999.9839999999995</v>
      </c>
      <c r="L96" s="1">
        <v>43183</v>
      </c>
      <c r="M96" t="s">
        <v>31</v>
      </c>
      <c r="N96" t="s">
        <v>147</v>
      </c>
      <c r="O96" t="s">
        <v>148</v>
      </c>
      <c r="P96" t="str">
        <f t="shared" si="9"/>
        <v>NO</v>
      </c>
      <c r="Q96">
        <f t="shared" si="10"/>
        <v>2018</v>
      </c>
      <c r="R96">
        <f t="shared" si="11"/>
        <v>3</v>
      </c>
    </row>
    <row r="97" spans="1:18" x14ac:dyDescent="0.25">
      <c r="A97">
        <v>1464</v>
      </c>
      <c r="B97">
        <v>4</v>
      </c>
      <c r="C97" t="s">
        <v>151</v>
      </c>
      <c r="D97">
        <v>2018</v>
      </c>
      <c r="E97" t="s">
        <v>17</v>
      </c>
      <c r="F97" s="6">
        <v>1549.99</v>
      </c>
      <c r="G97">
        <v>2</v>
      </c>
      <c r="H97" s="6">
        <f t="shared" si="6"/>
        <v>3099.98</v>
      </c>
      <c r="I97" s="8">
        <v>0.05</v>
      </c>
      <c r="J97" s="6">
        <f t="shared" si="7"/>
        <v>77.499500000000012</v>
      </c>
      <c r="K97" s="10">
        <f t="shared" si="8"/>
        <v>2944.9809999999998</v>
      </c>
      <c r="L97" s="1">
        <v>43183</v>
      </c>
      <c r="M97" t="s">
        <v>31</v>
      </c>
      <c r="N97" t="s">
        <v>147</v>
      </c>
      <c r="O97" t="s">
        <v>148</v>
      </c>
      <c r="P97" t="str">
        <f t="shared" si="9"/>
        <v>NO</v>
      </c>
      <c r="Q97">
        <f t="shared" si="10"/>
        <v>2018</v>
      </c>
      <c r="R97">
        <f t="shared" si="11"/>
        <v>3</v>
      </c>
    </row>
    <row r="98" spans="1:18" x14ac:dyDescent="0.25">
      <c r="A98">
        <v>1614</v>
      </c>
      <c r="B98">
        <v>1</v>
      </c>
      <c r="C98" t="s">
        <v>149</v>
      </c>
      <c r="D98">
        <v>2018</v>
      </c>
      <c r="E98" t="s">
        <v>22</v>
      </c>
      <c r="F98" s="6">
        <v>1499</v>
      </c>
      <c r="G98">
        <v>1</v>
      </c>
      <c r="H98" s="6">
        <f t="shared" si="6"/>
        <v>1499</v>
      </c>
      <c r="I98" s="8">
        <v>7.0000000000000007E-2</v>
      </c>
      <c r="J98" s="6">
        <f t="shared" si="7"/>
        <v>104.93</v>
      </c>
      <c r="K98" s="10">
        <f t="shared" si="8"/>
        <v>1394.07</v>
      </c>
      <c r="L98" s="1">
        <v>43432</v>
      </c>
      <c r="M98" t="s">
        <v>117</v>
      </c>
      <c r="N98" t="s">
        <v>152</v>
      </c>
      <c r="O98" t="s">
        <v>153</v>
      </c>
      <c r="P98" t="str">
        <f t="shared" si="9"/>
        <v>NO</v>
      </c>
      <c r="Q98">
        <f t="shared" si="10"/>
        <v>2018</v>
      </c>
      <c r="R98">
        <f t="shared" si="11"/>
        <v>11</v>
      </c>
    </row>
    <row r="99" spans="1:18" x14ac:dyDescent="0.25">
      <c r="A99">
        <v>1614</v>
      </c>
      <c r="B99">
        <v>2</v>
      </c>
      <c r="C99" t="s">
        <v>154</v>
      </c>
      <c r="D99">
        <v>2018</v>
      </c>
      <c r="E99" t="s">
        <v>17</v>
      </c>
      <c r="F99" s="6">
        <v>2299.9899999999998</v>
      </c>
      <c r="G99">
        <v>2</v>
      </c>
      <c r="H99" s="6">
        <f t="shared" si="6"/>
        <v>4599.9799999999996</v>
      </c>
      <c r="I99" s="8">
        <v>7.0000000000000007E-2</v>
      </c>
      <c r="J99" s="6">
        <f t="shared" si="7"/>
        <v>160.99930000000001</v>
      </c>
      <c r="K99" s="10">
        <f t="shared" si="8"/>
        <v>4277.9813999999997</v>
      </c>
      <c r="L99" s="1">
        <v>43432</v>
      </c>
      <c r="M99" t="s">
        <v>117</v>
      </c>
      <c r="N99" t="s">
        <v>152</v>
      </c>
      <c r="O99" t="s">
        <v>153</v>
      </c>
      <c r="P99" t="str">
        <f t="shared" si="9"/>
        <v>NO</v>
      </c>
      <c r="Q99">
        <f t="shared" si="10"/>
        <v>2018</v>
      </c>
      <c r="R99">
        <f t="shared" si="11"/>
        <v>11</v>
      </c>
    </row>
    <row r="100" spans="1:18" x14ac:dyDescent="0.25">
      <c r="A100">
        <v>1614</v>
      </c>
      <c r="B100">
        <v>3</v>
      </c>
      <c r="C100" t="s">
        <v>155</v>
      </c>
      <c r="D100">
        <v>2018</v>
      </c>
      <c r="E100" t="s">
        <v>35</v>
      </c>
      <c r="F100" s="6">
        <v>269.99</v>
      </c>
      <c r="G100">
        <v>2</v>
      </c>
      <c r="H100" s="6">
        <f t="shared" si="6"/>
        <v>539.98</v>
      </c>
      <c r="I100" s="8">
        <v>0.2</v>
      </c>
      <c r="J100" s="6">
        <f t="shared" si="7"/>
        <v>53.998000000000005</v>
      </c>
      <c r="K100" s="10">
        <f t="shared" si="8"/>
        <v>431.98400000000004</v>
      </c>
      <c r="L100" s="1">
        <v>43432</v>
      </c>
      <c r="M100" t="s">
        <v>117</v>
      </c>
      <c r="N100" t="s">
        <v>152</v>
      </c>
      <c r="O100" t="s">
        <v>153</v>
      </c>
      <c r="P100" t="str">
        <f t="shared" si="9"/>
        <v>NO</v>
      </c>
      <c r="Q100">
        <f t="shared" si="10"/>
        <v>2018</v>
      </c>
      <c r="R100">
        <f t="shared" si="11"/>
        <v>11</v>
      </c>
    </row>
    <row r="101" spans="1:18" x14ac:dyDescent="0.25">
      <c r="A101" s="2">
        <f>COUNTIF(B2:B100,1)</f>
        <v>35</v>
      </c>
      <c r="B101" s="2">
        <f>COUNT(B2:B100)</f>
        <v>99</v>
      </c>
      <c r="C101" s="2"/>
      <c r="D101" s="2"/>
      <c r="E101" s="2"/>
      <c r="F101" s="9">
        <f>AVERAGE(F2:F100)</f>
        <v>1396.3851515151528</v>
      </c>
      <c r="G101" s="2">
        <f>SUM(G2:G100)</f>
        <v>146</v>
      </c>
      <c r="H101" s="11">
        <f>SUM(H2:H100)</f>
        <v>215290.71000000014</v>
      </c>
      <c r="I101" s="7"/>
      <c r="J101" s="9">
        <f>AVERAGE(J2:J100)</f>
        <v>165.64939292929282</v>
      </c>
      <c r="K101" s="11">
        <f>SUM(K2:K100)</f>
        <v>189964.6777</v>
      </c>
      <c r="P101" s="2">
        <f>COUNTIF(P2:P100,"YES")</f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669B-A8EB-4D1F-8021-CE894C392FA0}">
  <dimension ref="A1:D2"/>
  <sheetViews>
    <sheetView workbookViewId="0">
      <selection activeCell="C2" sqref="C2"/>
    </sheetView>
  </sheetViews>
  <sheetFormatPr defaultRowHeight="15" x14ac:dyDescent="0.25"/>
  <cols>
    <col min="1" max="1" width="10" customWidth="1"/>
    <col min="2" max="2" width="13.5703125" customWidth="1"/>
    <col min="3" max="3" width="17.42578125" customWidth="1"/>
    <col min="4" max="4" width="17" customWidth="1"/>
  </cols>
  <sheetData>
    <row r="1" spans="1:4" x14ac:dyDescent="0.25">
      <c r="A1" s="3" t="s">
        <v>156</v>
      </c>
      <c r="B1" s="3">
        <v>2016</v>
      </c>
      <c r="C1" s="3">
        <v>2017</v>
      </c>
      <c r="D1" s="3">
        <v>2018</v>
      </c>
    </row>
    <row r="2" spans="1:4" x14ac:dyDescent="0.25">
      <c r="A2" s="5" t="s">
        <v>157</v>
      </c>
      <c r="B2" s="4">
        <f>SUMIFS(OrderDetailsData!$K2:$K100,OrderDetailsData!$Q2:$Q100,B1)</f>
        <v>59358.072399999983</v>
      </c>
      <c r="C2" s="4">
        <f>SUMIFS(OrderDetailsData!$K2:$K100,OrderDetailsData!$Q2:$Q100,C1)</f>
        <v>106086.16819999999</v>
      </c>
      <c r="D2" s="4">
        <f>SUMIFS(OrderDetailsData!$K2:$K100,OrderDetailsData!$Q2:$Q100,D1)</f>
        <v>24520.437100000003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EF86-128A-403E-A565-B029CC7D118E}">
  <dimension ref="A1:D14"/>
  <sheetViews>
    <sheetView workbookViewId="0">
      <selection activeCell="B2" sqref="B2"/>
    </sheetView>
  </sheetViews>
  <sheetFormatPr defaultRowHeight="15" x14ac:dyDescent="0.25"/>
  <cols>
    <col min="1" max="1" width="10" customWidth="1"/>
    <col min="2" max="2" width="13.5703125" customWidth="1"/>
    <col min="3" max="3" width="17.42578125" customWidth="1"/>
    <col min="4" max="4" width="17" customWidth="1"/>
  </cols>
  <sheetData>
    <row r="1" spans="1:4" x14ac:dyDescent="0.25">
      <c r="A1" s="3" t="s">
        <v>158</v>
      </c>
      <c r="B1" s="3">
        <v>2016</v>
      </c>
      <c r="C1" s="3">
        <v>2017</v>
      </c>
      <c r="D1" s="3">
        <v>2018</v>
      </c>
    </row>
    <row r="2" spans="1:4" x14ac:dyDescent="0.25">
      <c r="A2" s="5">
        <v>1</v>
      </c>
      <c r="B2" s="4">
        <f>SUMIFS(OrderDetailsData!$K$2:$K$100,OrderDetailsData!$Q$2:$Q$100,B$1,OrderDetailsData!$R$2:$R$100,$A2)</f>
        <v>6822.5813999999991</v>
      </c>
      <c r="C2" s="4">
        <f>SUMIFS(OrderDetailsData!$K$2:$K$100,OrderDetailsData!$Q$2:$Q$100,C$1,OrderDetailsData!$R$2:$R$100,$A2)</f>
        <v>225.89100000000002</v>
      </c>
      <c r="D2" s="4">
        <f>SUMIFS(OrderDetailsData!$K$2:$K$100,OrderDetailsData!$Q$2:$Q$100,D$1,OrderDetailsData!$R$2:$R$100,$A2)</f>
        <v>9479.9557000000004</v>
      </c>
    </row>
    <row r="3" spans="1:4" x14ac:dyDescent="0.25">
      <c r="A3" s="5">
        <v>2</v>
      </c>
      <c r="B3" s="4">
        <f>SUMIFS(OrderDetailsData!$K$2:$K$100,OrderDetailsData!$Q$2:$Q$100,B$1,OrderDetailsData!$R$2:$R$100,$A3)</f>
        <v>8280.5429999999997</v>
      </c>
      <c r="C3" s="4">
        <f>SUMIFS(OrderDetailsData!$K$2:$K$100,OrderDetailsData!$Q$2:$Q$100,C$1,OrderDetailsData!$R$2:$R$100,$A3)</f>
        <v>0</v>
      </c>
      <c r="D3" s="4">
        <f>SUMIFS(OrderDetailsData!$K$2:$K$100,OrderDetailsData!$Q$2:$Q$100,D$1,OrderDetailsData!$R$2:$R$100,$A3)</f>
        <v>0</v>
      </c>
    </row>
    <row r="4" spans="1:4" x14ac:dyDescent="0.25">
      <c r="A4" s="5">
        <v>3</v>
      </c>
      <c r="B4" s="4">
        <f>SUMIFS(OrderDetailsData!$K$2:$K$100,OrderDetailsData!$Q$2:$Q$100,B$1,OrderDetailsData!$R$2:$R$100,$A4)</f>
        <v>6086.0810000000001</v>
      </c>
      <c r="C4" s="4">
        <f>SUMIFS(OrderDetailsData!$K$2:$K$100,OrderDetailsData!$Q$2:$Q$100,C$1,OrderDetailsData!$R$2:$R$100,$A4)</f>
        <v>16261.298200000001</v>
      </c>
      <c r="D4" s="4">
        <f>SUMIFS(OrderDetailsData!$K$2:$K$100,OrderDetailsData!$Q$2:$Q$100,D$1,OrderDetailsData!$R$2:$R$100,$A4)</f>
        <v>8936.4459999999999</v>
      </c>
    </row>
    <row r="5" spans="1:4" x14ac:dyDescent="0.25">
      <c r="A5" s="5">
        <v>4</v>
      </c>
      <c r="B5" s="4">
        <f>SUMIFS(OrderDetailsData!$K$2:$K$100,OrderDetailsData!$Q$2:$Q$100,B$1,OrderDetailsData!$R$2:$R$100,$A5)</f>
        <v>0</v>
      </c>
      <c r="C5" s="4">
        <f>SUMIFS(OrderDetailsData!$K$2:$K$100,OrderDetailsData!$Q$2:$Q$100,C$1,OrderDetailsData!$R$2:$R$100,$A5)</f>
        <v>1604.623</v>
      </c>
      <c r="D5" s="4">
        <f>SUMIFS(OrderDetailsData!$K$2:$K$100,OrderDetailsData!$Q$2:$Q$100,D$1,OrderDetailsData!$R$2:$R$100,$A5)</f>
        <v>0</v>
      </c>
    </row>
    <row r="6" spans="1:4" x14ac:dyDescent="0.25">
      <c r="A6" s="5">
        <v>5</v>
      </c>
      <c r="B6" s="4">
        <f>SUMIFS(OrderDetailsData!$K$2:$K$100,OrderDetailsData!$Q$2:$Q$100,B$1,OrderDetailsData!$R$2:$R$100,$A6)</f>
        <v>6770.6331</v>
      </c>
      <c r="C6" s="4">
        <f>SUMIFS(OrderDetailsData!$K$2:$K$100,OrderDetailsData!$Q$2:$Q$100,C$1,OrderDetailsData!$R$2:$R$100,$A6)</f>
        <v>0</v>
      </c>
      <c r="D6" s="4">
        <f>SUMIFS(OrderDetailsData!$K$2:$K$100,OrderDetailsData!$Q$2:$Q$100,D$1,OrderDetailsData!$R$2:$R$100,$A6)</f>
        <v>0</v>
      </c>
    </row>
    <row r="7" spans="1:4" x14ac:dyDescent="0.25">
      <c r="A7" s="5">
        <v>6</v>
      </c>
      <c r="B7" s="4">
        <f>SUMIFS(OrderDetailsData!$K$2:$K$100,OrderDetailsData!$Q$2:$Q$100,B$1,OrderDetailsData!$R$2:$R$100,$A7)</f>
        <v>2155.172</v>
      </c>
      <c r="C7" s="4">
        <f>SUMIFS(OrderDetailsData!$K$2:$K$100,OrderDetailsData!$Q$2:$Q$100,C$1,OrderDetailsData!$R$2:$R$100,$A7)</f>
        <v>519.98400000000004</v>
      </c>
      <c r="D7" s="4">
        <f>SUMIFS(OrderDetailsData!$K$2:$K$100,OrderDetailsData!$Q$2:$Q$100,D$1,OrderDetailsData!$R$2:$R$100,$A7)</f>
        <v>0</v>
      </c>
    </row>
    <row r="8" spans="1:4" x14ac:dyDescent="0.25">
      <c r="A8" s="5">
        <v>7</v>
      </c>
      <c r="B8" s="4">
        <f>SUMIFS(OrderDetailsData!$K$2:$K$100,OrderDetailsData!$Q$2:$Q$100,B$1,OrderDetailsData!$R$2:$R$100,$A8)</f>
        <v>502.1814</v>
      </c>
      <c r="C8" s="4">
        <f>SUMIFS(OrderDetailsData!$K$2:$K$100,OrderDetailsData!$Q$2:$Q$100,C$1,OrderDetailsData!$R$2:$R$100,$A8)</f>
        <v>32421.061499999996</v>
      </c>
      <c r="D8" s="4">
        <f>SUMIFS(OrderDetailsData!$K$2:$K$100,OrderDetailsData!$Q$2:$Q$100,D$1,OrderDetailsData!$R$2:$R$100,$A8)</f>
        <v>0</v>
      </c>
    </row>
    <row r="9" spans="1:4" x14ac:dyDescent="0.25">
      <c r="A9" s="5">
        <v>8</v>
      </c>
      <c r="B9" s="4">
        <f>SUMIFS(OrderDetailsData!$K$2:$K$100,OrderDetailsData!$Q$2:$Q$100,B$1,OrderDetailsData!$R$2:$R$100,$A9)</f>
        <v>2760.768</v>
      </c>
      <c r="C9" s="4">
        <f>SUMIFS(OrderDetailsData!$K$2:$K$100,OrderDetailsData!$Q$2:$Q$100,C$1,OrderDetailsData!$R$2:$R$100,$A9)</f>
        <v>22044.626399999997</v>
      </c>
      <c r="D9" s="4">
        <f>SUMIFS(OrderDetailsData!$K$2:$K$100,OrderDetailsData!$Q$2:$Q$100,D$1,OrderDetailsData!$R$2:$R$100,$A9)</f>
        <v>0</v>
      </c>
    </row>
    <row r="10" spans="1:4" x14ac:dyDescent="0.25">
      <c r="A10" s="5">
        <v>9</v>
      </c>
      <c r="B10" s="4">
        <f>SUMIFS(OrderDetailsData!$K$2:$K$100,OrderDetailsData!$Q$2:$Q$100,B$1,OrderDetailsData!$R$2:$R$100,$A10)</f>
        <v>0</v>
      </c>
      <c r="C10" s="4">
        <f>SUMIFS(OrderDetailsData!$K$2:$K$100,OrderDetailsData!$Q$2:$Q$100,C$1,OrderDetailsData!$R$2:$R$100,$A10)</f>
        <v>24495.2919</v>
      </c>
      <c r="D10" s="4">
        <f>SUMIFS(OrderDetailsData!$K$2:$K$100,OrderDetailsData!$Q$2:$Q$100,D$1,OrderDetailsData!$R$2:$R$100,$A10)</f>
        <v>0</v>
      </c>
    </row>
    <row r="11" spans="1:4" x14ac:dyDescent="0.25">
      <c r="A11" s="5">
        <v>10</v>
      </c>
      <c r="B11" s="4">
        <f>SUMIFS(OrderDetailsData!$K$2:$K$100,OrderDetailsData!$Q$2:$Q$100,B$1,OrderDetailsData!$R$2:$R$100,$A11)</f>
        <v>7105.7751000000007</v>
      </c>
      <c r="C11" s="4">
        <f>SUMIFS(OrderDetailsData!$K$2:$K$100,OrderDetailsData!$Q$2:$Q$100,C$1,OrderDetailsData!$R$2:$R$100,$A11)</f>
        <v>5454.4476999999997</v>
      </c>
      <c r="D11" s="4">
        <f>SUMIFS(OrderDetailsData!$K$2:$K$100,OrderDetailsData!$Q$2:$Q$100,D$1,OrderDetailsData!$R$2:$R$100,$A11)</f>
        <v>0</v>
      </c>
    </row>
    <row r="12" spans="1:4" x14ac:dyDescent="0.25">
      <c r="A12" s="5">
        <v>11</v>
      </c>
      <c r="B12" s="4">
        <f>SUMIFS(OrderDetailsData!$K$2:$K$100,OrderDetailsData!$Q$2:$Q$100,B$1,OrderDetailsData!$R$2:$R$100,$A12)</f>
        <v>11884.4995</v>
      </c>
      <c r="C12" s="4">
        <f>SUMIFS(OrderDetailsData!$K$2:$K$100,OrderDetailsData!$Q$2:$Q$100,C$1,OrderDetailsData!$R$2:$R$100,$A12)</f>
        <v>0</v>
      </c>
      <c r="D12" s="4">
        <f>SUMIFS(OrderDetailsData!$K$2:$K$100,OrderDetailsData!$Q$2:$Q$100,D$1,OrderDetailsData!$R$2:$R$100,$A12)</f>
        <v>6104.0353999999998</v>
      </c>
    </row>
    <row r="13" spans="1:4" x14ac:dyDescent="0.25">
      <c r="A13" s="5">
        <v>12</v>
      </c>
      <c r="B13" s="4">
        <f>SUMIFS(OrderDetailsData!$K$2:$K$100,OrderDetailsData!$Q$2:$Q$100,B$1,OrderDetailsData!$R$2:$R$100,$A13)</f>
        <v>6989.8379000000004</v>
      </c>
      <c r="C13" s="4">
        <f>SUMIFS(OrderDetailsData!$K$2:$K$100,OrderDetailsData!$Q$2:$Q$100,C$1,OrderDetailsData!$R$2:$R$100,$A13)</f>
        <v>3058.9445000000001</v>
      </c>
      <c r="D13" s="4">
        <f>SUMIFS(OrderDetailsData!$K$2:$K$100,OrderDetailsData!$Q$2:$Q$100,D$1,OrderDetailsData!$R$2:$R$100,$A13)</f>
        <v>0</v>
      </c>
    </row>
    <row r="14" spans="1:4" x14ac:dyDescent="0.25">
      <c r="A14" s="3" t="s">
        <v>159</v>
      </c>
      <c r="B14" s="4">
        <f>SUM(B2:B13)</f>
        <v>59358.072399999997</v>
      </c>
      <c r="C14" s="4">
        <f t="shared" ref="C14:D14" si="0">SUM(C2:C13)</f>
        <v>106086.16819999999</v>
      </c>
      <c r="D14" s="4">
        <f t="shared" si="0"/>
        <v>24520.437100000003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OrderDetailsData</vt:lpstr>
      <vt:lpstr>YearlyIncome</vt:lpstr>
      <vt:lpstr>MonthlyIncome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Kfir Ezekiel</dc:creator>
  <cp:lastModifiedBy>Kfir Ezekiel</cp:lastModifiedBy>
  <dcterms:created xsi:type="dcterms:W3CDTF">2020-05-07T17:02:23Z</dcterms:created>
  <dcterms:modified xsi:type="dcterms:W3CDTF">2020-05-12T13:26:16Z</dcterms:modified>
</cp:coreProperties>
</file>