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05" yWindow="-105" windowWidth="15600" windowHeight="11760" tabRatio="501"/>
  </bookViews>
  <sheets>
    <sheet name="WAGES" sheetId="20" r:id="rId1"/>
    <sheet name="PROD BONUS WRK" sheetId="22" r:id="rId2"/>
    <sheet name="Sheet1" sheetId="23" r:id="rId3"/>
  </sheets>
  <definedNames>
    <definedName name="_xlnm._FilterDatabase" localSheetId="1" hidden="1">'PROD BONUS WRK'!$O$1:$O$197</definedName>
    <definedName name="_xlnm._FilterDatabase" localSheetId="0" hidden="1">WAGES!$V$1:$V$27</definedName>
    <definedName name="_xlnm.Print_Area" localSheetId="1">'PROD BONUS WRK'!$A$2:$O$96</definedName>
    <definedName name="_xlnm.Print_Area" localSheetId="0">WAGES!$A$1:$V$28</definedName>
    <definedName name="_xlnm.Print_Titles" localSheetId="1">'PROD BONUS WRK'!$2:$2</definedName>
    <definedName name="_xlnm.Print_Titles" localSheetId="0">WAGES!$1:$3</definedName>
  </definedNames>
  <calcPr calcId="144525"/>
</workbook>
</file>

<file path=xl/calcChain.xml><?xml version="1.0" encoding="utf-8"?>
<calcChain xmlns="http://schemas.openxmlformats.org/spreadsheetml/2006/main">
  <c r="A4" i="20" l="1"/>
  <c r="M24" i="20" l="1"/>
  <c r="H24" i="20" l="1"/>
  <c r="Q14" i="20" l="1"/>
  <c r="Q10" i="20"/>
  <c r="A22" i="22" l="1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K23" i="22"/>
  <c r="I10" i="22"/>
  <c r="I23" i="22" s="1"/>
  <c r="G22" i="22"/>
  <c r="H22" i="22" s="1"/>
  <c r="J22" i="22" s="1"/>
  <c r="L22" i="22" s="1"/>
  <c r="M22" i="22" s="1"/>
  <c r="N22" i="22" s="1"/>
  <c r="G21" i="22"/>
  <c r="H21" i="22" s="1"/>
  <c r="J21" i="22" s="1"/>
  <c r="L21" i="22" s="1"/>
  <c r="M21" i="22" s="1"/>
  <c r="N21" i="22" s="1"/>
  <c r="G20" i="22"/>
  <c r="H20" i="22" s="1"/>
  <c r="J20" i="22" s="1"/>
  <c r="L20" i="22" s="1"/>
  <c r="M20" i="22" s="1"/>
  <c r="N20" i="22" s="1"/>
  <c r="G19" i="22"/>
  <c r="H19" i="22" s="1"/>
  <c r="J19" i="22" s="1"/>
  <c r="L19" i="22" s="1"/>
  <c r="M19" i="22" s="1"/>
  <c r="N19" i="22" s="1"/>
  <c r="G18" i="22"/>
  <c r="H18" i="22" s="1"/>
  <c r="J18" i="22" s="1"/>
  <c r="L18" i="22" s="1"/>
  <c r="M18" i="22" s="1"/>
  <c r="N18" i="22" s="1"/>
  <c r="G17" i="22"/>
  <c r="H17" i="22" s="1"/>
  <c r="J17" i="22" s="1"/>
  <c r="L17" i="22" s="1"/>
  <c r="M17" i="22" s="1"/>
  <c r="N17" i="22" s="1"/>
  <c r="G16" i="22"/>
  <c r="H16" i="22" s="1"/>
  <c r="J16" i="22" s="1"/>
  <c r="L16" i="22" s="1"/>
  <c r="M16" i="22" s="1"/>
  <c r="N16" i="22" s="1"/>
  <c r="G15" i="22"/>
  <c r="H15" i="22" s="1"/>
  <c r="J15" i="22" s="1"/>
  <c r="L15" i="22" s="1"/>
  <c r="M15" i="22" s="1"/>
  <c r="N15" i="22" s="1"/>
  <c r="G14" i="22"/>
  <c r="H14" i="22" s="1"/>
  <c r="J14" i="22" s="1"/>
  <c r="L14" i="22" s="1"/>
  <c r="M14" i="22" s="1"/>
  <c r="N14" i="22" s="1"/>
  <c r="G13" i="22"/>
  <c r="H13" i="22" s="1"/>
  <c r="J13" i="22" s="1"/>
  <c r="L13" i="22" s="1"/>
  <c r="M13" i="22" s="1"/>
  <c r="N13" i="22" s="1"/>
  <c r="G12" i="22"/>
  <c r="H12" i="22" s="1"/>
  <c r="J12" i="22" s="1"/>
  <c r="L12" i="22" s="1"/>
  <c r="M12" i="22" s="1"/>
  <c r="N12" i="22" s="1"/>
  <c r="G11" i="22"/>
  <c r="H11" i="22" s="1"/>
  <c r="J11" i="22" s="1"/>
  <c r="L11" i="22" s="1"/>
  <c r="M11" i="22" s="1"/>
  <c r="N11" i="22" s="1"/>
  <c r="G10" i="22"/>
  <c r="H10" i="22" s="1"/>
  <c r="G9" i="22"/>
  <c r="H9" i="22" s="1"/>
  <c r="J9" i="22" s="1"/>
  <c r="L9" i="22" s="1"/>
  <c r="M9" i="22" s="1"/>
  <c r="N9" i="22" s="1"/>
  <c r="G8" i="22"/>
  <c r="H8" i="22" s="1"/>
  <c r="J8" i="22" s="1"/>
  <c r="L8" i="22" s="1"/>
  <c r="M8" i="22" s="1"/>
  <c r="N8" i="22" s="1"/>
  <c r="G7" i="22"/>
  <c r="H7" i="22" s="1"/>
  <c r="J7" i="22" s="1"/>
  <c r="L7" i="22" s="1"/>
  <c r="M7" i="22" s="1"/>
  <c r="N7" i="22" s="1"/>
  <c r="G6" i="22"/>
  <c r="H6" i="22" s="1"/>
  <c r="J6" i="22" s="1"/>
  <c r="L6" i="22" s="1"/>
  <c r="M6" i="22" s="1"/>
  <c r="N6" i="22" s="1"/>
  <c r="G5" i="22"/>
  <c r="H5" i="22" s="1"/>
  <c r="J5" i="22" s="1"/>
  <c r="L5" i="22" s="1"/>
  <c r="G4" i="22"/>
  <c r="H4" i="22" s="1"/>
  <c r="J4" i="22" s="1"/>
  <c r="L4" i="22" s="1"/>
  <c r="M4" i="22" s="1"/>
  <c r="N4" i="22" s="1"/>
  <c r="G3" i="22"/>
  <c r="H3" i="22" s="1"/>
  <c r="J3" i="22" s="1"/>
  <c r="J10" i="22" l="1"/>
  <c r="L10" i="22" s="1"/>
  <c r="M10" i="22" s="1"/>
  <c r="N10" i="22" s="1"/>
  <c r="L3" i="22"/>
  <c r="J23" i="22"/>
  <c r="M5" i="22"/>
  <c r="N5" i="22" s="1"/>
  <c r="L23" i="22" l="1"/>
  <c r="M3" i="22"/>
  <c r="M23" i="22" s="1"/>
  <c r="F32" i="23"/>
  <c r="H34" i="23"/>
  <c r="H30" i="23"/>
  <c r="H29" i="23"/>
  <c r="H27" i="23"/>
  <c r="F46" i="23"/>
  <c r="H46" i="23" s="1"/>
  <c r="F45" i="23"/>
  <c r="H45" i="23" s="1"/>
  <c r="F44" i="23"/>
  <c r="H44" i="23" s="1"/>
  <c r="F43" i="23"/>
  <c r="H43" i="23" s="1"/>
  <c r="F42" i="23"/>
  <c r="H42" i="23" s="1"/>
  <c r="F41" i="23"/>
  <c r="H41" i="23" s="1"/>
  <c r="F40" i="23"/>
  <c r="H40" i="23" s="1"/>
  <c r="F39" i="23"/>
  <c r="H39" i="23" s="1"/>
  <c r="F38" i="23"/>
  <c r="H38" i="23" s="1"/>
  <c r="F37" i="23"/>
  <c r="H37" i="23" s="1"/>
  <c r="F36" i="23"/>
  <c r="H36" i="23" s="1"/>
  <c r="F35" i="23"/>
  <c r="H35" i="23" s="1"/>
  <c r="F34" i="23"/>
  <c r="F33" i="23"/>
  <c r="H33" i="23" s="1"/>
  <c r="H32" i="23"/>
  <c r="F31" i="23"/>
  <c r="H31" i="23" s="1"/>
  <c r="F30" i="23"/>
  <c r="F29" i="23"/>
  <c r="F28" i="23"/>
  <c r="H28" i="23" s="1"/>
  <c r="F27" i="23"/>
  <c r="N3" i="22" l="1"/>
  <c r="N23" i="22" s="1"/>
  <c r="A22" i="20" l="1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I16" i="20"/>
  <c r="N16" i="20" s="1"/>
  <c r="J16" i="20"/>
  <c r="K16" i="20"/>
  <c r="L16" i="20"/>
  <c r="M16" i="20" l="1"/>
  <c r="O16" i="20" l="1"/>
  <c r="R16" i="20" s="1"/>
  <c r="S16" i="20" s="1"/>
  <c r="T16" i="20" s="1"/>
  <c r="U16" i="20" l="1"/>
  <c r="Q24" i="20" l="1"/>
  <c r="P24" i="20"/>
  <c r="I22" i="20"/>
  <c r="N22" i="20" s="1"/>
  <c r="J22" i="20"/>
  <c r="K22" i="20"/>
  <c r="L22" i="20"/>
  <c r="L21" i="20"/>
  <c r="K21" i="20"/>
  <c r="J21" i="20"/>
  <c r="I21" i="20"/>
  <c r="N21" i="20" s="1"/>
  <c r="L20" i="20"/>
  <c r="K20" i="20"/>
  <c r="J20" i="20"/>
  <c r="I20" i="20"/>
  <c r="N20" i="20" s="1"/>
  <c r="M22" i="20" l="1"/>
  <c r="M20" i="20"/>
  <c r="M21" i="20"/>
  <c r="J23" i="20"/>
  <c r="J19" i="20"/>
  <c r="J18" i="20"/>
  <c r="J17" i="20"/>
  <c r="J15" i="20"/>
  <c r="J14" i="20"/>
  <c r="J13" i="20"/>
  <c r="J12" i="20"/>
  <c r="J11" i="20"/>
  <c r="J10" i="20"/>
  <c r="J9" i="20"/>
  <c r="J8" i="20"/>
  <c r="J7" i="20"/>
  <c r="J6" i="20"/>
  <c r="J5" i="20"/>
  <c r="J4" i="20"/>
  <c r="L19" i="20"/>
  <c r="K19" i="20"/>
  <c r="I19" i="20"/>
  <c r="N19" i="20" s="1"/>
  <c r="L18" i="20"/>
  <c r="K18" i="20"/>
  <c r="I18" i="20"/>
  <c r="N18" i="20" s="1"/>
  <c r="L17" i="20"/>
  <c r="K17" i="20"/>
  <c r="I17" i="20"/>
  <c r="N17" i="20" s="1"/>
  <c r="L15" i="20"/>
  <c r="K15" i="20"/>
  <c r="I15" i="20"/>
  <c r="N15" i="20" s="1"/>
  <c r="L14" i="20"/>
  <c r="K14" i="20"/>
  <c r="I14" i="20"/>
  <c r="N14" i="20" s="1"/>
  <c r="L13" i="20"/>
  <c r="K13" i="20"/>
  <c r="I13" i="20"/>
  <c r="N13" i="20" s="1"/>
  <c r="L12" i="20"/>
  <c r="K12" i="20"/>
  <c r="I12" i="20"/>
  <c r="N12" i="20" s="1"/>
  <c r="L11" i="20"/>
  <c r="K11" i="20"/>
  <c r="I11" i="20"/>
  <c r="N11" i="20" s="1"/>
  <c r="L10" i="20"/>
  <c r="K10" i="20"/>
  <c r="I10" i="20"/>
  <c r="N10" i="20" s="1"/>
  <c r="L9" i="20"/>
  <c r="K9" i="20"/>
  <c r="I9" i="20"/>
  <c r="N9" i="20" s="1"/>
  <c r="L8" i="20"/>
  <c r="K8" i="20"/>
  <c r="I8" i="20"/>
  <c r="N8" i="20" s="1"/>
  <c r="L7" i="20"/>
  <c r="K7" i="20"/>
  <c r="I7" i="20"/>
  <c r="N7" i="20" s="1"/>
  <c r="L6" i="20"/>
  <c r="K6" i="20"/>
  <c r="I6" i="20"/>
  <c r="N6" i="20" s="1"/>
  <c r="K5" i="20"/>
  <c r="L5" i="20"/>
  <c r="I5" i="20"/>
  <c r="N5" i="20" s="1"/>
  <c r="I4" i="20"/>
  <c r="N4" i="20" s="1"/>
  <c r="L4" i="20"/>
  <c r="K4" i="20"/>
  <c r="O21" i="20" l="1"/>
  <c r="R21" i="20" s="1"/>
  <c r="S21" i="20" s="1"/>
  <c r="T21" i="20" s="1"/>
  <c r="K24" i="20"/>
  <c r="I24" i="20"/>
  <c r="J24" i="20"/>
  <c r="O22" i="20"/>
  <c r="L24" i="20"/>
  <c r="O20" i="20"/>
  <c r="R20" i="20" s="1"/>
  <c r="S20" i="20" s="1"/>
  <c r="T20" i="20" s="1"/>
  <c r="M5" i="20"/>
  <c r="M4" i="20"/>
  <c r="M6" i="20"/>
  <c r="M8" i="20"/>
  <c r="M10" i="20"/>
  <c r="M13" i="20"/>
  <c r="M15" i="20"/>
  <c r="M18" i="20"/>
  <c r="M7" i="20"/>
  <c r="M9" i="20"/>
  <c r="M11" i="20"/>
  <c r="M12" i="20"/>
  <c r="M14" i="20"/>
  <c r="M17" i="20"/>
  <c r="M19" i="20"/>
  <c r="U21" i="20" l="1"/>
  <c r="O19" i="20"/>
  <c r="O14" i="20"/>
  <c r="O11" i="20"/>
  <c r="O7" i="20"/>
  <c r="O15" i="20"/>
  <c r="O6" i="20"/>
  <c r="O12" i="20"/>
  <c r="O9" i="20"/>
  <c r="O18" i="20"/>
  <c r="O13" i="20"/>
  <c r="O8" i="20"/>
  <c r="R22" i="20"/>
  <c r="S22" i="20" s="1"/>
  <c r="T22" i="20" s="1"/>
  <c r="U20" i="20"/>
  <c r="O4" i="20"/>
  <c r="R4" i="20" s="1"/>
  <c r="S4" i="20" s="1"/>
  <c r="T4" i="20" s="1"/>
  <c r="U22" i="20" l="1"/>
  <c r="O24" i="20"/>
  <c r="R19" i="20" l="1"/>
  <c r="S19" i="20" s="1"/>
  <c r="T19" i="20" s="1"/>
  <c r="R18" i="20"/>
  <c r="S18" i="20" s="1"/>
  <c r="T18" i="20" s="1"/>
  <c r="R17" i="20"/>
  <c r="S17" i="20" s="1"/>
  <c r="T17" i="20" s="1"/>
  <c r="R15" i="20"/>
  <c r="S15" i="20" s="1"/>
  <c r="T15" i="20" s="1"/>
  <c r="R14" i="20"/>
  <c r="S14" i="20" s="1"/>
  <c r="T14" i="20" s="1"/>
  <c r="R12" i="20"/>
  <c r="S12" i="20" s="1"/>
  <c r="T12" i="20" s="1"/>
  <c r="R11" i="20"/>
  <c r="S11" i="20" s="1"/>
  <c r="T11" i="20" s="1"/>
  <c r="R10" i="20"/>
  <c r="S10" i="20" s="1"/>
  <c r="T10" i="20" s="1"/>
  <c r="R9" i="20"/>
  <c r="S9" i="20" s="1"/>
  <c r="T9" i="20" s="1"/>
  <c r="R8" i="20"/>
  <c r="S8" i="20" s="1"/>
  <c r="T8" i="20" s="1"/>
  <c r="R7" i="20"/>
  <c r="S7" i="20" s="1"/>
  <c r="T7" i="20" s="1"/>
  <c r="R6" i="20"/>
  <c r="S6" i="20" s="1"/>
  <c r="T6" i="20" s="1"/>
  <c r="R13" i="20" l="1"/>
  <c r="S13" i="20" s="1"/>
  <c r="T13" i="20" s="1"/>
  <c r="R5" i="20"/>
  <c r="S5" i="20" s="1"/>
  <c r="T5" i="20" s="1"/>
  <c r="S24" i="20" l="1"/>
  <c r="N24" i="20"/>
  <c r="U13" i="20"/>
  <c r="U11" i="20"/>
  <c r="U14" i="20"/>
  <c r="U18" i="20"/>
  <c r="U8" i="20"/>
  <c r="U10" i="20"/>
  <c r="U15" i="20"/>
  <c r="U6" i="20"/>
  <c r="U9" i="20"/>
  <c r="U12" i="20"/>
  <c r="U17" i="20"/>
  <c r="U7" i="20"/>
  <c r="U19" i="20"/>
  <c r="U5" i="20" l="1"/>
  <c r="R24" i="20" l="1"/>
  <c r="T24" i="20" l="1"/>
  <c r="U4" i="20" l="1"/>
  <c r="U24" i="20" s="1"/>
</calcChain>
</file>

<file path=xl/sharedStrings.xml><?xml version="1.0" encoding="utf-8"?>
<sst xmlns="http://schemas.openxmlformats.org/spreadsheetml/2006/main" count="201" uniqueCount="97">
  <si>
    <t>PF</t>
  </si>
  <si>
    <t>SIGNATURE</t>
  </si>
  <si>
    <t>GP</t>
  </si>
  <si>
    <t>HRA</t>
  </si>
  <si>
    <t>ESI</t>
  </si>
  <si>
    <t>ESI
NO</t>
  </si>
  <si>
    <t>TEA</t>
  </si>
  <si>
    <t>UAN</t>
  </si>
  <si>
    <t>NAME</t>
  </si>
  <si>
    <t>TOTALS</t>
  </si>
  <si>
    <t>NET PAY</t>
  </si>
  <si>
    <t>TOT DED</t>
  </si>
  <si>
    <t>ADV</t>
  </si>
  <si>
    <t>RND OFF</t>
  </si>
  <si>
    <t>S
NO</t>
  </si>
  <si>
    <t>T
NO</t>
  </si>
  <si>
    <t xml:space="preserve">BAS &amp; DA </t>
  </si>
  <si>
    <t>TOT SAL</t>
  </si>
  <si>
    <t>PREPARED BY</t>
  </si>
  <si>
    <t>CHECKED BY</t>
  </si>
  <si>
    <t>MD SIGNATURE</t>
  </si>
  <si>
    <t>PUNCH-NO</t>
  </si>
  <si>
    <t>PRS DAYS</t>
  </si>
  <si>
    <t>GROSS</t>
  </si>
  <si>
    <t>DEDUCTIONS</t>
  </si>
  <si>
    <t>TOTAL</t>
  </si>
  <si>
    <t>NA</t>
  </si>
  <si>
    <t>FM SIGNATURE</t>
  </si>
  <si>
    <t>.</t>
  </si>
  <si>
    <t>M.ARULANANDAN</t>
  </si>
  <si>
    <t>V.M.RAJA</t>
  </si>
  <si>
    <t>C.MAKESHKUMAR</t>
  </si>
  <si>
    <t>M.MAHESWARI</t>
  </si>
  <si>
    <t>C.SWAMI NATHAN</t>
  </si>
  <si>
    <t>N.B.RAVIKUMAR</t>
  </si>
  <si>
    <t>P.R.SASIKALA</t>
  </si>
  <si>
    <t>SARASWATHI SURESHKUMAR</t>
  </si>
  <si>
    <t>GOKULNATH SELVARAJ</t>
  </si>
  <si>
    <t>K.KANAGARAJ</t>
  </si>
  <si>
    <t>E.RANGARAJ</t>
  </si>
  <si>
    <t>K.PARAMESWARAN</t>
  </si>
  <si>
    <t>5602672171</t>
  </si>
  <si>
    <t>FIXED
SALARY</t>
  </si>
  <si>
    <t>CONV</t>
  </si>
  <si>
    <t>MEDICAL</t>
  </si>
  <si>
    <t>THROUGH SBI 38533360772</t>
  </si>
  <si>
    <t>THROUGH SBI 38533614639</t>
  </si>
  <si>
    <t>THROUGH SBI 1 38535982985</t>
  </si>
  <si>
    <t>THROUGH SBI 38535783559</t>
  </si>
  <si>
    <t>THROUGH SBI 38535770516</t>
  </si>
  <si>
    <t>THROUGH SBI 38554309641</t>
  </si>
  <si>
    <t>THROUGH SBI 1 38557186535</t>
  </si>
  <si>
    <t>THROUGH SBI 33987418090</t>
  </si>
  <si>
    <t>THROUGH SBI 33158384050</t>
  </si>
  <si>
    <t>THROUGH SBI 33442348473</t>
  </si>
  <si>
    <t>THROUGH SBI 31857212193</t>
  </si>
  <si>
    <t>THROUGH SBI 10122252945</t>
  </si>
  <si>
    <t>THROUGH SBI 20025646220</t>
  </si>
  <si>
    <t>THROUGH SBI1 20282201820</t>
  </si>
  <si>
    <t>THROUGH SBI 62412708130</t>
  </si>
  <si>
    <t>R.DINESH</t>
  </si>
  <si>
    <t>MARIYASEELI NELSON</t>
  </si>
  <si>
    <t>THROUGH SBI1 32929650899</t>
  </si>
  <si>
    <t>THROUGH SBI1 32118431619</t>
  </si>
  <si>
    <t>THROUGH SBI1 20466008863</t>
  </si>
  <si>
    <t>AJITKUMAR SAHU</t>
  </si>
  <si>
    <t>SHANMUGAM MUTHIAH</t>
  </si>
  <si>
    <t>SIRANJEEVI.P</t>
  </si>
  <si>
    <t>THROUGH SBI 1  136520619466</t>
  </si>
  <si>
    <t>RAJESH</t>
  </si>
  <si>
    <t>SANGEETHA.P</t>
  </si>
  <si>
    <t>RAMYA SELVARAJ</t>
  </si>
  <si>
    <t>NIL</t>
  </si>
  <si>
    <t>TO BE COMPENSATE</t>
  </si>
  <si>
    <t>EXCESS WORKED</t>
  </si>
  <si>
    <t>HALF DAY</t>
  </si>
  <si>
    <t>SLNO</t>
  </si>
  <si>
    <t>STAFF WORKERD DAYS DETAILS</t>
  </si>
  <si>
    <t>MARCH CLOSING COMP OFF</t>
  </si>
  <si>
    <t>NEGATIVE SALARY PAID</t>
  </si>
  <si>
    <t>STAFFS COMP OFF AND WORKED DAYS DETAILS</t>
  </si>
  <si>
    <t>APRIL WORKED DAYS</t>
  </si>
  <si>
    <t>T.NO</t>
  </si>
  <si>
    <t>UAN NO</t>
  </si>
  <si>
    <t>ESI NO</t>
  </si>
  <si>
    <t>SALARY</t>
  </si>
  <si>
    <t>PER DAY</t>
  </si>
  <si>
    <t>50% OF PER DAY SALARY</t>
  </si>
  <si>
    <t>NO OF DAYS</t>
  </si>
  <si>
    <t>AMOUNT</t>
  </si>
  <si>
    <t>R OFF</t>
  </si>
  <si>
    <t xml:space="preserve">PAYMENT THROUGH </t>
  </si>
  <si>
    <t>LOCK DOWN WAGES FOR STAFFS FOR APRIL 2020</t>
  </si>
  <si>
    <t>ADVANCE DEDUCTION</t>
  </si>
  <si>
    <t>THROUGH CHEQUE</t>
  </si>
  <si>
    <t>THROUGH SBI</t>
  </si>
  <si>
    <t xml:space="preserve"> STAFF SALARY FOR JUNE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</si>
</sst>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_-* #,##0.00_-;\-* #,##0.00_-;_-* &quot;-&quot;??_-;_-@_-"/>
    <numFmt numFmtId="168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5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3" fillId="0" borderId="3" xfId="0" applyFont="1" applyFill="1" applyBorder="1" applyAlignment="1" applyProtection="1">
      <alignment horizontal="center" vertical="center" shrinkToFit="1"/>
      <protection locked="0"/>
    </xf>
    <xf numFmtId="0" fontId="0" fillId="0" borderId="0" xfId="0" applyFill="1"/>
    <xf numFmtId="0" fontId="6" fillId="0" borderId="1" xfId="0" applyNumberFormat="1" applyFont="1" applyFill="1" applyBorder="1" applyAlignment="1" applyProtection="1">
      <alignment horizontal="left" vertical="center" shrinkToFit="1"/>
      <protection locked="0"/>
    </xf>
    <xf numFmtId="1" fontId="6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9" fillId="0" borderId="1" xfId="0" applyNumberFormat="1" applyFont="1" applyFill="1" applyBorder="1" applyAlignment="1" applyProtection="1">
      <alignment horizontal="center" vertical="center" shrinkToFit="1"/>
      <protection locked="0"/>
    </xf>
    <xf numFmtId="165" fontId="8" fillId="0" borderId="1" xfId="1" applyNumberFormat="1" applyFont="1" applyFill="1" applyBorder="1" applyAlignment="1" applyProtection="1">
      <alignment horizontal="right" vertical="center" shrinkToFit="1"/>
      <protection locked="0"/>
    </xf>
    <xf numFmtId="165" fontId="6" fillId="0" borderId="1" xfId="1" applyNumberFormat="1" applyFont="1" applyFill="1" applyBorder="1" applyAlignment="1" applyProtection="1">
      <alignment horizontal="right" vertical="center" shrinkToFit="1"/>
      <protection locked="0"/>
    </xf>
    <xf numFmtId="165" fontId="8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right" vertical="center"/>
      <protection locked="0"/>
    </xf>
    <xf numFmtId="0" fontId="7" fillId="0" borderId="0" xfId="0" applyFont="1"/>
    <xf numFmtId="0" fontId="7" fillId="0" borderId="0" xfId="0" applyFont="1" applyFill="1"/>
    <xf numFmtId="0" fontId="7" fillId="0" borderId="0" xfId="0" applyFont="1" applyFill="1" applyProtection="1"/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0" fillId="0" borderId="0" xfId="0"/>
    <xf numFmtId="0" fontId="0" fillId="0" borderId="0" xfId="0"/>
    <xf numFmtId="0" fontId="0" fillId="0" borderId="0" xfId="0"/>
    <xf numFmtId="165" fontId="3" fillId="0" borderId="1" xfId="1" applyNumberFormat="1" applyFont="1" applyFill="1" applyBorder="1" applyAlignment="1" applyProtection="1">
      <alignment horizontal="right" vertical="center" shrinkToFit="1"/>
      <protection locked="0"/>
    </xf>
    <xf numFmtId="0" fontId="7" fillId="0" borderId="0" xfId="0" applyFont="1" applyBorder="1" applyAlignment="1"/>
    <xf numFmtId="0" fontId="9" fillId="0" borderId="0" xfId="0" applyFont="1" applyFill="1" applyBorder="1" applyAlignment="1" applyProtection="1">
      <alignment vertical="center" wrapText="1" shrinkToFit="1"/>
      <protection locked="0"/>
    </xf>
    <xf numFmtId="0" fontId="0" fillId="0" borderId="0" xfId="0" applyBorder="1"/>
    <xf numFmtId="0" fontId="4" fillId="0" borderId="0" xfId="0" applyFont="1" applyBorder="1"/>
    <xf numFmtId="0" fontId="10" fillId="0" borderId="0" xfId="0" applyFont="1" applyAlignment="1" applyProtection="1">
      <alignment vertical="top"/>
    </xf>
    <xf numFmtId="1" fontId="13" fillId="0" borderId="1" xfId="0" applyNumberFormat="1" applyFont="1" applyFill="1" applyBorder="1" applyAlignment="1" applyProtection="1">
      <alignment horizontal="center" vertical="center"/>
    </xf>
    <xf numFmtId="1" fontId="14" fillId="0" borderId="5" xfId="0" applyNumberFormat="1" applyFont="1" applyFill="1" applyBorder="1" applyAlignment="1" applyProtection="1">
      <alignment horizontal="center" vertical="center"/>
    </xf>
    <xf numFmtId="1" fontId="13" fillId="0" borderId="5" xfId="0" applyNumberFormat="1" applyFont="1" applyFill="1" applyBorder="1" applyAlignment="1" applyProtection="1">
      <alignment horizontal="center" vertical="center"/>
    </xf>
    <xf numFmtId="166" fontId="13" fillId="0" borderId="1" xfId="0" applyNumberFormat="1" applyFont="1" applyFill="1" applyBorder="1" applyAlignment="1" applyProtection="1">
      <alignment horizontal="right" vertical="center"/>
    </xf>
    <xf numFmtId="166" fontId="15" fillId="0" borderId="1" xfId="0" applyNumberFormat="1" applyFont="1" applyFill="1" applyBorder="1" applyAlignment="1" applyProtection="1">
      <alignment horizontal="right" vertical="center"/>
    </xf>
    <xf numFmtId="168" fontId="13" fillId="0" borderId="1" xfId="4" applyNumberFormat="1" applyFont="1" applyFill="1" applyBorder="1" applyAlignment="1" applyProtection="1">
      <alignment horizontal="right" vertical="center"/>
    </xf>
    <xf numFmtId="1" fontId="13" fillId="0" borderId="1" xfId="0" applyNumberFormat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166" fontId="12" fillId="0" borderId="1" xfId="0" applyNumberFormat="1" applyFont="1" applyFill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right"/>
    </xf>
    <xf numFmtId="0" fontId="0" fillId="0" borderId="0" xfId="0" applyFont="1" applyProtection="1"/>
    <xf numFmtId="0" fontId="17" fillId="0" borderId="0" xfId="0" applyFont="1" applyAlignment="1" applyProtection="1">
      <alignment horizontal="right"/>
    </xf>
    <xf numFmtId="0" fontId="0" fillId="0" borderId="0" xfId="0" applyFont="1" applyAlignment="1" applyProtection="1">
      <alignment horizontal="right"/>
    </xf>
    <xf numFmtId="0" fontId="18" fillId="0" borderId="1" xfId="0" applyFont="1" applyFill="1" applyBorder="1" applyAlignment="1" applyProtection="1">
      <alignment horizontal="center" vertical="center" shrinkToFit="1"/>
      <protection locked="0"/>
    </xf>
    <xf numFmtId="0" fontId="18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18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18" fillId="0" borderId="0" xfId="0" applyNumberFormat="1" applyFont="1" applyFill="1" applyBorder="1" applyAlignment="1" applyProtection="1">
      <alignment horizontal="left" vertical="center" shrinkToFit="1"/>
      <protection locked="0"/>
    </xf>
    <xf numFmtId="0" fontId="6" fillId="0" borderId="3" xfId="0" applyFont="1" applyFill="1" applyBorder="1" applyAlignment="1" applyProtection="1">
      <alignment horizontal="center" vertical="center" shrinkToFit="1"/>
      <protection locked="0"/>
    </xf>
    <xf numFmtId="1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15" fillId="0" borderId="1" xfId="0" applyFont="1" applyFill="1" applyBorder="1" applyAlignment="1" applyProtection="1">
      <alignment horizontal="center" vertical="center" shrinkToFit="1"/>
      <protection locked="0"/>
    </xf>
    <xf numFmtId="1" fontId="15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15" fillId="0" borderId="3" xfId="0" applyFont="1" applyFill="1" applyBorder="1" applyAlignment="1" applyProtection="1">
      <alignment horizontal="center" vertical="center" shrinkToFit="1"/>
      <protection locked="0"/>
    </xf>
    <xf numFmtId="1" fontId="15" fillId="2" borderId="1" xfId="0" applyNumberFormat="1" applyFont="1" applyFill="1" applyBorder="1" applyAlignment="1" applyProtection="1">
      <alignment horizontal="center" vertical="center" shrinkToFit="1"/>
      <protection locked="0"/>
    </xf>
    <xf numFmtId="166" fontId="15" fillId="2" borderId="1" xfId="0" applyNumberFormat="1" applyFont="1" applyFill="1" applyBorder="1" applyAlignment="1" applyProtection="1">
      <alignment horizontal="center" vertical="center" shrinkToFit="1"/>
      <protection locked="0"/>
    </xf>
    <xf numFmtId="2" fontId="15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5" fillId="0" borderId="1" xfId="0" applyNumberFormat="1" applyFont="1" applyFill="1" applyBorder="1" applyAlignment="1" applyProtection="1">
      <alignment horizontal="center" vertical="center" shrinkToFit="1"/>
      <protection locked="0"/>
    </xf>
    <xf numFmtId="165" fontId="19" fillId="0" borderId="1" xfId="1" applyNumberFormat="1" applyFont="1" applyFill="1" applyBorder="1" applyAlignment="1" applyProtection="1">
      <alignment horizontal="right" vertical="center"/>
    </xf>
    <xf numFmtId="166" fontId="15" fillId="0" borderId="1" xfId="0" applyNumberFormat="1" applyFont="1" applyFill="1" applyBorder="1" applyAlignment="1" applyProtection="1">
      <alignment horizontal="right" vertical="center"/>
      <protection locked="0"/>
    </xf>
    <xf numFmtId="166" fontId="15" fillId="0" borderId="5" xfId="0" applyNumberFormat="1" applyFont="1" applyFill="1" applyBorder="1" applyAlignment="1" applyProtection="1">
      <alignment horizontal="right" vertical="center"/>
    </xf>
    <xf numFmtId="1" fontId="15" fillId="0" borderId="1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/>
    <xf numFmtId="0" fontId="10" fillId="0" borderId="0" xfId="0" applyFont="1" applyAlignment="1" applyProtection="1">
      <alignment horizontal="left"/>
    </xf>
    <xf numFmtId="1" fontId="15" fillId="0" borderId="1" xfId="0" applyNumberFormat="1" applyFont="1" applyFill="1" applyBorder="1" applyAlignment="1" applyProtection="1">
      <alignment horizontal="right" vertical="center"/>
    </xf>
    <xf numFmtId="1" fontId="15" fillId="0" borderId="1" xfId="0" applyNumberFormat="1" applyFont="1" applyFill="1" applyBorder="1" applyAlignment="1" applyProtection="1">
      <alignment horizontal="center" vertical="center"/>
    </xf>
    <xf numFmtId="0" fontId="10" fillId="0" borderId="0" xfId="0" applyFont="1" applyAlignment="1" applyProtection="1">
      <alignment horizontal="right"/>
    </xf>
    <xf numFmtId="0" fontId="10" fillId="0" borderId="0" xfId="0" applyFont="1" applyAlignment="1" applyProtection="1">
      <alignment horizontal="center"/>
    </xf>
    <xf numFmtId="1" fontId="11" fillId="0" borderId="1" xfId="0" applyNumberFormat="1" applyFont="1" applyFill="1" applyBorder="1" applyAlignment="1" applyProtection="1">
      <alignment horizontal="center" vertical="center" shrinkToFit="1"/>
      <protection locked="0"/>
    </xf>
    <xf numFmtId="1" fontId="9" fillId="0" borderId="6" xfId="0" applyNumberFormat="1" applyFont="1" applyFill="1" applyBorder="1" applyAlignment="1" applyProtection="1">
      <alignment horizontal="center" vertical="center" shrinkToFit="1"/>
      <protection locked="0"/>
    </xf>
    <xf numFmtId="165" fontId="20" fillId="0" borderId="1" xfId="1" applyNumberFormat="1" applyFont="1" applyFill="1" applyBorder="1" applyAlignment="1" applyProtection="1">
      <alignment vertical="center"/>
    </xf>
    <xf numFmtId="165" fontId="20" fillId="0" borderId="2" xfId="1" applyNumberFormat="1" applyFont="1" applyFill="1" applyBorder="1" applyAlignment="1" applyProtection="1">
      <alignment vertical="center"/>
    </xf>
    <xf numFmtId="164" fontId="9" fillId="0" borderId="1" xfId="1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1" fontId="5" fillId="0" borderId="1" xfId="0" applyNumberFormat="1" applyFont="1" applyFill="1" applyBorder="1" applyAlignment="1">
      <alignment horizontal="right" vertical="center"/>
    </xf>
    <xf numFmtId="0" fontId="21" fillId="0" borderId="1" xfId="0" applyFont="1" applyFill="1" applyBorder="1" applyAlignment="1">
      <alignment horizontal="right" vertical="center"/>
    </xf>
    <xf numFmtId="0" fontId="2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Fill="1" applyBorder="1" applyAlignment="1">
      <alignment vertical="center" shrinkToFit="1"/>
    </xf>
    <xf numFmtId="0" fontId="11" fillId="0" borderId="5" xfId="0" applyFont="1" applyFill="1" applyBorder="1" applyAlignment="1">
      <alignment horizontal="right" vertical="center" shrinkToFit="1"/>
    </xf>
    <xf numFmtId="1" fontId="11" fillId="0" borderId="6" xfId="0" applyNumberFormat="1" applyFont="1" applyFill="1" applyBorder="1" applyAlignment="1" applyProtection="1">
      <alignment horizontal="center" vertical="center" shrinkToFit="1"/>
      <protection locked="0"/>
    </xf>
    <xf numFmtId="1" fontId="6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 applyProtection="1">
      <alignment horizontal="center" vertical="center" wrapText="1" shrinkToFit="1"/>
      <protection locked="0"/>
    </xf>
    <xf numFmtId="0" fontId="7" fillId="0" borderId="0" xfId="0" applyFont="1" applyFill="1" applyBorder="1" applyAlignment="1"/>
    <xf numFmtId="0" fontId="21" fillId="0" borderId="0" xfId="0" applyFont="1" applyFill="1" applyBorder="1" applyAlignment="1">
      <alignment horizontal="right" vertical="center"/>
    </xf>
    <xf numFmtId="1" fontId="7" fillId="0" borderId="1" xfId="0" applyNumberFormat="1" applyFont="1" applyFill="1" applyBorder="1" applyAlignment="1">
      <alignment vertical="center"/>
    </xf>
    <xf numFmtId="165" fontId="6" fillId="0" borderId="1" xfId="1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 applyProtection="1">
      <alignment horizontal="center" vertical="center" wrapText="1" shrinkToFit="1"/>
      <protection locked="0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" fontId="11" fillId="0" borderId="3" xfId="0" applyNumberFormat="1" applyFont="1" applyFill="1" applyBorder="1" applyAlignment="1" applyProtection="1">
      <alignment horizontal="center" vertical="center" shrinkToFit="1"/>
      <protection locked="0"/>
    </xf>
    <xf numFmtId="1" fontId="7" fillId="0" borderId="0" xfId="0" applyNumberFormat="1" applyFont="1" applyFill="1" applyBorder="1" applyAlignment="1"/>
    <xf numFmtId="1" fontId="7" fillId="0" borderId="0" xfId="0" applyNumberFormat="1" applyFont="1" applyFill="1"/>
    <xf numFmtId="1" fontId="0" fillId="0" borderId="0" xfId="0" applyNumberFormat="1" applyFill="1"/>
    <xf numFmtId="1" fontId="0" fillId="0" borderId="0" xfId="0" applyNumberFormat="1"/>
    <xf numFmtId="1" fontId="21" fillId="0" borderId="1" xfId="0" applyNumberFormat="1" applyFont="1" applyFill="1" applyBorder="1" applyAlignment="1" applyProtection="1">
      <alignment vertical="center" shrinkToFit="1"/>
    </xf>
    <xf numFmtId="0" fontId="21" fillId="0" borderId="1" xfId="0" applyFont="1" applyFill="1" applyBorder="1" applyAlignment="1" applyProtection="1">
      <alignment horizontal="center" vertical="center" shrinkToFit="1"/>
    </xf>
    <xf numFmtId="0" fontId="21" fillId="0" borderId="1" xfId="0" applyFont="1" applyFill="1" applyBorder="1" applyAlignment="1" applyProtection="1">
      <alignment horizontal="right" vertical="center" shrinkToFit="1"/>
    </xf>
    <xf numFmtId="166" fontId="6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0" xfId="0" applyFont="1"/>
    <xf numFmtId="0" fontId="23" fillId="0" borderId="1" xfId="0" applyFont="1" applyFill="1" applyBorder="1" applyAlignment="1" applyProtection="1">
      <alignment horizontal="left" vertical="center"/>
      <protection locked="0"/>
    </xf>
    <xf numFmtId="0" fontId="23" fillId="0" borderId="1" xfId="0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Border="1"/>
    <xf numFmtId="16" fontId="10" fillId="0" borderId="1" xfId="0" applyNumberFormat="1" applyFont="1" applyBorder="1"/>
    <xf numFmtId="0" fontId="24" fillId="0" borderId="1" xfId="0" applyFont="1" applyBorder="1"/>
    <xf numFmtId="0" fontId="10" fillId="0" borderId="1" xfId="0" applyFont="1" applyBorder="1" applyAlignment="1">
      <alignment wrapText="1"/>
    </xf>
    <xf numFmtId="0" fontId="24" fillId="0" borderId="1" xfId="0" applyFont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5" fontId="11" fillId="0" borderId="1" xfId="1" applyNumberFormat="1" applyFont="1" applyFill="1" applyBorder="1" applyAlignment="1" applyProtection="1">
      <alignment horizontal="right" vertical="center" shrinkToFit="1"/>
      <protection locked="0"/>
    </xf>
    <xf numFmtId="165" fontId="5" fillId="0" borderId="1" xfId="1" applyNumberFormat="1" applyFont="1" applyFill="1" applyBorder="1" applyAlignment="1" applyProtection="1">
      <alignment horizontal="right" vertical="center"/>
    </xf>
    <xf numFmtId="1" fontId="11" fillId="0" borderId="1" xfId="0" applyNumberFormat="1" applyFont="1" applyFill="1" applyBorder="1" applyAlignment="1" applyProtection="1">
      <alignment horizontal="right" vertical="center"/>
    </xf>
    <xf numFmtId="0" fontId="5" fillId="0" borderId="0" xfId="0" applyFont="1" applyAlignment="1" applyProtection="1">
      <alignment horizontal="right"/>
    </xf>
    <xf numFmtId="0" fontId="11" fillId="0" borderId="1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" fontId="11" fillId="0" borderId="1" xfId="0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 shrinkToFit="1"/>
      <protection locked="0"/>
    </xf>
    <xf numFmtId="1" fontId="11" fillId="2" borderId="1" xfId="0" applyNumberFormat="1" applyFont="1" applyFill="1" applyBorder="1" applyAlignment="1" applyProtection="1">
      <alignment horizontal="center" vertical="center" shrinkToFit="1"/>
      <protection locked="0"/>
    </xf>
    <xf numFmtId="166" fontId="11" fillId="0" borderId="1" xfId="0" applyNumberFormat="1" applyFont="1" applyFill="1" applyBorder="1" applyAlignment="1" applyProtection="1">
      <alignment horizontal="right" vertical="center"/>
      <protection locked="0"/>
    </xf>
    <xf numFmtId="166" fontId="11" fillId="0" borderId="1" xfId="0" applyNumberFormat="1" applyFont="1" applyFill="1" applyBorder="1" applyAlignment="1" applyProtection="1">
      <alignment horizontal="right" vertical="center"/>
    </xf>
    <xf numFmtId="168" fontId="11" fillId="0" borderId="1" xfId="4" applyNumberFormat="1" applyFont="1" applyFill="1" applyBorder="1" applyAlignment="1" applyProtection="1">
      <alignment horizontal="right" vertical="center"/>
    </xf>
    <xf numFmtId="1" fontId="25" fillId="0" borderId="1" xfId="0" applyNumberFormat="1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vertical="center"/>
    </xf>
    <xf numFmtId="166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1" xfId="0" applyNumberFormat="1" applyFont="1" applyFill="1" applyBorder="1" applyAlignment="1" applyProtection="1">
      <alignment horizontal="right" vertical="center"/>
      <protection locked="0"/>
    </xf>
    <xf numFmtId="0" fontId="11" fillId="0" borderId="1" xfId="0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right" vertical="center"/>
      <protection locked="0"/>
    </xf>
    <xf numFmtId="1" fontId="13" fillId="0" borderId="3" xfId="0" applyNumberFormat="1" applyFont="1" applyFill="1" applyBorder="1" applyAlignment="1" applyProtection="1">
      <alignment horizontal="center" vertical="center"/>
    </xf>
    <xf numFmtId="166" fontId="15" fillId="0" borderId="3" xfId="0" applyNumberFormat="1" applyFont="1" applyFill="1" applyBorder="1" applyAlignment="1" applyProtection="1">
      <alignment horizontal="right" vertical="center"/>
      <protection locked="0"/>
    </xf>
    <xf numFmtId="166" fontId="15" fillId="0" borderId="3" xfId="0" applyNumberFormat="1" applyFont="1" applyFill="1" applyBorder="1" applyAlignment="1" applyProtection="1">
      <alignment horizontal="right" vertical="center"/>
    </xf>
    <xf numFmtId="168" fontId="13" fillId="0" borderId="3" xfId="4" applyNumberFormat="1" applyFont="1" applyFill="1" applyBorder="1" applyAlignment="1" applyProtection="1">
      <alignment horizontal="right" vertical="center"/>
    </xf>
    <xf numFmtId="165" fontId="19" fillId="0" borderId="3" xfId="1" applyNumberFormat="1" applyFont="1" applyFill="1" applyBorder="1" applyAlignment="1" applyProtection="1">
      <alignment horizontal="right" vertical="center"/>
    </xf>
    <xf numFmtId="1" fontId="15" fillId="0" borderId="3" xfId="0" applyNumberFormat="1" applyFont="1" applyFill="1" applyBorder="1" applyAlignment="1" applyProtection="1">
      <alignment horizontal="right" vertical="center"/>
    </xf>
    <xf numFmtId="165" fontId="5" fillId="0" borderId="3" xfId="1" applyNumberFormat="1" applyFont="1" applyFill="1" applyBorder="1" applyAlignment="1" applyProtection="1">
      <alignment horizontal="right" vertical="center"/>
    </xf>
    <xf numFmtId="1" fontId="15" fillId="0" borderId="3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vertical="center"/>
    </xf>
    <xf numFmtId="1" fontId="13" fillId="0" borderId="0" xfId="0" applyNumberFormat="1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Protection="1"/>
    <xf numFmtId="0" fontId="7" fillId="0" borderId="0" xfId="0" applyFont="1" applyFill="1" applyBorder="1"/>
    <xf numFmtId="1" fontId="7" fillId="0" borderId="0" xfId="0" applyNumberFormat="1" applyFont="1" applyFill="1" applyBorder="1"/>
    <xf numFmtId="1" fontId="15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166" fontId="6" fillId="0" borderId="1" xfId="0" applyNumberFormat="1" applyFont="1" applyFill="1" applyBorder="1" applyAlignment="1" applyProtection="1">
      <alignment horizontal="center" vertical="center" shrinkToFit="1"/>
      <protection locked="0"/>
    </xf>
    <xf numFmtId="166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166" fontId="8" fillId="0" borderId="1" xfId="1" applyNumberFormat="1" applyFont="1" applyFill="1" applyBorder="1" applyAlignment="1" applyProtection="1">
      <alignment horizontal="right" vertical="center" shrinkToFit="1"/>
      <protection locked="0"/>
    </xf>
    <xf numFmtId="0" fontId="6" fillId="0" borderId="1" xfId="0" applyFont="1" applyFill="1" applyBorder="1" applyAlignment="1" applyProtection="1">
      <alignment horizontal="center" vertical="center" wrapText="1" shrinkToFit="1"/>
      <protection locked="0"/>
    </xf>
    <xf numFmtId="0" fontId="7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/>
    </xf>
    <xf numFmtId="0" fontId="10" fillId="0" borderId="4" xfId="0" applyFont="1" applyBorder="1" applyAlignment="1">
      <alignment horizontal="center"/>
    </xf>
  </cellXfs>
  <cellStyles count="5">
    <cellStyle name="Comma" xfId="1" builtinId="3"/>
    <cellStyle name="Comma 2" xfId="2"/>
    <cellStyle name="Comma 3" xfId="4"/>
    <cellStyle name="Normal" xfId="0" builtinId="0"/>
    <cellStyle name="Percent 2" xfId="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AH28"/>
  <sheetViews>
    <sheetView showGridLines="0" tabSelected="1" zoomScale="72" zoomScaleNormal="72" zoomScaleSheetLayoutView="50" zoomScalePageLayoutView="80" workbookViewId="0">
      <pane xSplit="1" ySplit="3" topLeftCell="B4" activePane="bottomRight" state="frozen"/>
      <selection pane="topRight" activeCell="F1" sqref="F1"/>
      <selection pane="bottomLeft" activeCell="A5" sqref="A5"/>
      <selection pane="bottomRight" activeCell="A4" sqref="A4"/>
    </sheetView>
  </sheetViews>
  <sheetFormatPr defaultRowHeight="15" x14ac:dyDescent="0.25"/>
  <cols>
    <col min="1" max="1" width="8.28515625" customWidth="1"/>
    <col min="2" max="2" width="12.140625" style="18" customWidth="1"/>
    <col min="3" max="3" width="8.7109375" hidden="1" customWidth="1"/>
    <col min="4" max="4" width="39" style="6" customWidth="1"/>
    <col min="5" max="5" width="19.7109375" customWidth="1"/>
    <col min="6" max="6" width="17.7109375" customWidth="1"/>
    <col min="7" max="7" width="14.42578125" customWidth="1"/>
    <col min="8" max="8" width="10.85546875" style="95" customWidth="1"/>
    <col min="9" max="9" width="12.85546875" customWidth="1"/>
    <col min="10" max="10" width="15" customWidth="1"/>
    <col min="11" max="12" width="15" style="20" customWidth="1"/>
    <col min="13" max="13" width="16.5703125" customWidth="1"/>
    <col min="14" max="14" width="12.140625" customWidth="1"/>
    <col min="15" max="15" width="12" customWidth="1"/>
    <col min="16" max="16" width="12.5703125" customWidth="1"/>
    <col min="17" max="17" width="13.28515625" style="6" customWidth="1"/>
    <col min="18" max="18" width="14.85546875" customWidth="1"/>
    <col min="19" max="19" width="14.42578125" customWidth="1"/>
    <col min="20" max="20" width="10" customWidth="1"/>
    <col min="21" max="21" width="14.42578125" style="6" customWidth="1"/>
    <col min="22" max="22" width="47" customWidth="1"/>
    <col min="23" max="24" width="9.140625" customWidth="1"/>
    <col min="74" max="89" width="8.85546875" customWidth="1"/>
  </cols>
  <sheetData>
    <row r="1" spans="1:34" s="2" customFormat="1" ht="33.75" customHeight="1" x14ac:dyDescent="0.35">
      <c r="A1" s="82" t="s">
        <v>96</v>
      </c>
      <c r="B1" s="82"/>
      <c r="C1" s="22"/>
      <c r="D1" s="82"/>
      <c r="E1" s="82"/>
      <c r="F1" s="82"/>
      <c r="G1" s="82"/>
      <c r="H1" s="9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23"/>
      <c r="W1" s="24"/>
      <c r="X1" s="24"/>
      <c r="Y1" s="25"/>
      <c r="Z1" s="25"/>
      <c r="AA1" s="25"/>
      <c r="AB1" s="25"/>
      <c r="AC1" s="25"/>
      <c r="AD1" s="25"/>
    </row>
    <row r="2" spans="1:34" s="2" customFormat="1" ht="81" customHeight="1" x14ac:dyDescent="0.3">
      <c r="A2" s="149" t="s">
        <v>14</v>
      </c>
      <c r="B2" s="149" t="s">
        <v>21</v>
      </c>
      <c r="C2" s="149" t="s">
        <v>15</v>
      </c>
      <c r="D2" s="149" t="s">
        <v>8</v>
      </c>
      <c r="E2" s="149" t="s">
        <v>7</v>
      </c>
      <c r="F2" s="149" t="s">
        <v>5</v>
      </c>
      <c r="G2" s="149" t="s">
        <v>42</v>
      </c>
      <c r="H2" s="151" t="s">
        <v>22</v>
      </c>
      <c r="I2" s="150" t="s">
        <v>23</v>
      </c>
      <c r="J2" s="150"/>
      <c r="K2" s="150"/>
      <c r="L2" s="150"/>
      <c r="M2" s="150"/>
      <c r="N2" s="150" t="s">
        <v>24</v>
      </c>
      <c r="O2" s="150"/>
      <c r="P2" s="150"/>
      <c r="Q2" s="150"/>
      <c r="R2" s="150"/>
      <c r="S2" s="149" t="s">
        <v>17</v>
      </c>
      <c r="T2" s="149" t="s">
        <v>13</v>
      </c>
      <c r="U2" s="149" t="s">
        <v>10</v>
      </c>
      <c r="V2" s="149" t="s">
        <v>1</v>
      </c>
      <c r="W2" s="20"/>
      <c r="X2" s="20"/>
    </row>
    <row r="3" spans="1:34" s="2" customFormat="1" ht="68.25" customHeight="1" x14ac:dyDescent="0.3">
      <c r="A3" s="149"/>
      <c r="B3" s="149"/>
      <c r="C3" s="149"/>
      <c r="D3" s="149"/>
      <c r="E3" s="149"/>
      <c r="F3" s="149"/>
      <c r="G3" s="149"/>
      <c r="H3" s="151"/>
      <c r="I3" s="81" t="s">
        <v>16</v>
      </c>
      <c r="J3" s="81" t="s">
        <v>3</v>
      </c>
      <c r="K3" s="81" t="s">
        <v>43</v>
      </c>
      <c r="L3" s="81" t="s">
        <v>44</v>
      </c>
      <c r="M3" s="81" t="s">
        <v>2</v>
      </c>
      <c r="N3" s="81" t="s">
        <v>0</v>
      </c>
      <c r="O3" s="81" t="s">
        <v>4</v>
      </c>
      <c r="P3" s="81" t="s">
        <v>6</v>
      </c>
      <c r="Q3" s="86" t="s">
        <v>12</v>
      </c>
      <c r="R3" s="81" t="s">
        <v>11</v>
      </c>
      <c r="S3" s="149"/>
      <c r="T3" s="149"/>
      <c r="U3" s="149"/>
      <c r="V3" s="149"/>
      <c r="W3"/>
      <c r="X3"/>
    </row>
    <row r="4" spans="1:34" s="1" customFormat="1" ht="56.25" customHeight="1" x14ac:dyDescent="0.25">
      <c r="A4" s="47">
        <f>SUBTOTAL(3,$B$3:B4)</f>
        <v>1</v>
      </c>
      <c r="B4" s="71">
        <v>1001</v>
      </c>
      <c r="C4" s="43">
        <v>1095</v>
      </c>
      <c r="D4" s="72" t="s">
        <v>66</v>
      </c>
      <c r="E4" s="96">
        <v>100211078548</v>
      </c>
      <c r="F4" s="97" t="s">
        <v>26</v>
      </c>
      <c r="G4" s="68">
        <v>41500</v>
      </c>
      <c r="H4" s="48">
        <v>26</v>
      </c>
      <c r="I4" s="70">
        <f>ROUND(G4*65%/26*H4,0)</f>
        <v>26975</v>
      </c>
      <c r="J4" s="70">
        <f>G4*25%/26*H4</f>
        <v>10375</v>
      </c>
      <c r="K4" s="70">
        <f>G4*5%/26*H4</f>
        <v>2075</v>
      </c>
      <c r="L4" s="70">
        <f>G4*5%/26*H4</f>
        <v>2075</v>
      </c>
      <c r="M4" s="11">
        <f t="shared" ref="M4:M19" si="0">J4+I4+K4+L4</f>
        <v>41500</v>
      </c>
      <c r="N4" s="11">
        <f>ROUND(I4*10%,0)</f>
        <v>2698</v>
      </c>
      <c r="O4" s="85" t="str">
        <f>IF(M4&gt;21000,"NA",ROUNDUP(M4*0.75%,0))</f>
        <v>NA</v>
      </c>
      <c r="P4" s="11"/>
      <c r="Q4" s="11"/>
      <c r="R4" s="11">
        <f>SUM(N4:Q4)</f>
        <v>2698</v>
      </c>
      <c r="S4" s="11">
        <f>M4-R4</f>
        <v>38802</v>
      </c>
      <c r="T4" s="11">
        <f t="shared" ref="T4:T22" si="1">MROUND(S4,10)-S4</f>
        <v>-2</v>
      </c>
      <c r="U4" s="11">
        <f>SUM(S4:T4)</f>
        <v>38800</v>
      </c>
      <c r="V4" s="66" t="s">
        <v>56</v>
      </c>
      <c r="W4" s="44"/>
      <c r="X4" s="44"/>
    </row>
    <row r="5" spans="1:34" s="1" customFormat="1" ht="69.95" customHeight="1" x14ac:dyDescent="0.25">
      <c r="A5" s="47">
        <f>SUBTOTAL(3,$B$3:B5)</f>
        <v>2</v>
      </c>
      <c r="B5" s="71">
        <v>1002</v>
      </c>
      <c r="C5" s="43">
        <v>1095</v>
      </c>
      <c r="D5" s="72" t="s">
        <v>29</v>
      </c>
      <c r="E5" s="96">
        <v>100209732063</v>
      </c>
      <c r="F5" s="97" t="s">
        <v>26</v>
      </c>
      <c r="G5" s="68">
        <v>31500</v>
      </c>
      <c r="H5" s="147">
        <v>26</v>
      </c>
      <c r="I5" s="70">
        <f>ROUND(G5*60%/26*H5,0)</f>
        <v>18900</v>
      </c>
      <c r="J5" s="70">
        <f t="shared" ref="J5:J23" si="2">G5*30%/26*H5</f>
        <v>9450</v>
      </c>
      <c r="K5" s="70">
        <f>G5*5%/26*H5</f>
        <v>1575</v>
      </c>
      <c r="L5" s="70">
        <f>G5*5%/26*H5</f>
        <v>1575</v>
      </c>
      <c r="M5" s="11">
        <f t="shared" si="0"/>
        <v>31500</v>
      </c>
      <c r="N5" s="11">
        <f t="shared" ref="N5:N22" si="3">ROUND(I5*10%,0)</f>
        <v>1890</v>
      </c>
      <c r="O5" s="85" t="s">
        <v>26</v>
      </c>
      <c r="P5" s="11">
        <v>0</v>
      </c>
      <c r="Q5" s="11"/>
      <c r="R5" s="11">
        <f t="shared" ref="R5:R22" si="4">SUM(N5:Q5)</f>
        <v>1890</v>
      </c>
      <c r="S5" s="11">
        <f t="shared" ref="S5:S16" si="5">M5-R5</f>
        <v>29610</v>
      </c>
      <c r="T5" s="11">
        <f t="shared" si="1"/>
        <v>0</v>
      </c>
      <c r="U5" s="11">
        <f>SUM(S5:T5)</f>
        <v>29610</v>
      </c>
      <c r="V5" s="66" t="s">
        <v>52</v>
      </c>
      <c r="W5" s="44"/>
      <c r="X5" s="44"/>
      <c r="AG5" s="5"/>
      <c r="AH5" s="45"/>
    </row>
    <row r="6" spans="1:34" s="1" customFormat="1" ht="69.95" customHeight="1" x14ac:dyDescent="0.25">
      <c r="A6" s="47">
        <f>SUBTOTAL(3,$B$3:B6)</f>
        <v>3</v>
      </c>
      <c r="B6" s="71">
        <v>1003</v>
      </c>
      <c r="C6" s="42"/>
      <c r="D6" s="72" t="s">
        <v>30</v>
      </c>
      <c r="E6" s="96">
        <v>101222901719</v>
      </c>
      <c r="F6" s="97" t="s">
        <v>26</v>
      </c>
      <c r="G6" s="68">
        <v>42500</v>
      </c>
      <c r="H6" s="48">
        <v>26</v>
      </c>
      <c r="I6" s="70">
        <f t="shared" ref="I6:I19" si="6">ROUND(G6*60%/26*H6,0)</f>
        <v>25500</v>
      </c>
      <c r="J6" s="70">
        <f t="shared" si="2"/>
        <v>12750</v>
      </c>
      <c r="K6" s="70">
        <f t="shared" ref="K6:K19" si="7">G6*5%/26*H6</f>
        <v>2125</v>
      </c>
      <c r="L6" s="70">
        <f t="shared" ref="L6:L19" si="8">G6*5%/26*H6</f>
        <v>2125</v>
      </c>
      <c r="M6" s="11">
        <f t="shared" si="0"/>
        <v>42500</v>
      </c>
      <c r="N6" s="11">
        <f t="shared" si="3"/>
        <v>2550</v>
      </c>
      <c r="O6" s="85" t="str">
        <f t="shared" ref="O6:O19" si="9">IF(M6&gt;21000,"NA",ROUNDUP(M6*0.75%,0))</f>
        <v>NA</v>
      </c>
      <c r="P6" s="11">
        <v>0</v>
      </c>
      <c r="Q6" s="11"/>
      <c r="R6" s="11">
        <f t="shared" si="4"/>
        <v>2550</v>
      </c>
      <c r="S6" s="11">
        <f t="shared" si="5"/>
        <v>39950</v>
      </c>
      <c r="T6" s="11">
        <f t="shared" si="1"/>
        <v>0</v>
      </c>
      <c r="U6" s="11">
        <f t="shared" ref="U6:U19" si="10">SUM(S6:T6)</f>
        <v>39950</v>
      </c>
      <c r="V6" s="66" t="s">
        <v>57</v>
      </c>
      <c r="W6" s="44"/>
      <c r="X6" s="44"/>
      <c r="AG6" s="17"/>
      <c r="AH6" s="46"/>
    </row>
    <row r="7" spans="1:34" s="1" customFormat="1" ht="69.95" customHeight="1" x14ac:dyDescent="0.25">
      <c r="A7" s="47">
        <f>SUBTOTAL(3,$B$3:B7)</f>
        <v>4</v>
      </c>
      <c r="B7" s="71">
        <v>1004</v>
      </c>
      <c r="C7" s="42"/>
      <c r="D7" s="72" t="s">
        <v>31</v>
      </c>
      <c r="E7" s="96">
        <v>100506653339</v>
      </c>
      <c r="F7" s="98">
        <v>5605653226</v>
      </c>
      <c r="G7" s="68">
        <v>17300</v>
      </c>
      <c r="H7" s="99">
        <v>24.5</v>
      </c>
      <c r="I7" s="70">
        <f t="shared" si="6"/>
        <v>9781</v>
      </c>
      <c r="J7" s="70">
        <f t="shared" si="2"/>
        <v>4890.5769230769229</v>
      </c>
      <c r="K7" s="70">
        <f t="shared" si="7"/>
        <v>815.09615384615381</v>
      </c>
      <c r="L7" s="70">
        <f t="shared" si="8"/>
        <v>815.09615384615381</v>
      </c>
      <c r="M7" s="11">
        <f t="shared" si="0"/>
        <v>16301.76923076923</v>
      </c>
      <c r="N7" s="11">
        <f t="shared" si="3"/>
        <v>978</v>
      </c>
      <c r="O7" s="85">
        <f t="shared" si="9"/>
        <v>123</v>
      </c>
      <c r="P7" s="11">
        <v>0</v>
      </c>
      <c r="Q7" s="11">
        <v>2000</v>
      </c>
      <c r="R7" s="11">
        <f t="shared" si="4"/>
        <v>3101</v>
      </c>
      <c r="S7" s="11">
        <f t="shared" si="5"/>
        <v>13200.76923076923</v>
      </c>
      <c r="T7" s="11">
        <f t="shared" si="1"/>
        <v>-0.76923076923048939</v>
      </c>
      <c r="U7" s="11">
        <f t="shared" si="10"/>
        <v>13200</v>
      </c>
      <c r="V7" s="66" t="s">
        <v>55</v>
      </c>
      <c r="W7" s="44"/>
      <c r="X7" s="44"/>
    </row>
    <row r="8" spans="1:34" s="1" customFormat="1" ht="80.099999999999994" customHeight="1" x14ac:dyDescent="0.25">
      <c r="A8" s="47">
        <f>SUBTOTAL(3,$B$3:B8)</f>
        <v>5</v>
      </c>
      <c r="B8" s="71">
        <v>1005</v>
      </c>
      <c r="C8" s="42"/>
      <c r="D8" s="72" t="s">
        <v>32</v>
      </c>
      <c r="E8" s="96">
        <v>100210350080</v>
      </c>
      <c r="F8" s="98">
        <v>5604401623</v>
      </c>
      <c r="G8" s="68">
        <v>16000</v>
      </c>
      <c r="H8" s="99">
        <v>25</v>
      </c>
      <c r="I8" s="70">
        <f t="shared" si="6"/>
        <v>9231</v>
      </c>
      <c r="J8" s="70">
        <f t="shared" si="2"/>
        <v>4615.3846153846152</v>
      </c>
      <c r="K8" s="70">
        <f t="shared" si="7"/>
        <v>769.23076923076928</v>
      </c>
      <c r="L8" s="70">
        <f t="shared" si="8"/>
        <v>769.23076923076928</v>
      </c>
      <c r="M8" s="11">
        <f t="shared" si="0"/>
        <v>15384.846153846154</v>
      </c>
      <c r="N8" s="11">
        <f t="shared" si="3"/>
        <v>923</v>
      </c>
      <c r="O8" s="85">
        <f t="shared" si="9"/>
        <v>116</v>
      </c>
      <c r="P8" s="11">
        <v>0</v>
      </c>
      <c r="Q8" s="11">
        <v>0</v>
      </c>
      <c r="R8" s="11">
        <f t="shared" si="4"/>
        <v>1039</v>
      </c>
      <c r="S8" s="11">
        <f t="shared" si="5"/>
        <v>14345.846153846154</v>
      </c>
      <c r="T8" s="11">
        <f t="shared" si="1"/>
        <v>4.1538461538457341</v>
      </c>
      <c r="U8" s="11">
        <f t="shared" si="10"/>
        <v>14350</v>
      </c>
      <c r="V8" s="66" t="s">
        <v>48</v>
      </c>
      <c r="W8" s="44"/>
      <c r="X8" s="44"/>
    </row>
    <row r="9" spans="1:34" s="1" customFormat="1" ht="69.95" customHeight="1" x14ac:dyDescent="0.25">
      <c r="A9" s="47">
        <f>SUBTOTAL(3,$B$3:B9)</f>
        <v>6</v>
      </c>
      <c r="B9" s="71">
        <v>1009</v>
      </c>
      <c r="C9" s="42"/>
      <c r="D9" s="72" t="s">
        <v>33</v>
      </c>
      <c r="E9" s="96">
        <v>101134082971</v>
      </c>
      <c r="F9" s="98">
        <v>5606864558</v>
      </c>
      <c r="G9" s="68">
        <v>17000</v>
      </c>
      <c r="H9" s="8">
        <v>26</v>
      </c>
      <c r="I9" s="70">
        <f t="shared" si="6"/>
        <v>10200</v>
      </c>
      <c r="J9" s="70">
        <f t="shared" si="2"/>
        <v>5100</v>
      </c>
      <c r="K9" s="70">
        <f t="shared" si="7"/>
        <v>850</v>
      </c>
      <c r="L9" s="70">
        <f t="shared" si="8"/>
        <v>850</v>
      </c>
      <c r="M9" s="11">
        <f t="shared" si="0"/>
        <v>17000</v>
      </c>
      <c r="N9" s="11">
        <f t="shared" si="3"/>
        <v>1020</v>
      </c>
      <c r="O9" s="85">
        <f t="shared" si="9"/>
        <v>128</v>
      </c>
      <c r="P9" s="11">
        <v>0</v>
      </c>
      <c r="Q9" s="11">
        <v>0</v>
      </c>
      <c r="R9" s="11">
        <f t="shared" si="4"/>
        <v>1148</v>
      </c>
      <c r="S9" s="11">
        <f t="shared" si="5"/>
        <v>15852</v>
      </c>
      <c r="T9" s="11">
        <f t="shared" si="1"/>
        <v>-2</v>
      </c>
      <c r="U9" s="11">
        <f t="shared" si="10"/>
        <v>15850</v>
      </c>
      <c r="V9" s="66" t="s">
        <v>53</v>
      </c>
      <c r="W9" s="44"/>
      <c r="X9" s="44"/>
    </row>
    <row r="10" spans="1:34" s="1" customFormat="1" ht="69.95" customHeight="1" x14ac:dyDescent="0.25">
      <c r="A10" s="47">
        <f>SUBTOTAL(3,$B$3:B10)</f>
        <v>7</v>
      </c>
      <c r="B10" s="71">
        <v>1008</v>
      </c>
      <c r="C10" s="42"/>
      <c r="D10" s="72" t="s">
        <v>34</v>
      </c>
      <c r="E10" s="96">
        <v>101081277076</v>
      </c>
      <c r="F10" s="97" t="s">
        <v>26</v>
      </c>
      <c r="G10" s="68">
        <v>21700</v>
      </c>
      <c r="H10" s="146">
        <v>26</v>
      </c>
      <c r="I10" s="70">
        <f t="shared" si="6"/>
        <v>13020</v>
      </c>
      <c r="J10" s="70">
        <f t="shared" si="2"/>
        <v>6510</v>
      </c>
      <c r="K10" s="70">
        <f t="shared" si="7"/>
        <v>1085</v>
      </c>
      <c r="L10" s="70">
        <f t="shared" si="8"/>
        <v>1085</v>
      </c>
      <c r="M10" s="11">
        <f t="shared" si="0"/>
        <v>21700</v>
      </c>
      <c r="N10" s="11">
        <f t="shared" si="3"/>
        <v>1302</v>
      </c>
      <c r="O10" s="85" t="s">
        <v>26</v>
      </c>
      <c r="P10" s="11">
        <v>0</v>
      </c>
      <c r="Q10" s="11">
        <f>2000</f>
        <v>2000</v>
      </c>
      <c r="R10" s="11">
        <f t="shared" si="4"/>
        <v>3302</v>
      </c>
      <c r="S10" s="11">
        <f t="shared" si="5"/>
        <v>18398</v>
      </c>
      <c r="T10" s="11">
        <f t="shared" si="1"/>
        <v>2</v>
      </c>
      <c r="U10" s="11">
        <f t="shared" si="10"/>
        <v>18400</v>
      </c>
      <c r="V10" s="66" t="s">
        <v>54</v>
      </c>
      <c r="W10" s="44"/>
      <c r="X10" s="44"/>
    </row>
    <row r="11" spans="1:34" s="1" customFormat="1" ht="69.95" customHeight="1" x14ac:dyDescent="0.25">
      <c r="A11" s="47">
        <f>SUBTOTAL(3,$B$3:B11)</f>
        <v>8</v>
      </c>
      <c r="B11" s="71">
        <v>1007</v>
      </c>
      <c r="C11" s="42"/>
      <c r="D11" s="72" t="s">
        <v>69</v>
      </c>
      <c r="E11" s="96">
        <v>100556811865</v>
      </c>
      <c r="F11" s="98">
        <v>5605777818</v>
      </c>
      <c r="G11" s="68">
        <v>17200</v>
      </c>
      <c r="H11" s="99">
        <v>26</v>
      </c>
      <c r="I11" s="70">
        <f t="shared" si="6"/>
        <v>10320</v>
      </c>
      <c r="J11" s="70">
        <f t="shared" si="2"/>
        <v>5160</v>
      </c>
      <c r="K11" s="70">
        <f t="shared" si="7"/>
        <v>860.00000000000011</v>
      </c>
      <c r="L11" s="70">
        <f t="shared" si="8"/>
        <v>860.00000000000011</v>
      </c>
      <c r="M11" s="11">
        <f t="shared" si="0"/>
        <v>17200</v>
      </c>
      <c r="N11" s="11">
        <f t="shared" si="3"/>
        <v>1032</v>
      </c>
      <c r="O11" s="85">
        <f t="shared" si="9"/>
        <v>129</v>
      </c>
      <c r="P11" s="11">
        <v>0</v>
      </c>
      <c r="Q11" s="11">
        <v>0</v>
      </c>
      <c r="R11" s="11">
        <f t="shared" si="4"/>
        <v>1161</v>
      </c>
      <c r="S11" s="11">
        <f t="shared" si="5"/>
        <v>16039</v>
      </c>
      <c r="T11" s="11">
        <f t="shared" si="1"/>
        <v>1</v>
      </c>
      <c r="U11" s="11">
        <f t="shared" si="10"/>
        <v>16040</v>
      </c>
      <c r="V11" s="66" t="s">
        <v>45</v>
      </c>
      <c r="W11" s="44"/>
      <c r="X11" s="44"/>
    </row>
    <row r="12" spans="1:34" s="1" customFormat="1" ht="80.099999999999994" customHeight="1" x14ac:dyDescent="0.25">
      <c r="A12" s="47">
        <f>SUBTOTAL(3,$B$3:B12)</f>
        <v>9</v>
      </c>
      <c r="B12" s="71">
        <v>1010</v>
      </c>
      <c r="C12" s="42"/>
      <c r="D12" s="72" t="s">
        <v>35</v>
      </c>
      <c r="E12" s="73">
        <v>101222901726</v>
      </c>
      <c r="F12" s="74">
        <v>5606583404</v>
      </c>
      <c r="G12" s="68">
        <v>19250</v>
      </c>
      <c r="H12" s="147">
        <v>26</v>
      </c>
      <c r="I12" s="70">
        <f t="shared" si="6"/>
        <v>11550</v>
      </c>
      <c r="J12" s="70">
        <f t="shared" si="2"/>
        <v>5775</v>
      </c>
      <c r="K12" s="70">
        <f t="shared" si="7"/>
        <v>962.49999999999989</v>
      </c>
      <c r="L12" s="70">
        <f t="shared" si="8"/>
        <v>962.49999999999989</v>
      </c>
      <c r="M12" s="11">
        <f t="shared" si="0"/>
        <v>19250</v>
      </c>
      <c r="N12" s="11">
        <f t="shared" si="3"/>
        <v>1155</v>
      </c>
      <c r="O12" s="85">
        <f t="shared" si="9"/>
        <v>145</v>
      </c>
      <c r="P12" s="11">
        <v>0</v>
      </c>
      <c r="Q12" s="11">
        <v>0</v>
      </c>
      <c r="R12" s="11">
        <f t="shared" si="4"/>
        <v>1300</v>
      </c>
      <c r="S12" s="11">
        <f t="shared" si="5"/>
        <v>17950</v>
      </c>
      <c r="T12" s="11">
        <f t="shared" si="1"/>
        <v>0</v>
      </c>
      <c r="U12" s="11">
        <f t="shared" si="10"/>
        <v>17950</v>
      </c>
      <c r="V12" s="67" t="s">
        <v>59</v>
      </c>
      <c r="W12" s="44"/>
      <c r="X12" s="44"/>
    </row>
    <row r="13" spans="1:34" s="1" customFormat="1" ht="80.099999999999994" customHeight="1" x14ac:dyDescent="0.25">
      <c r="A13" s="47">
        <f>SUBTOTAL(3,$B$3:B13)</f>
        <v>10</v>
      </c>
      <c r="B13" s="71">
        <v>1011</v>
      </c>
      <c r="C13" s="42"/>
      <c r="D13" s="72" t="s">
        <v>36</v>
      </c>
      <c r="E13" s="96">
        <v>101070211313</v>
      </c>
      <c r="F13" s="98">
        <v>5606687812</v>
      </c>
      <c r="G13" s="68">
        <v>11000</v>
      </c>
      <c r="H13" s="147">
        <v>24.5</v>
      </c>
      <c r="I13" s="70">
        <f t="shared" si="6"/>
        <v>6219</v>
      </c>
      <c r="J13" s="70">
        <f t="shared" si="2"/>
        <v>3109.6153846153848</v>
      </c>
      <c r="K13" s="70">
        <f t="shared" si="7"/>
        <v>518.26923076923072</v>
      </c>
      <c r="L13" s="70">
        <f t="shared" si="8"/>
        <v>518.26923076923072</v>
      </c>
      <c r="M13" s="11">
        <f t="shared" si="0"/>
        <v>10365.153846153846</v>
      </c>
      <c r="N13" s="11">
        <f t="shared" si="3"/>
        <v>622</v>
      </c>
      <c r="O13" s="85">
        <f t="shared" si="9"/>
        <v>78</v>
      </c>
      <c r="P13" s="11">
        <v>0</v>
      </c>
      <c r="Q13" s="11">
        <v>0</v>
      </c>
      <c r="R13" s="11">
        <f t="shared" si="4"/>
        <v>700</v>
      </c>
      <c r="S13" s="11">
        <f t="shared" si="5"/>
        <v>9665.1538461538457</v>
      </c>
      <c r="T13" s="11">
        <f t="shared" si="1"/>
        <v>4.8461538461542659</v>
      </c>
      <c r="U13" s="11">
        <f t="shared" si="10"/>
        <v>9670</v>
      </c>
      <c r="V13" s="79" t="s">
        <v>46</v>
      </c>
      <c r="W13" s="44"/>
      <c r="X13" s="44"/>
    </row>
    <row r="14" spans="1:34" s="1" customFormat="1" ht="69.95" customHeight="1" x14ac:dyDescent="0.25">
      <c r="A14" s="47">
        <f>SUBTOTAL(3,$B$3:B14)</f>
        <v>11</v>
      </c>
      <c r="B14" s="71">
        <v>1022</v>
      </c>
      <c r="C14" s="42"/>
      <c r="D14" s="72" t="s">
        <v>37</v>
      </c>
      <c r="E14" s="73">
        <v>101207509795</v>
      </c>
      <c r="F14" s="74">
        <v>5607075896</v>
      </c>
      <c r="G14" s="69">
        <v>15400</v>
      </c>
      <c r="H14" s="147">
        <v>26</v>
      </c>
      <c r="I14" s="70">
        <f t="shared" si="6"/>
        <v>9240</v>
      </c>
      <c r="J14" s="70">
        <f t="shared" si="2"/>
        <v>4620</v>
      </c>
      <c r="K14" s="70">
        <f t="shared" si="7"/>
        <v>770</v>
      </c>
      <c r="L14" s="70">
        <f t="shared" si="8"/>
        <v>770</v>
      </c>
      <c r="M14" s="11">
        <f t="shared" si="0"/>
        <v>15400</v>
      </c>
      <c r="N14" s="11">
        <f t="shared" si="3"/>
        <v>924</v>
      </c>
      <c r="O14" s="85">
        <f t="shared" si="9"/>
        <v>116</v>
      </c>
      <c r="P14" s="11">
        <v>0</v>
      </c>
      <c r="Q14" s="11">
        <f>2000</f>
        <v>2000</v>
      </c>
      <c r="R14" s="11">
        <f t="shared" si="4"/>
        <v>3040</v>
      </c>
      <c r="S14" s="11">
        <f t="shared" si="5"/>
        <v>12360</v>
      </c>
      <c r="T14" s="11">
        <f t="shared" si="1"/>
        <v>0</v>
      </c>
      <c r="U14" s="11">
        <f t="shared" si="10"/>
        <v>12360</v>
      </c>
      <c r="V14" s="66" t="s">
        <v>49</v>
      </c>
      <c r="W14" s="44"/>
      <c r="X14" s="44"/>
    </row>
    <row r="15" spans="1:34" s="1" customFormat="1" ht="69.95" customHeight="1" x14ac:dyDescent="0.25">
      <c r="A15" s="47">
        <f>SUBTOTAL(3,$B$3:B15)</f>
        <v>12</v>
      </c>
      <c r="B15" s="71">
        <v>1018</v>
      </c>
      <c r="C15" s="42"/>
      <c r="D15" s="72" t="s">
        <v>67</v>
      </c>
      <c r="E15" s="73">
        <v>101249480506</v>
      </c>
      <c r="F15" s="74">
        <v>5607798419</v>
      </c>
      <c r="G15" s="69">
        <v>15900</v>
      </c>
      <c r="H15" s="99">
        <v>26</v>
      </c>
      <c r="I15" s="70">
        <f t="shared" si="6"/>
        <v>9540</v>
      </c>
      <c r="J15" s="70">
        <f t="shared" si="2"/>
        <v>4770</v>
      </c>
      <c r="K15" s="70">
        <f t="shared" si="7"/>
        <v>795</v>
      </c>
      <c r="L15" s="70">
        <f t="shared" si="8"/>
        <v>795</v>
      </c>
      <c r="M15" s="11">
        <f t="shared" si="0"/>
        <v>15900</v>
      </c>
      <c r="N15" s="11">
        <f t="shared" si="3"/>
        <v>954</v>
      </c>
      <c r="O15" s="85">
        <f t="shared" si="9"/>
        <v>120</v>
      </c>
      <c r="P15" s="11">
        <v>0</v>
      </c>
      <c r="Q15" s="11">
        <v>0</v>
      </c>
      <c r="R15" s="11">
        <f t="shared" si="4"/>
        <v>1074</v>
      </c>
      <c r="S15" s="11">
        <f t="shared" si="5"/>
        <v>14826</v>
      </c>
      <c r="T15" s="11">
        <f t="shared" si="1"/>
        <v>4</v>
      </c>
      <c r="U15" s="11">
        <f t="shared" si="10"/>
        <v>14830</v>
      </c>
      <c r="V15" s="66" t="s">
        <v>50</v>
      </c>
      <c r="W15" s="44"/>
      <c r="X15" s="44"/>
    </row>
    <row r="16" spans="1:34" s="1" customFormat="1" ht="57" customHeight="1" x14ac:dyDescent="0.25">
      <c r="A16" s="47">
        <f>SUBTOTAL(3,$B$3:B16)</f>
        <v>13</v>
      </c>
      <c r="B16" s="71">
        <v>1021</v>
      </c>
      <c r="C16" s="42"/>
      <c r="D16" s="72" t="s">
        <v>71</v>
      </c>
      <c r="E16" s="87">
        <v>101475208250</v>
      </c>
      <c r="F16" s="87">
        <v>5608255646</v>
      </c>
      <c r="G16" s="69">
        <v>11000</v>
      </c>
      <c r="H16" s="99">
        <v>24</v>
      </c>
      <c r="I16" s="70">
        <f t="shared" si="6"/>
        <v>6092</v>
      </c>
      <c r="J16" s="70">
        <f t="shared" si="2"/>
        <v>3046.1538461538462</v>
      </c>
      <c r="K16" s="70">
        <f t="shared" si="7"/>
        <v>507.69230769230768</v>
      </c>
      <c r="L16" s="70">
        <f t="shared" si="8"/>
        <v>507.69230769230768</v>
      </c>
      <c r="M16" s="11">
        <f t="shared" si="0"/>
        <v>10153.538461538463</v>
      </c>
      <c r="N16" s="11">
        <f t="shared" si="3"/>
        <v>609</v>
      </c>
      <c r="O16" s="85">
        <f t="shared" si="9"/>
        <v>77</v>
      </c>
      <c r="P16" s="11"/>
      <c r="Q16" s="11">
        <v>0</v>
      </c>
      <c r="R16" s="11">
        <f>SUM(N16:Q16)</f>
        <v>686</v>
      </c>
      <c r="S16" s="11">
        <f t="shared" si="5"/>
        <v>9467.5384615384628</v>
      </c>
      <c r="T16" s="11">
        <f t="shared" si="1"/>
        <v>2.4615384615372022</v>
      </c>
      <c r="U16" s="11">
        <f>SUM(S16:T16)</f>
        <v>9470</v>
      </c>
      <c r="V16" s="66" t="s">
        <v>95</v>
      </c>
      <c r="W16" s="44"/>
      <c r="X16" s="44"/>
    </row>
    <row r="17" spans="1:24" s="1" customFormat="1" ht="69.95" customHeight="1" x14ac:dyDescent="0.25">
      <c r="A17" s="47">
        <f>SUBTOTAL(3,$B$3:B17)</f>
        <v>14</v>
      </c>
      <c r="B17" s="71">
        <v>1015</v>
      </c>
      <c r="C17" s="42"/>
      <c r="D17" s="72" t="s">
        <v>38</v>
      </c>
      <c r="E17" s="73">
        <v>100183547745</v>
      </c>
      <c r="F17" s="75" t="s">
        <v>26</v>
      </c>
      <c r="G17" s="68">
        <v>22000</v>
      </c>
      <c r="H17" s="146">
        <v>26</v>
      </c>
      <c r="I17" s="70">
        <f t="shared" si="6"/>
        <v>13200</v>
      </c>
      <c r="J17" s="70">
        <f t="shared" si="2"/>
        <v>6600</v>
      </c>
      <c r="K17" s="70">
        <f t="shared" si="7"/>
        <v>1100</v>
      </c>
      <c r="L17" s="70">
        <f t="shared" si="8"/>
        <v>1100</v>
      </c>
      <c r="M17" s="11">
        <f t="shared" si="0"/>
        <v>22000</v>
      </c>
      <c r="N17" s="11">
        <f t="shared" si="3"/>
        <v>1320</v>
      </c>
      <c r="O17" s="85" t="s">
        <v>26</v>
      </c>
      <c r="P17" s="11">
        <v>0</v>
      </c>
      <c r="Q17" s="11">
        <v>1000</v>
      </c>
      <c r="R17" s="11">
        <f t="shared" si="4"/>
        <v>2320</v>
      </c>
      <c r="S17" s="11">
        <f t="shared" ref="S17:S22" si="11">M17-R17</f>
        <v>19680</v>
      </c>
      <c r="T17" s="11">
        <f t="shared" si="1"/>
        <v>0</v>
      </c>
      <c r="U17" s="11">
        <f t="shared" si="10"/>
        <v>19680</v>
      </c>
      <c r="V17" s="66" t="s">
        <v>47</v>
      </c>
      <c r="W17" s="44"/>
      <c r="X17" s="44"/>
    </row>
    <row r="18" spans="1:24" s="1" customFormat="1" ht="58.7" customHeight="1" x14ac:dyDescent="0.25">
      <c r="A18" s="47">
        <f>SUBTOTAL(3,$B$3:B18)</f>
        <v>15</v>
      </c>
      <c r="B18" s="71">
        <v>1016</v>
      </c>
      <c r="C18" s="42"/>
      <c r="D18" s="72" t="s">
        <v>39</v>
      </c>
      <c r="E18" s="77">
        <v>100144648989</v>
      </c>
      <c r="F18" s="83" t="s">
        <v>41</v>
      </c>
      <c r="G18" s="68">
        <v>15500</v>
      </c>
      <c r="H18" s="146">
        <v>26</v>
      </c>
      <c r="I18" s="70">
        <f t="shared" si="6"/>
        <v>9300</v>
      </c>
      <c r="J18" s="70">
        <f t="shared" si="2"/>
        <v>4650</v>
      </c>
      <c r="K18" s="70">
        <f t="shared" si="7"/>
        <v>775</v>
      </c>
      <c r="L18" s="70">
        <f t="shared" si="8"/>
        <v>775</v>
      </c>
      <c r="M18" s="11">
        <f t="shared" si="0"/>
        <v>15500</v>
      </c>
      <c r="N18" s="11">
        <f t="shared" si="3"/>
        <v>930</v>
      </c>
      <c r="O18" s="85">
        <f t="shared" si="9"/>
        <v>117</v>
      </c>
      <c r="P18" s="11">
        <v>200</v>
      </c>
      <c r="Q18" s="11">
        <v>0</v>
      </c>
      <c r="R18" s="11">
        <f t="shared" si="4"/>
        <v>1247</v>
      </c>
      <c r="S18" s="11">
        <f t="shared" si="11"/>
        <v>14253</v>
      </c>
      <c r="T18" s="11">
        <f t="shared" si="1"/>
        <v>-3</v>
      </c>
      <c r="U18" s="11">
        <f t="shared" si="10"/>
        <v>14250</v>
      </c>
      <c r="V18" s="66" t="s">
        <v>51</v>
      </c>
      <c r="W18" s="44"/>
      <c r="X18" s="44"/>
    </row>
    <row r="19" spans="1:24" s="1" customFormat="1" ht="58.7" customHeight="1" x14ac:dyDescent="0.25">
      <c r="A19" s="47">
        <f>SUBTOTAL(3,$B$3:B19)</f>
        <v>16</v>
      </c>
      <c r="B19" s="71">
        <v>1017</v>
      </c>
      <c r="C19" s="42"/>
      <c r="D19" s="72" t="s">
        <v>40</v>
      </c>
      <c r="E19" s="77">
        <v>100184022379</v>
      </c>
      <c r="F19" s="78">
        <v>5602670594</v>
      </c>
      <c r="G19" s="68">
        <v>15500</v>
      </c>
      <c r="H19" s="146">
        <v>26</v>
      </c>
      <c r="I19" s="70">
        <f t="shared" si="6"/>
        <v>9300</v>
      </c>
      <c r="J19" s="70">
        <f t="shared" si="2"/>
        <v>4650</v>
      </c>
      <c r="K19" s="70">
        <f t="shared" si="7"/>
        <v>775</v>
      </c>
      <c r="L19" s="70">
        <f t="shared" si="8"/>
        <v>775</v>
      </c>
      <c r="M19" s="11">
        <f t="shared" si="0"/>
        <v>15500</v>
      </c>
      <c r="N19" s="11">
        <f t="shared" si="3"/>
        <v>930</v>
      </c>
      <c r="O19" s="85">
        <f t="shared" si="9"/>
        <v>117</v>
      </c>
      <c r="P19" s="11">
        <v>300</v>
      </c>
      <c r="Q19" s="11">
        <v>0</v>
      </c>
      <c r="R19" s="11">
        <f t="shared" si="4"/>
        <v>1347</v>
      </c>
      <c r="S19" s="11">
        <f t="shared" si="11"/>
        <v>14153</v>
      </c>
      <c r="T19" s="11">
        <f t="shared" si="1"/>
        <v>-3</v>
      </c>
      <c r="U19" s="11">
        <f t="shared" si="10"/>
        <v>14150</v>
      </c>
      <c r="V19" s="66" t="s">
        <v>58</v>
      </c>
      <c r="W19" s="44"/>
      <c r="X19" s="44"/>
    </row>
    <row r="20" spans="1:24" s="1" customFormat="1" ht="60" customHeight="1" x14ac:dyDescent="0.25">
      <c r="A20" s="47">
        <f>SUBTOTAL(3,$B$3:B20)</f>
        <v>17</v>
      </c>
      <c r="B20" s="71">
        <v>1023</v>
      </c>
      <c r="C20" s="42"/>
      <c r="D20" s="76" t="s">
        <v>60</v>
      </c>
      <c r="E20" s="87">
        <v>100421378572</v>
      </c>
      <c r="F20" s="88">
        <v>5608113653</v>
      </c>
      <c r="G20" s="68">
        <v>10500</v>
      </c>
      <c r="H20" s="146">
        <v>26</v>
      </c>
      <c r="I20" s="70">
        <f>ROUND(G20*60%/26*H20,0)</f>
        <v>6300</v>
      </c>
      <c r="J20" s="70">
        <f>G20*30%/26*H20</f>
        <v>3150</v>
      </c>
      <c r="K20" s="70">
        <f>G20*5%/26*H20</f>
        <v>525</v>
      </c>
      <c r="L20" s="70">
        <f>G20*5%/26*H20</f>
        <v>525</v>
      </c>
      <c r="M20" s="11">
        <f>J20+I20+K20+L20</f>
        <v>10500</v>
      </c>
      <c r="N20" s="11">
        <f t="shared" si="3"/>
        <v>630</v>
      </c>
      <c r="O20" s="85">
        <f>IF(M20&gt;21000,"NA",ROUNDUP(M20*0.75%,0))</f>
        <v>79</v>
      </c>
      <c r="P20" s="11">
        <v>0</v>
      </c>
      <c r="Q20" s="11">
        <v>0</v>
      </c>
      <c r="R20" s="11">
        <f t="shared" si="4"/>
        <v>709</v>
      </c>
      <c r="S20" s="11">
        <f t="shared" si="11"/>
        <v>9791</v>
      </c>
      <c r="T20" s="11">
        <f t="shared" si="1"/>
        <v>-1</v>
      </c>
      <c r="U20" s="11">
        <f>SUM(S20:T20)</f>
        <v>9790</v>
      </c>
      <c r="V20" s="66" t="s">
        <v>64</v>
      </c>
      <c r="W20" s="44"/>
      <c r="X20" s="44"/>
    </row>
    <row r="21" spans="1:24" s="1" customFormat="1" ht="60" customHeight="1" x14ac:dyDescent="0.25">
      <c r="A21" s="47">
        <f>SUBTOTAL(3,$B$3:B21)</f>
        <v>18</v>
      </c>
      <c r="B21" s="71">
        <v>129</v>
      </c>
      <c r="C21" s="42"/>
      <c r="D21" s="76" t="s">
        <v>70</v>
      </c>
      <c r="E21" s="90">
        <v>101382665901</v>
      </c>
      <c r="F21" s="66">
        <v>5607631100</v>
      </c>
      <c r="G21" s="68">
        <v>9000</v>
      </c>
      <c r="H21" s="146">
        <v>25.5</v>
      </c>
      <c r="I21" s="70">
        <f>ROUND(G21*60%/26*H21,0)</f>
        <v>5296</v>
      </c>
      <c r="J21" s="70">
        <f>G21*30%/26*H21</f>
        <v>2648.0769230769229</v>
      </c>
      <c r="K21" s="70">
        <f>G21*5%/26*H21</f>
        <v>441.34615384615381</v>
      </c>
      <c r="L21" s="70">
        <f>G21*5%/26*H21</f>
        <v>441.34615384615381</v>
      </c>
      <c r="M21" s="11">
        <f>J21+I21+K21+L21</f>
        <v>8826.7692307692305</v>
      </c>
      <c r="N21" s="11">
        <f t="shared" si="3"/>
        <v>530</v>
      </c>
      <c r="O21" s="85">
        <f>IF(M21&gt;21000,"NA",ROUNDUP(M21*0.75%,0))</f>
        <v>67</v>
      </c>
      <c r="P21" s="11">
        <v>0</v>
      </c>
      <c r="Q21" s="11">
        <v>0</v>
      </c>
      <c r="R21" s="11">
        <f t="shared" si="4"/>
        <v>597</v>
      </c>
      <c r="S21" s="11">
        <f t="shared" si="11"/>
        <v>8229.7692307692305</v>
      </c>
      <c r="T21" s="11">
        <f t="shared" si="1"/>
        <v>0.23076923076951061</v>
      </c>
      <c r="U21" s="11">
        <f>SUM(S21:T21)</f>
        <v>8230</v>
      </c>
      <c r="V21" s="66" t="s">
        <v>62</v>
      </c>
      <c r="W21" s="44"/>
      <c r="X21" s="44"/>
    </row>
    <row r="22" spans="1:24" s="1" customFormat="1" ht="60" customHeight="1" x14ac:dyDescent="0.25">
      <c r="A22" s="47">
        <f>SUBTOTAL(3,$B$3:B22)</f>
        <v>19</v>
      </c>
      <c r="B22" s="71">
        <v>6</v>
      </c>
      <c r="C22" s="42"/>
      <c r="D22" s="76" t="s">
        <v>61</v>
      </c>
      <c r="E22" s="89">
        <v>101355258216</v>
      </c>
      <c r="F22" s="91">
        <v>5605983539</v>
      </c>
      <c r="G22" s="68">
        <v>9490</v>
      </c>
      <c r="H22" s="146">
        <v>26</v>
      </c>
      <c r="I22" s="70">
        <f>ROUND(G22*60%/26*H22,0)</f>
        <v>5694</v>
      </c>
      <c r="J22" s="70">
        <f>G22*30%/26*H22</f>
        <v>2847</v>
      </c>
      <c r="K22" s="70">
        <f>G22*5%/26*H22</f>
        <v>474.5</v>
      </c>
      <c r="L22" s="70">
        <f>G22*5%/26*H22</f>
        <v>474.5</v>
      </c>
      <c r="M22" s="11">
        <f>J22+I22+K22+L22</f>
        <v>9490</v>
      </c>
      <c r="N22" s="11">
        <f t="shared" si="3"/>
        <v>569</v>
      </c>
      <c r="O22" s="85">
        <f>IF(M22&gt;21000,"NA",ROUNDUP(M22*0.75%,0))</f>
        <v>72</v>
      </c>
      <c r="P22" s="11"/>
      <c r="Q22" s="11">
        <v>0</v>
      </c>
      <c r="R22" s="11">
        <f t="shared" si="4"/>
        <v>641</v>
      </c>
      <c r="S22" s="11">
        <f t="shared" si="11"/>
        <v>8849</v>
      </c>
      <c r="T22" s="11">
        <f t="shared" si="1"/>
        <v>1</v>
      </c>
      <c r="U22" s="11">
        <f>SUM(S22:T22)</f>
        <v>8850</v>
      </c>
      <c r="V22" s="66" t="s">
        <v>63</v>
      </c>
      <c r="W22" s="44"/>
      <c r="X22" s="44"/>
    </row>
    <row r="23" spans="1:24" s="1" customFormat="1" ht="34.5" customHeight="1" x14ac:dyDescent="0.25">
      <c r="A23" s="4"/>
      <c r="B23" s="4"/>
      <c r="C23" s="4"/>
      <c r="D23" s="7"/>
      <c r="E23" s="84"/>
      <c r="F23" s="84"/>
      <c r="G23" s="80"/>
      <c r="H23" s="80"/>
      <c r="I23" s="11"/>
      <c r="J23" s="70">
        <f t="shared" si="2"/>
        <v>0</v>
      </c>
      <c r="K23" s="11"/>
      <c r="L23" s="11"/>
      <c r="M23" s="11"/>
      <c r="N23" s="11"/>
      <c r="O23" s="11"/>
      <c r="P23" s="11"/>
      <c r="Q23" s="21"/>
      <c r="R23" s="11"/>
      <c r="S23" s="11"/>
      <c r="T23" s="11"/>
      <c r="U23" s="11"/>
      <c r="V23" s="9"/>
      <c r="W23" s="19"/>
      <c r="X23" s="19"/>
    </row>
    <row r="24" spans="1:24" s="3" customFormat="1" ht="48.75" customHeight="1" x14ac:dyDescent="0.35">
      <c r="A24" s="12" t="s">
        <v>9</v>
      </c>
      <c r="B24" s="12"/>
      <c r="C24" s="4"/>
      <c r="D24" s="10"/>
      <c r="E24" s="13"/>
      <c r="F24" s="13"/>
      <c r="G24" s="10"/>
      <c r="H24" s="148">
        <f>SUBTOTAL(9,H4:H23)</f>
        <v>487.5</v>
      </c>
      <c r="I24" s="10">
        <f t="shared" ref="I24:U24" si="12">SUBTOTAL(9,I4:I23)</f>
        <v>215658</v>
      </c>
      <c r="J24" s="10">
        <f t="shared" si="12"/>
        <v>104716.80769230769</v>
      </c>
      <c r="K24" s="10">
        <f t="shared" si="12"/>
        <v>17798.634615384613</v>
      </c>
      <c r="L24" s="10">
        <f t="shared" si="12"/>
        <v>17798.634615384613</v>
      </c>
      <c r="M24" s="10">
        <f>SUBTOTAL(9,M4:M23)</f>
        <v>355972.07692307694</v>
      </c>
      <c r="N24" s="10">
        <f t="shared" si="12"/>
        <v>21566</v>
      </c>
      <c r="O24" s="10">
        <f t="shared" si="12"/>
        <v>1484</v>
      </c>
      <c r="P24" s="10">
        <f t="shared" si="12"/>
        <v>500</v>
      </c>
      <c r="Q24" s="10">
        <f t="shared" si="12"/>
        <v>7000</v>
      </c>
      <c r="R24" s="10">
        <f t="shared" si="12"/>
        <v>30550</v>
      </c>
      <c r="S24" s="10">
        <f t="shared" si="12"/>
        <v>325422.07692307694</v>
      </c>
      <c r="T24" s="10">
        <f t="shared" si="12"/>
        <v>7.9230769230762235</v>
      </c>
      <c r="U24" s="10">
        <f t="shared" si="12"/>
        <v>325430</v>
      </c>
      <c r="V24" s="10" t="s">
        <v>28</v>
      </c>
      <c r="W24"/>
      <c r="X24"/>
    </row>
    <row r="25" spans="1:24" ht="23.25" x14ac:dyDescent="0.35">
      <c r="A25" s="15"/>
      <c r="B25" s="15"/>
      <c r="C25" s="14"/>
      <c r="D25" s="15"/>
      <c r="E25" s="15"/>
      <c r="F25" s="15"/>
      <c r="G25" s="15"/>
      <c r="H25" s="93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4" ht="23.25" x14ac:dyDescent="0.35">
      <c r="A26" s="15"/>
      <c r="B26" s="15"/>
      <c r="C26" s="14"/>
      <c r="D26" s="15"/>
      <c r="E26" s="15"/>
      <c r="F26" s="15"/>
      <c r="G26" s="15"/>
      <c r="H26" s="93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4" ht="23.25" x14ac:dyDescent="0.35">
      <c r="A27" s="15"/>
      <c r="B27" s="15"/>
      <c r="C27" s="14"/>
      <c r="D27" s="16" t="s">
        <v>18</v>
      </c>
      <c r="E27" s="15"/>
      <c r="F27" s="16" t="s">
        <v>19</v>
      </c>
      <c r="G27" s="15"/>
      <c r="H27" s="93"/>
      <c r="I27" s="16" t="s">
        <v>27</v>
      </c>
      <c r="J27" s="15"/>
      <c r="K27" s="15"/>
      <c r="L27" s="15"/>
      <c r="M27" s="15"/>
      <c r="N27" s="16" t="s">
        <v>20</v>
      </c>
      <c r="O27" s="15"/>
      <c r="P27" s="15"/>
      <c r="Q27" s="15"/>
      <c r="R27" s="15"/>
      <c r="S27" s="15"/>
      <c r="T27" s="15"/>
      <c r="U27" s="15"/>
      <c r="V27" s="15"/>
    </row>
    <row r="28" spans="1:24" x14ac:dyDescent="0.25">
      <c r="A28" s="6"/>
      <c r="B28" s="6"/>
      <c r="E28" s="6"/>
      <c r="F28" s="6"/>
      <c r="G28" s="6"/>
      <c r="H28" s="94"/>
      <c r="I28" s="6"/>
      <c r="J28" s="6"/>
      <c r="K28" s="6"/>
      <c r="L28" s="6"/>
      <c r="M28" s="6"/>
      <c r="N28" s="6"/>
      <c r="O28" s="6"/>
      <c r="P28" s="6"/>
      <c r="R28" s="6"/>
      <c r="S28" s="6"/>
      <c r="T28" s="6"/>
      <c r="V28" s="6"/>
    </row>
  </sheetData>
  <sheetProtection insertRows="0" deleteRows="0"/>
  <autoFilter ref="V1:V27"/>
  <mergeCells count="14">
    <mergeCell ref="F2:F3"/>
    <mergeCell ref="G2:G3"/>
    <mergeCell ref="H2:H3"/>
    <mergeCell ref="S2:S3"/>
    <mergeCell ref="A2:A3"/>
    <mergeCell ref="B2:B3"/>
    <mergeCell ref="C2:C3"/>
    <mergeCell ref="D2:D3"/>
    <mergeCell ref="E2:E3"/>
    <mergeCell ref="T2:T3"/>
    <mergeCell ref="U2:U3"/>
    <mergeCell ref="V2:V3"/>
    <mergeCell ref="I2:M2"/>
    <mergeCell ref="N2:R2"/>
  </mergeCells>
  <conditionalFormatting sqref="E10">
    <cfRule type="expression" dxfId="2" priority="9" stopIfTrue="1">
      <formula>_xludf.ISEVEN(ROW())</formula>
    </cfRule>
  </conditionalFormatting>
  <conditionalFormatting sqref="E11">
    <cfRule type="cellIs" dxfId="1" priority="7" operator="equal">
      <formula>100633354922</formula>
    </cfRule>
    <cfRule type="cellIs" dxfId="0" priority="8" operator="equal">
      <formula>100633354922</formula>
    </cfRule>
  </conditionalFormatting>
  <dataValidations count="1">
    <dataValidation operator="greaterThanOrEqual" allowBlank="1" showErrorMessage="1" errorTitle="Incorrect Entry" error="Must be a valid number greater than 1" sqref="D23 AH5:AH6"/>
  </dataValidations>
  <pageMargins left="0.23622047244094491" right="0.23622047244094491" top="0.59055118110236227" bottom="0.19685039370078741" header="0.35433070866141736" footer="0.19685039370078741"/>
  <pageSetup paperSize="8" scale="58" orientation="landscape" verticalDpi="300" r:id="rId1"/>
  <headerFooter scaleWithDoc="0" alignWithMargins="0">
    <oddHeader>&amp;C&amp;"-,Bold"&amp;18SRI SARADHAMBIKA SPINTEX (P) LTD&amp;R&amp;D  &amp;T</oddHeader>
    <oddFooter>&amp;R&amp;16&amp;P OF &amp;N</oddFooter>
  </headerFooter>
  <ignoredErrors>
    <ignoredError sqref="F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opLeftCell="B1" zoomScaleNormal="100" zoomScalePageLayoutView="95" workbookViewId="0">
      <selection activeCell="N14" sqref="N14"/>
    </sheetView>
  </sheetViews>
  <sheetFormatPr defaultColWidth="9.140625" defaultRowHeight="21" x14ac:dyDescent="0.35"/>
  <cols>
    <col min="1" max="2" width="7.85546875" style="39" customWidth="1"/>
    <col min="3" max="3" width="29.140625" style="39" customWidth="1"/>
    <col min="4" max="4" width="22.42578125" style="39" hidden="1" customWidth="1"/>
    <col min="5" max="5" width="18.85546875" style="61" hidden="1" customWidth="1"/>
    <col min="6" max="6" width="15.42578125" style="40" hidden="1" customWidth="1"/>
    <col min="7" max="7" width="11" style="41" hidden="1" customWidth="1"/>
    <col min="8" max="8" width="11.42578125" style="41" hidden="1" customWidth="1"/>
    <col min="9" max="9" width="12.28515625" style="64" hidden="1" customWidth="1"/>
    <col min="10" max="10" width="13.140625" style="64" hidden="1" customWidth="1"/>
    <col min="11" max="12" width="16.42578125" style="64" hidden="1" customWidth="1"/>
    <col min="13" max="13" width="9.85546875" style="112" hidden="1" customWidth="1"/>
    <col min="14" max="14" width="13" style="65" customWidth="1"/>
    <col min="15" max="15" width="34.140625" style="41" customWidth="1"/>
    <col min="16" max="16" width="8.28515625" style="39" customWidth="1"/>
    <col min="17" max="243" width="9.140625" style="39"/>
    <col min="244" max="245" width="7.85546875" style="39" customWidth="1"/>
    <col min="246" max="246" width="26.140625" style="39" customWidth="1"/>
    <col min="247" max="247" width="9.140625" style="39"/>
    <col min="248" max="248" width="14.42578125" style="39" customWidth="1"/>
    <col min="249" max="249" width="8.85546875" style="39" customWidth="1"/>
    <col min="250" max="250" width="10.7109375" style="39" customWidth="1"/>
    <col min="251" max="251" width="8.85546875" style="39" customWidth="1"/>
    <col min="252" max="252" width="11" style="39" customWidth="1"/>
    <col min="253" max="253" width="12.7109375" style="39" customWidth="1"/>
    <col min="254" max="254" width="12.140625" style="39" customWidth="1"/>
    <col min="255" max="255" width="11.7109375" style="39" customWidth="1"/>
    <col min="256" max="256" width="7.85546875" style="39" customWidth="1"/>
    <col min="257" max="257" width="13" style="39" customWidth="1"/>
    <col min="258" max="258" width="44.5703125" style="39" customWidth="1"/>
    <col min="259" max="261" width="8.28515625" style="39" customWidth="1"/>
    <col min="262" max="499" width="9.140625" style="39"/>
    <col min="500" max="501" width="7.85546875" style="39" customWidth="1"/>
    <col min="502" max="502" width="26.140625" style="39" customWidth="1"/>
    <col min="503" max="503" width="9.140625" style="39"/>
    <col min="504" max="504" width="14.42578125" style="39" customWidth="1"/>
    <col min="505" max="505" width="8.85546875" style="39" customWidth="1"/>
    <col min="506" max="506" width="10.7109375" style="39" customWidth="1"/>
    <col min="507" max="507" width="8.85546875" style="39" customWidth="1"/>
    <col min="508" max="508" width="11" style="39" customWidth="1"/>
    <col min="509" max="509" width="12.7109375" style="39" customWidth="1"/>
    <col min="510" max="510" width="12.140625" style="39" customWidth="1"/>
    <col min="511" max="511" width="11.7109375" style="39" customWidth="1"/>
    <col min="512" max="512" width="7.85546875" style="39" customWidth="1"/>
    <col min="513" max="513" width="13" style="39" customWidth="1"/>
    <col min="514" max="514" width="44.5703125" style="39" customWidth="1"/>
    <col min="515" max="517" width="8.28515625" style="39" customWidth="1"/>
    <col min="518" max="755" width="9.140625" style="39"/>
    <col min="756" max="757" width="7.85546875" style="39" customWidth="1"/>
    <col min="758" max="758" width="26.140625" style="39" customWidth="1"/>
    <col min="759" max="759" width="9.140625" style="39"/>
    <col min="760" max="760" width="14.42578125" style="39" customWidth="1"/>
    <col min="761" max="761" width="8.85546875" style="39" customWidth="1"/>
    <col min="762" max="762" width="10.7109375" style="39" customWidth="1"/>
    <col min="763" max="763" width="8.85546875" style="39" customWidth="1"/>
    <col min="764" max="764" width="11" style="39" customWidth="1"/>
    <col min="765" max="765" width="12.7109375" style="39" customWidth="1"/>
    <col min="766" max="766" width="12.140625" style="39" customWidth="1"/>
    <col min="767" max="767" width="11.7109375" style="39" customWidth="1"/>
    <col min="768" max="768" width="7.85546875" style="39" customWidth="1"/>
    <col min="769" max="769" width="13" style="39" customWidth="1"/>
    <col min="770" max="770" width="44.5703125" style="39" customWidth="1"/>
    <col min="771" max="773" width="8.28515625" style="39" customWidth="1"/>
    <col min="774" max="1011" width="9.140625" style="39"/>
    <col min="1012" max="1013" width="7.85546875" style="39" customWidth="1"/>
    <col min="1014" max="1014" width="26.140625" style="39" customWidth="1"/>
    <col min="1015" max="1015" width="9.140625" style="39"/>
    <col min="1016" max="1016" width="14.42578125" style="39" customWidth="1"/>
    <col min="1017" max="1017" width="8.85546875" style="39" customWidth="1"/>
    <col min="1018" max="1018" width="10.7109375" style="39" customWidth="1"/>
    <col min="1019" max="1019" width="8.85546875" style="39" customWidth="1"/>
    <col min="1020" max="1020" width="11" style="39" customWidth="1"/>
    <col min="1021" max="1021" width="12.7109375" style="39" customWidth="1"/>
    <col min="1022" max="1022" width="12.140625" style="39" customWidth="1"/>
    <col min="1023" max="1023" width="11.7109375" style="39" customWidth="1"/>
    <col min="1024" max="1024" width="7.85546875" style="39" customWidth="1"/>
    <col min="1025" max="1025" width="13" style="39" customWidth="1"/>
    <col min="1026" max="1026" width="44.5703125" style="39" customWidth="1"/>
    <col min="1027" max="1029" width="8.28515625" style="39" customWidth="1"/>
    <col min="1030" max="1267" width="9.140625" style="39"/>
    <col min="1268" max="1269" width="7.85546875" style="39" customWidth="1"/>
    <col min="1270" max="1270" width="26.140625" style="39" customWidth="1"/>
    <col min="1271" max="1271" width="9.140625" style="39"/>
    <col min="1272" max="1272" width="14.42578125" style="39" customWidth="1"/>
    <col min="1273" max="1273" width="8.85546875" style="39" customWidth="1"/>
    <col min="1274" max="1274" width="10.7109375" style="39" customWidth="1"/>
    <col min="1275" max="1275" width="8.85546875" style="39" customWidth="1"/>
    <col min="1276" max="1276" width="11" style="39" customWidth="1"/>
    <col min="1277" max="1277" width="12.7109375" style="39" customWidth="1"/>
    <col min="1278" max="1278" width="12.140625" style="39" customWidth="1"/>
    <col min="1279" max="1279" width="11.7109375" style="39" customWidth="1"/>
    <col min="1280" max="1280" width="7.85546875" style="39" customWidth="1"/>
    <col min="1281" max="1281" width="13" style="39" customWidth="1"/>
    <col min="1282" max="1282" width="44.5703125" style="39" customWidth="1"/>
    <col min="1283" max="1285" width="8.28515625" style="39" customWidth="1"/>
    <col min="1286" max="1523" width="9.140625" style="39"/>
    <col min="1524" max="1525" width="7.85546875" style="39" customWidth="1"/>
    <col min="1526" max="1526" width="26.140625" style="39" customWidth="1"/>
    <col min="1527" max="1527" width="9.140625" style="39"/>
    <col min="1528" max="1528" width="14.42578125" style="39" customWidth="1"/>
    <col min="1529" max="1529" width="8.85546875" style="39" customWidth="1"/>
    <col min="1530" max="1530" width="10.7109375" style="39" customWidth="1"/>
    <col min="1531" max="1531" width="8.85546875" style="39" customWidth="1"/>
    <col min="1532" max="1532" width="11" style="39" customWidth="1"/>
    <col min="1533" max="1533" width="12.7109375" style="39" customWidth="1"/>
    <col min="1534" max="1534" width="12.140625" style="39" customWidth="1"/>
    <col min="1535" max="1535" width="11.7109375" style="39" customWidth="1"/>
    <col min="1536" max="1536" width="7.85546875" style="39" customWidth="1"/>
    <col min="1537" max="1537" width="13" style="39" customWidth="1"/>
    <col min="1538" max="1538" width="44.5703125" style="39" customWidth="1"/>
    <col min="1539" max="1541" width="8.28515625" style="39" customWidth="1"/>
    <col min="1542" max="1779" width="9.140625" style="39"/>
    <col min="1780" max="1781" width="7.85546875" style="39" customWidth="1"/>
    <col min="1782" max="1782" width="26.140625" style="39" customWidth="1"/>
    <col min="1783" max="1783" width="9.140625" style="39"/>
    <col min="1784" max="1784" width="14.42578125" style="39" customWidth="1"/>
    <col min="1785" max="1785" width="8.85546875" style="39" customWidth="1"/>
    <col min="1786" max="1786" width="10.7109375" style="39" customWidth="1"/>
    <col min="1787" max="1787" width="8.85546875" style="39" customWidth="1"/>
    <col min="1788" max="1788" width="11" style="39" customWidth="1"/>
    <col min="1789" max="1789" width="12.7109375" style="39" customWidth="1"/>
    <col min="1790" max="1790" width="12.140625" style="39" customWidth="1"/>
    <col min="1791" max="1791" width="11.7109375" style="39" customWidth="1"/>
    <col min="1792" max="1792" width="7.85546875" style="39" customWidth="1"/>
    <col min="1793" max="1793" width="13" style="39" customWidth="1"/>
    <col min="1794" max="1794" width="44.5703125" style="39" customWidth="1"/>
    <col min="1795" max="1797" width="8.28515625" style="39" customWidth="1"/>
    <col min="1798" max="2035" width="9.140625" style="39"/>
    <col min="2036" max="2037" width="7.85546875" style="39" customWidth="1"/>
    <col min="2038" max="2038" width="26.140625" style="39" customWidth="1"/>
    <col min="2039" max="2039" width="9.140625" style="39"/>
    <col min="2040" max="2040" width="14.42578125" style="39" customWidth="1"/>
    <col min="2041" max="2041" width="8.85546875" style="39" customWidth="1"/>
    <col min="2042" max="2042" width="10.7109375" style="39" customWidth="1"/>
    <col min="2043" max="2043" width="8.85546875" style="39" customWidth="1"/>
    <col min="2044" max="2044" width="11" style="39" customWidth="1"/>
    <col min="2045" max="2045" width="12.7109375" style="39" customWidth="1"/>
    <col min="2046" max="2046" width="12.140625" style="39" customWidth="1"/>
    <col min="2047" max="2047" width="11.7109375" style="39" customWidth="1"/>
    <col min="2048" max="2048" width="7.85546875" style="39" customWidth="1"/>
    <col min="2049" max="2049" width="13" style="39" customWidth="1"/>
    <col min="2050" max="2050" width="44.5703125" style="39" customWidth="1"/>
    <col min="2051" max="2053" width="8.28515625" style="39" customWidth="1"/>
    <col min="2054" max="2291" width="9.140625" style="39"/>
    <col min="2292" max="2293" width="7.85546875" style="39" customWidth="1"/>
    <col min="2294" max="2294" width="26.140625" style="39" customWidth="1"/>
    <col min="2295" max="2295" width="9.140625" style="39"/>
    <col min="2296" max="2296" width="14.42578125" style="39" customWidth="1"/>
    <col min="2297" max="2297" width="8.85546875" style="39" customWidth="1"/>
    <col min="2298" max="2298" width="10.7109375" style="39" customWidth="1"/>
    <col min="2299" max="2299" width="8.85546875" style="39" customWidth="1"/>
    <col min="2300" max="2300" width="11" style="39" customWidth="1"/>
    <col min="2301" max="2301" width="12.7109375" style="39" customWidth="1"/>
    <col min="2302" max="2302" width="12.140625" style="39" customWidth="1"/>
    <col min="2303" max="2303" width="11.7109375" style="39" customWidth="1"/>
    <col min="2304" max="2304" width="7.85546875" style="39" customWidth="1"/>
    <col min="2305" max="2305" width="13" style="39" customWidth="1"/>
    <col min="2306" max="2306" width="44.5703125" style="39" customWidth="1"/>
    <col min="2307" max="2309" width="8.28515625" style="39" customWidth="1"/>
    <col min="2310" max="2547" width="9.140625" style="39"/>
    <col min="2548" max="2549" width="7.85546875" style="39" customWidth="1"/>
    <col min="2550" max="2550" width="26.140625" style="39" customWidth="1"/>
    <col min="2551" max="2551" width="9.140625" style="39"/>
    <col min="2552" max="2552" width="14.42578125" style="39" customWidth="1"/>
    <col min="2553" max="2553" width="8.85546875" style="39" customWidth="1"/>
    <col min="2554" max="2554" width="10.7109375" style="39" customWidth="1"/>
    <col min="2555" max="2555" width="8.85546875" style="39" customWidth="1"/>
    <col min="2556" max="2556" width="11" style="39" customWidth="1"/>
    <col min="2557" max="2557" width="12.7109375" style="39" customWidth="1"/>
    <col min="2558" max="2558" width="12.140625" style="39" customWidth="1"/>
    <col min="2559" max="2559" width="11.7109375" style="39" customWidth="1"/>
    <col min="2560" max="2560" width="7.85546875" style="39" customWidth="1"/>
    <col min="2561" max="2561" width="13" style="39" customWidth="1"/>
    <col min="2562" max="2562" width="44.5703125" style="39" customWidth="1"/>
    <col min="2563" max="2565" width="8.28515625" style="39" customWidth="1"/>
    <col min="2566" max="2803" width="9.140625" style="39"/>
    <col min="2804" max="2805" width="7.85546875" style="39" customWidth="1"/>
    <col min="2806" max="2806" width="26.140625" style="39" customWidth="1"/>
    <col min="2807" max="2807" width="9.140625" style="39"/>
    <col min="2808" max="2808" width="14.42578125" style="39" customWidth="1"/>
    <col min="2809" max="2809" width="8.85546875" style="39" customWidth="1"/>
    <col min="2810" max="2810" width="10.7109375" style="39" customWidth="1"/>
    <col min="2811" max="2811" width="8.85546875" style="39" customWidth="1"/>
    <col min="2812" max="2812" width="11" style="39" customWidth="1"/>
    <col min="2813" max="2813" width="12.7109375" style="39" customWidth="1"/>
    <col min="2814" max="2814" width="12.140625" style="39" customWidth="1"/>
    <col min="2815" max="2815" width="11.7109375" style="39" customWidth="1"/>
    <col min="2816" max="2816" width="7.85546875" style="39" customWidth="1"/>
    <col min="2817" max="2817" width="13" style="39" customWidth="1"/>
    <col min="2818" max="2818" width="44.5703125" style="39" customWidth="1"/>
    <col min="2819" max="2821" width="8.28515625" style="39" customWidth="1"/>
    <col min="2822" max="3059" width="9.140625" style="39"/>
    <col min="3060" max="3061" width="7.85546875" style="39" customWidth="1"/>
    <col min="3062" max="3062" width="26.140625" style="39" customWidth="1"/>
    <col min="3063" max="3063" width="9.140625" style="39"/>
    <col min="3064" max="3064" width="14.42578125" style="39" customWidth="1"/>
    <col min="3065" max="3065" width="8.85546875" style="39" customWidth="1"/>
    <col min="3066" max="3066" width="10.7109375" style="39" customWidth="1"/>
    <col min="3067" max="3067" width="8.85546875" style="39" customWidth="1"/>
    <col min="3068" max="3068" width="11" style="39" customWidth="1"/>
    <col min="3069" max="3069" width="12.7109375" style="39" customWidth="1"/>
    <col min="3070" max="3070" width="12.140625" style="39" customWidth="1"/>
    <col min="3071" max="3071" width="11.7109375" style="39" customWidth="1"/>
    <col min="3072" max="3072" width="7.85546875" style="39" customWidth="1"/>
    <col min="3073" max="3073" width="13" style="39" customWidth="1"/>
    <col min="3074" max="3074" width="44.5703125" style="39" customWidth="1"/>
    <col min="3075" max="3077" width="8.28515625" style="39" customWidth="1"/>
    <col min="3078" max="3315" width="9.140625" style="39"/>
    <col min="3316" max="3317" width="7.85546875" style="39" customWidth="1"/>
    <col min="3318" max="3318" width="26.140625" style="39" customWidth="1"/>
    <col min="3319" max="3319" width="9.140625" style="39"/>
    <col min="3320" max="3320" width="14.42578125" style="39" customWidth="1"/>
    <col min="3321" max="3321" width="8.85546875" style="39" customWidth="1"/>
    <col min="3322" max="3322" width="10.7109375" style="39" customWidth="1"/>
    <col min="3323" max="3323" width="8.85546875" style="39" customWidth="1"/>
    <col min="3324" max="3324" width="11" style="39" customWidth="1"/>
    <col min="3325" max="3325" width="12.7109375" style="39" customWidth="1"/>
    <col min="3326" max="3326" width="12.140625" style="39" customWidth="1"/>
    <col min="3327" max="3327" width="11.7109375" style="39" customWidth="1"/>
    <col min="3328" max="3328" width="7.85546875" style="39" customWidth="1"/>
    <col min="3329" max="3329" width="13" style="39" customWidth="1"/>
    <col min="3330" max="3330" width="44.5703125" style="39" customWidth="1"/>
    <col min="3331" max="3333" width="8.28515625" style="39" customWidth="1"/>
    <col min="3334" max="3571" width="9.140625" style="39"/>
    <col min="3572" max="3573" width="7.85546875" style="39" customWidth="1"/>
    <col min="3574" max="3574" width="26.140625" style="39" customWidth="1"/>
    <col min="3575" max="3575" width="9.140625" style="39"/>
    <col min="3576" max="3576" width="14.42578125" style="39" customWidth="1"/>
    <col min="3577" max="3577" width="8.85546875" style="39" customWidth="1"/>
    <col min="3578" max="3578" width="10.7109375" style="39" customWidth="1"/>
    <col min="3579" max="3579" width="8.85546875" style="39" customWidth="1"/>
    <col min="3580" max="3580" width="11" style="39" customWidth="1"/>
    <col min="3581" max="3581" width="12.7109375" style="39" customWidth="1"/>
    <col min="3582" max="3582" width="12.140625" style="39" customWidth="1"/>
    <col min="3583" max="3583" width="11.7109375" style="39" customWidth="1"/>
    <col min="3584" max="3584" width="7.85546875" style="39" customWidth="1"/>
    <col min="3585" max="3585" width="13" style="39" customWidth="1"/>
    <col min="3586" max="3586" width="44.5703125" style="39" customWidth="1"/>
    <col min="3587" max="3589" width="8.28515625" style="39" customWidth="1"/>
    <col min="3590" max="3827" width="9.140625" style="39"/>
    <col min="3828" max="3829" width="7.85546875" style="39" customWidth="1"/>
    <col min="3830" max="3830" width="26.140625" style="39" customWidth="1"/>
    <col min="3831" max="3831" width="9.140625" style="39"/>
    <col min="3832" max="3832" width="14.42578125" style="39" customWidth="1"/>
    <col min="3833" max="3833" width="8.85546875" style="39" customWidth="1"/>
    <col min="3834" max="3834" width="10.7109375" style="39" customWidth="1"/>
    <col min="3835" max="3835" width="8.85546875" style="39" customWidth="1"/>
    <col min="3836" max="3836" width="11" style="39" customWidth="1"/>
    <col min="3837" max="3837" width="12.7109375" style="39" customWidth="1"/>
    <col min="3838" max="3838" width="12.140625" style="39" customWidth="1"/>
    <col min="3839" max="3839" width="11.7109375" style="39" customWidth="1"/>
    <col min="3840" max="3840" width="7.85546875" style="39" customWidth="1"/>
    <col min="3841" max="3841" width="13" style="39" customWidth="1"/>
    <col min="3842" max="3842" width="44.5703125" style="39" customWidth="1"/>
    <col min="3843" max="3845" width="8.28515625" style="39" customWidth="1"/>
    <col min="3846" max="4083" width="9.140625" style="39"/>
    <col min="4084" max="4085" width="7.85546875" style="39" customWidth="1"/>
    <col min="4086" max="4086" width="26.140625" style="39" customWidth="1"/>
    <col min="4087" max="4087" width="9.140625" style="39"/>
    <col min="4088" max="4088" width="14.42578125" style="39" customWidth="1"/>
    <col min="4089" max="4089" width="8.85546875" style="39" customWidth="1"/>
    <col min="4090" max="4090" width="10.7109375" style="39" customWidth="1"/>
    <col min="4091" max="4091" width="8.85546875" style="39" customWidth="1"/>
    <col min="4092" max="4092" width="11" style="39" customWidth="1"/>
    <col min="4093" max="4093" width="12.7109375" style="39" customWidth="1"/>
    <col min="4094" max="4094" width="12.140625" style="39" customWidth="1"/>
    <col min="4095" max="4095" width="11.7109375" style="39" customWidth="1"/>
    <col min="4096" max="4096" width="7.85546875" style="39" customWidth="1"/>
    <col min="4097" max="4097" width="13" style="39" customWidth="1"/>
    <col min="4098" max="4098" width="44.5703125" style="39" customWidth="1"/>
    <col min="4099" max="4101" width="8.28515625" style="39" customWidth="1"/>
    <col min="4102" max="4339" width="9.140625" style="39"/>
    <col min="4340" max="4341" width="7.85546875" style="39" customWidth="1"/>
    <col min="4342" max="4342" width="26.140625" style="39" customWidth="1"/>
    <col min="4343" max="4343" width="9.140625" style="39"/>
    <col min="4344" max="4344" width="14.42578125" style="39" customWidth="1"/>
    <col min="4345" max="4345" width="8.85546875" style="39" customWidth="1"/>
    <col min="4346" max="4346" width="10.7109375" style="39" customWidth="1"/>
    <col min="4347" max="4347" width="8.85546875" style="39" customWidth="1"/>
    <col min="4348" max="4348" width="11" style="39" customWidth="1"/>
    <col min="4349" max="4349" width="12.7109375" style="39" customWidth="1"/>
    <col min="4350" max="4350" width="12.140625" style="39" customWidth="1"/>
    <col min="4351" max="4351" width="11.7109375" style="39" customWidth="1"/>
    <col min="4352" max="4352" width="7.85546875" style="39" customWidth="1"/>
    <col min="4353" max="4353" width="13" style="39" customWidth="1"/>
    <col min="4354" max="4354" width="44.5703125" style="39" customWidth="1"/>
    <col min="4355" max="4357" width="8.28515625" style="39" customWidth="1"/>
    <col min="4358" max="4595" width="9.140625" style="39"/>
    <col min="4596" max="4597" width="7.85546875" style="39" customWidth="1"/>
    <col min="4598" max="4598" width="26.140625" style="39" customWidth="1"/>
    <col min="4599" max="4599" width="9.140625" style="39"/>
    <col min="4600" max="4600" width="14.42578125" style="39" customWidth="1"/>
    <col min="4601" max="4601" width="8.85546875" style="39" customWidth="1"/>
    <col min="4602" max="4602" width="10.7109375" style="39" customWidth="1"/>
    <col min="4603" max="4603" width="8.85546875" style="39" customWidth="1"/>
    <col min="4604" max="4604" width="11" style="39" customWidth="1"/>
    <col min="4605" max="4605" width="12.7109375" style="39" customWidth="1"/>
    <col min="4606" max="4606" width="12.140625" style="39" customWidth="1"/>
    <col min="4607" max="4607" width="11.7109375" style="39" customWidth="1"/>
    <col min="4608" max="4608" width="7.85546875" style="39" customWidth="1"/>
    <col min="4609" max="4609" width="13" style="39" customWidth="1"/>
    <col min="4610" max="4610" width="44.5703125" style="39" customWidth="1"/>
    <col min="4611" max="4613" width="8.28515625" style="39" customWidth="1"/>
    <col min="4614" max="4851" width="9.140625" style="39"/>
    <col min="4852" max="4853" width="7.85546875" style="39" customWidth="1"/>
    <col min="4854" max="4854" width="26.140625" style="39" customWidth="1"/>
    <col min="4855" max="4855" width="9.140625" style="39"/>
    <col min="4856" max="4856" width="14.42578125" style="39" customWidth="1"/>
    <col min="4857" max="4857" width="8.85546875" style="39" customWidth="1"/>
    <col min="4858" max="4858" width="10.7109375" style="39" customWidth="1"/>
    <col min="4859" max="4859" width="8.85546875" style="39" customWidth="1"/>
    <col min="4860" max="4860" width="11" style="39" customWidth="1"/>
    <col min="4861" max="4861" width="12.7109375" style="39" customWidth="1"/>
    <col min="4862" max="4862" width="12.140625" style="39" customWidth="1"/>
    <col min="4863" max="4863" width="11.7109375" style="39" customWidth="1"/>
    <col min="4864" max="4864" width="7.85546875" style="39" customWidth="1"/>
    <col min="4865" max="4865" width="13" style="39" customWidth="1"/>
    <col min="4866" max="4866" width="44.5703125" style="39" customWidth="1"/>
    <col min="4867" max="4869" width="8.28515625" style="39" customWidth="1"/>
    <col min="4870" max="5107" width="9.140625" style="39"/>
    <col min="5108" max="5109" width="7.85546875" style="39" customWidth="1"/>
    <col min="5110" max="5110" width="26.140625" style="39" customWidth="1"/>
    <col min="5111" max="5111" width="9.140625" style="39"/>
    <col min="5112" max="5112" width="14.42578125" style="39" customWidth="1"/>
    <col min="5113" max="5113" width="8.85546875" style="39" customWidth="1"/>
    <col min="5114" max="5114" width="10.7109375" style="39" customWidth="1"/>
    <col min="5115" max="5115" width="8.85546875" style="39" customWidth="1"/>
    <col min="5116" max="5116" width="11" style="39" customWidth="1"/>
    <col min="5117" max="5117" width="12.7109375" style="39" customWidth="1"/>
    <col min="5118" max="5118" width="12.140625" style="39" customWidth="1"/>
    <col min="5119" max="5119" width="11.7109375" style="39" customWidth="1"/>
    <col min="5120" max="5120" width="7.85546875" style="39" customWidth="1"/>
    <col min="5121" max="5121" width="13" style="39" customWidth="1"/>
    <col min="5122" max="5122" width="44.5703125" style="39" customWidth="1"/>
    <col min="5123" max="5125" width="8.28515625" style="39" customWidth="1"/>
    <col min="5126" max="5363" width="9.140625" style="39"/>
    <col min="5364" max="5365" width="7.85546875" style="39" customWidth="1"/>
    <col min="5366" max="5366" width="26.140625" style="39" customWidth="1"/>
    <col min="5367" max="5367" width="9.140625" style="39"/>
    <col min="5368" max="5368" width="14.42578125" style="39" customWidth="1"/>
    <col min="5369" max="5369" width="8.85546875" style="39" customWidth="1"/>
    <col min="5370" max="5370" width="10.7109375" style="39" customWidth="1"/>
    <col min="5371" max="5371" width="8.85546875" style="39" customWidth="1"/>
    <col min="5372" max="5372" width="11" style="39" customWidth="1"/>
    <col min="5373" max="5373" width="12.7109375" style="39" customWidth="1"/>
    <col min="5374" max="5374" width="12.140625" style="39" customWidth="1"/>
    <col min="5375" max="5375" width="11.7109375" style="39" customWidth="1"/>
    <col min="5376" max="5376" width="7.85546875" style="39" customWidth="1"/>
    <col min="5377" max="5377" width="13" style="39" customWidth="1"/>
    <col min="5378" max="5378" width="44.5703125" style="39" customWidth="1"/>
    <col min="5379" max="5381" width="8.28515625" style="39" customWidth="1"/>
    <col min="5382" max="5619" width="9.140625" style="39"/>
    <col min="5620" max="5621" width="7.85546875" style="39" customWidth="1"/>
    <col min="5622" max="5622" width="26.140625" style="39" customWidth="1"/>
    <col min="5623" max="5623" width="9.140625" style="39"/>
    <col min="5624" max="5624" width="14.42578125" style="39" customWidth="1"/>
    <col min="5625" max="5625" width="8.85546875" style="39" customWidth="1"/>
    <col min="5626" max="5626" width="10.7109375" style="39" customWidth="1"/>
    <col min="5627" max="5627" width="8.85546875" style="39" customWidth="1"/>
    <col min="5628" max="5628" width="11" style="39" customWidth="1"/>
    <col min="5629" max="5629" width="12.7109375" style="39" customWidth="1"/>
    <col min="5630" max="5630" width="12.140625" style="39" customWidth="1"/>
    <col min="5631" max="5631" width="11.7109375" style="39" customWidth="1"/>
    <col min="5632" max="5632" width="7.85546875" style="39" customWidth="1"/>
    <col min="5633" max="5633" width="13" style="39" customWidth="1"/>
    <col min="5634" max="5634" width="44.5703125" style="39" customWidth="1"/>
    <col min="5635" max="5637" width="8.28515625" style="39" customWidth="1"/>
    <col min="5638" max="5875" width="9.140625" style="39"/>
    <col min="5876" max="5877" width="7.85546875" style="39" customWidth="1"/>
    <col min="5878" max="5878" width="26.140625" style="39" customWidth="1"/>
    <col min="5879" max="5879" width="9.140625" style="39"/>
    <col min="5880" max="5880" width="14.42578125" style="39" customWidth="1"/>
    <col min="5881" max="5881" width="8.85546875" style="39" customWidth="1"/>
    <col min="5882" max="5882" width="10.7109375" style="39" customWidth="1"/>
    <col min="5883" max="5883" width="8.85546875" style="39" customWidth="1"/>
    <col min="5884" max="5884" width="11" style="39" customWidth="1"/>
    <col min="5885" max="5885" width="12.7109375" style="39" customWidth="1"/>
    <col min="5886" max="5886" width="12.140625" style="39" customWidth="1"/>
    <col min="5887" max="5887" width="11.7109375" style="39" customWidth="1"/>
    <col min="5888" max="5888" width="7.85546875" style="39" customWidth="1"/>
    <col min="5889" max="5889" width="13" style="39" customWidth="1"/>
    <col min="5890" max="5890" width="44.5703125" style="39" customWidth="1"/>
    <col min="5891" max="5893" width="8.28515625" style="39" customWidth="1"/>
    <col min="5894" max="6131" width="9.140625" style="39"/>
    <col min="6132" max="6133" width="7.85546875" style="39" customWidth="1"/>
    <col min="6134" max="6134" width="26.140625" style="39" customWidth="1"/>
    <col min="6135" max="6135" width="9.140625" style="39"/>
    <col min="6136" max="6136" width="14.42578125" style="39" customWidth="1"/>
    <col min="6137" max="6137" width="8.85546875" style="39" customWidth="1"/>
    <col min="6138" max="6138" width="10.7109375" style="39" customWidth="1"/>
    <col min="6139" max="6139" width="8.85546875" style="39" customWidth="1"/>
    <col min="6140" max="6140" width="11" style="39" customWidth="1"/>
    <col min="6141" max="6141" width="12.7109375" style="39" customWidth="1"/>
    <col min="6142" max="6142" width="12.140625" style="39" customWidth="1"/>
    <col min="6143" max="6143" width="11.7109375" style="39" customWidth="1"/>
    <col min="6144" max="6144" width="7.85546875" style="39" customWidth="1"/>
    <col min="6145" max="6145" width="13" style="39" customWidth="1"/>
    <col min="6146" max="6146" width="44.5703125" style="39" customWidth="1"/>
    <col min="6147" max="6149" width="8.28515625" style="39" customWidth="1"/>
    <col min="6150" max="6387" width="9.140625" style="39"/>
    <col min="6388" max="6389" width="7.85546875" style="39" customWidth="1"/>
    <col min="6390" max="6390" width="26.140625" style="39" customWidth="1"/>
    <col min="6391" max="6391" width="9.140625" style="39"/>
    <col min="6392" max="6392" width="14.42578125" style="39" customWidth="1"/>
    <col min="6393" max="6393" width="8.85546875" style="39" customWidth="1"/>
    <col min="6394" max="6394" width="10.7109375" style="39" customWidth="1"/>
    <col min="6395" max="6395" width="8.85546875" style="39" customWidth="1"/>
    <col min="6396" max="6396" width="11" style="39" customWidth="1"/>
    <col min="6397" max="6397" width="12.7109375" style="39" customWidth="1"/>
    <col min="6398" max="6398" width="12.140625" style="39" customWidth="1"/>
    <col min="6399" max="6399" width="11.7109375" style="39" customWidth="1"/>
    <col min="6400" max="6400" width="7.85546875" style="39" customWidth="1"/>
    <col min="6401" max="6401" width="13" style="39" customWidth="1"/>
    <col min="6402" max="6402" width="44.5703125" style="39" customWidth="1"/>
    <col min="6403" max="6405" width="8.28515625" style="39" customWidth="1"/>
    <col min="6406" max="6643" width="9.140625" style="39"/>
    <col min="6644" max="6645" width="7.85546875" style="39" customWidth="1"/>
    <col min="6646" max="6646" width="26.140625" style="39" customWidth="1"/>
    <col min="6647" max="6647" width="9.140625" style="39"/>
    <col min="6648" max="6648" width="14.42578125" style="39" customWidth="1"/>
    <col min="6649" max="6649" width="8.85546875" style="39" customWidth="1"/>
    <col min="6650" max="6650" width="10.7109375" style="39" customWidth="1"/>
    <col min="6651" max="6651" width="8.85546875" style="39" customWidth="1"/>
    <col min="6652" max="6652" width="11" style="39" customWidth="1"/>
    <col min="6653" max="6653" width="12.7109375" style="39" customWidth="1"/>
    <col min="6654" max="6654" width="12.140625" style="39" customWidth="1"/>
    <col min="6655" max="6655" width="11.7109375" style="39" customWidth="1"/>
    <col min="6656" max="6656" width="7.85546875" style="39" customWidth="1"/>
    <col min="6657" max="6657" width="13" style="39" customWidth="1"/>
    <col min="6658" max="6658" width="44.5703125" style="39" customWidth="1"/>
    <col min="6659" max="6661" width="8.28515625" style="39" customWidth="1"/>
    <col min="6662" max="6899" width="9.140625" style="39"/>
    <col min="6900" max="6901" width="7.85546875" style="39" customWidth="1"/>
    <col min="6902" max="6902" width="26.140625" style="39" customWidth="1"/>
    <col min="6903" max="6903" width="9.140625" style="39"/>
    <col min="6904" max="6904" width="14.42578125" style="39" customWidth="1"/>
    <col min="6905" max="6905" width="8.85546875" style="39" customWidth="1"/>
    <col min="6906" max="6906" width="10.7109375" style="39" customWidth="1"/>
    <col min="6907" max="6907" width="8.85546875" style="39" customWidth="1"/>
    <col min="6908" max="6908" width="11" style="39" customWidth="1"/>
    <col min="6909" max="6909" width="12.7109375" style="39" customWidth="1"/>
    <col min="6910" max="6910" width="12.140625" style="39" customWidth="1"/>
    <col min="6911" max="6911" width="11.7109375" style="39" customWidth="1"/>
    <col min="6912" max="6912" width="7.85546875" style="39" customWidth="1"/>
    <col min="6913" max="6913" width="13" style="39" customWidth="1"/>
    <col min="6914" max="6914" width="44.5703125" style="39" customWidth="1"/>
    <col min="6915" max="6917" width="8.28515625" style="39" customWidth="1"/>
    <col min="6918" max="7155" width="9.140625" style="39"/>
    <col min="7156" max="7157" width="7.85546875" style="39" customWidth="1"/>
    <col min="7158" max="7158" width="26.140625" style="39" customWidth="1"/>
    <col min="7159" max="7159" width="9.140625" style="39"/>
    <col min="7160" max="7160" width="14.42578125" style="39" customWidth="1"/>
    <col min="7161" max="7161" width="8.85546875" style="39" customWidth="1"/>
    <col min="7162" max="7162" width="10.7109375" style="39" customWidth="1"/>
    <col min="7163" max="7163" width="8.85546875" style="39" customWidth="1"/>
    <col min="7164" max="7164" width="11" style="39" customWidth="1"/>
    <col min="7165" max="7165" width="12.7109375" style="39" customWidth="1"/>
    <col min="7166" max="7166" width="12.140625" style="39" customWidth="1"/>
    <col min="7167" max="7167" width="11.7109375" style="39" customWidth="1"/>
    <col min="7168" max="7168" width="7.85546875" style="39" customWidth="1"/>
    <col min="7169" max="7169" width="13" style="39" customWidth="1"/>
    <col min="7170" max="7170" width="44.5703125" style="39" customWidth="1"/>
    <col min="7171" max="7173" width="8.28515625" style="39" customWidth="1"/>
    <col min="7174" max="7411" width="9.140625" style="39"/>
    <col min="7412" max="7413" width="7.85546875" style="39" customWidth="1"/>
    <col min="7414" max="7414" width="26.140625" style="39" customWidth="1"/>
    <col min="7415" max="7415" width="9.140625" style="39"/>
    <col min="7416" max="7416" width="14.42578125" style="39" customWidth="1"/>
    <col min="7417" max="7417" width="8.85546875" style="39" customWidth="1"/>
    <col min="7418" max="7418" width="10.7109375" style="39" customWidth="1"/>
    <col min="7419" max="7419" width="8.85546875" style="39" customWidth="1"/>
    <col min="7420" max="7420" width="11" style="39" customWidth="1"/>
    <col min="7421" max="7421" width="12.7109375" style="39" customWidth="1"/>
    <col min="7422" max="7422" width="12.140625" style="39" customWidth="1"/>
    <col min="7423" max="7423" width="11.7109375" style="39" customWidth="1"/>
    <col min="7424" max="7424" width="7.85546875" style="39" customWidth="1"/>
    <col min="7425" max="7425" width="13" style="39" customWidth="1"/>
    <col min="7426" max="7426" width="44.5703125" style="39" customWidth="1"/>
    <col min="7427" max="7429" width="8.28515625" style="39" customWidth="1"/>
    <col min="7430" max="7667" width="9.140625" style="39"/>
    <col min="7668" max="7669" width="7.85546875" style="39" customWidth="1"/>
    <col min="7670" max="7670" width="26.140625" style="39" customWidth="1"/>
    <col min="7671" max="7671" width="9.140625" style="39"/>
    <col min="7672" max="7672" width="14.42578125" style="39" customWidth="1"/>
    <col min="7673" max="7673" width="8.85546875" style="39" customWidth="1"/>
    <col min="7674" max="7674" width="10.7109375" style="39" customWidth="1"/>
    <col min="7675" max="7675" width="8.85546875" style="39" customWidth="1"/>
    <col min="7676" max="7676" width="11" style="39" customWidth="1"/>
    <col min="7677" max="7677" width="12.7109375" style="39" customWidth="1"/>
    <col min="7678" max="7678" width="12.140625" style="39" customWidth="1"/>
    <col min="7679" max="7679" width="11.7109375" style="39" customWidth="1"/>
    <col min="7680" max="7680" width="7.85546875" style="39" customWidth="1"/>
    <col min="7681" max="7681" width="13" style="39" customWidth="1"/>
    <col min="7682" max="7682" width="44.5703125" style="39" customWidth="1"/>
    <col min="7683" max="7685" width="8.28515625" style="39" customWidth="1"/>
    <col min="7686" max="7923" width="9.140625" style="39"/>
    <col min="7924" max="7925" width="7.85546875" style="39" customWidth="1"/>
    <col min="7926" max="7926" width="26.140625" style="39" customWidth="1"/>
    <col min="7927" max="7927" width="9.140625" style="39"/>
    <col min="7928" max="7928" width="14.42578125" style="39" customWidth="1"/>
    <col min="7929" max="7929" width="8.85546875" style="39" customWidth="1"/>
    <col min="7930" max="7930" width="10.7109375" style="39" customWidth="1"/>
    <col min="7931" max="7931" width="8.85546875" style="39" customWidth="1"/>
    <col min="7932" max="7932" width="11" style="39" customWidth="1"/>
    <col min="7933" max="7933" width="12.7109375" style="39" customWidth="1"/>
    <col min="7934" max="7934" width="12.140625" style="39" customWidth="1"/>
    <col min="7935" max="7935" width="11.7109375" style="39" customWidth="1"/>
    <col min="7936" max="7936" width="7.85546875" style="39" customWidth="1"/>
    <col min="7937" max="7937" width="13" style="39" customWidth="1"/>
    <col min="7938" max="7938" width="44.5703125" style="39" customWidth="1"/>
    <col min="7939" max="7941" width="8.28515625" style="39" customWidth="1"/>
    <col min="7942" max="8179" width="9.140625" style="39"/>
    <col min="8180" max="8181" width="7.85546875" style="39" customWidth="1"/>
    <col min="8182" max="8182" width="26.140625" style="39" customWidth="1"/>
    <col min="8183" max="8183" width="9.140625" style="39"/>
    <col min="8184" max="8184" width="14.42578125" style="39" customWidth="1"/>
    <col min="8185" max="8185" width="8.85546875" style="39" customWidth="1"/>
    <col min="8186" max="8186" width="10.7109375" style="39" customWidth="1"/>
    <col min="8187" max="8187" width="8.85546875" style="39" customWidth="1"/>
    <col min="8188" max="8188" width="11" style="39" customWidth="1"/>
    <col min="8189" max="8189" width="12.7109375" style="39" customWidth="1"/>
    <col min="8190" max="8190" width="12.140625" style="39" customWidth="1"/>
    <col min="8191" max="8191" width="11.7109375" style="39" customWidth="1"/>
    <col min="8192" max="8192" width="7.85546875" style="39" customWidth="1"/>
    <col min="8193" max="8193" width="13" style="39" customWidth="1"/>
    <col min="8194" max="8194" width="44.5703125" style="39" customWidth="1"/>
    <col min="8195" max="8197" width="8.28515625" style="39" customWidth="1"/>
    <col min="8198" max="8435" width="9.140625" style="39"/>
    <col min="8436" max="8437" width="7.85546875" style="39" customWidth="1"/>
    <col min="8438" max="8438" width="26.140625" style="39" customWidth="1"/>
    <col min="8439" max="8439" width="9.140625" style="39"/>
    <col min="8440" max="8440" width="14.42578125" style="39" customWidth="1"/>
    <col min="8441" max="8441" width="8.85546875" style="39" customWidth="1"/>
    <col min="8442" max="8442" width="10.7109375" style="39" customWidth="1"/>
    <col min="8443" max="8443" width="8.85546875" style="39" customWidth="1"/>
    <col min="8444" max="8444" width="11" style="39" customWidth="1"/>
    <col min="8445" max="8445" width="12.7109375" style="39" customWidth="1"/>
    <col min="8446" max="8446" width="12.140625" style="39" customWidth="1"/>
    <col min="8447" max="8447" width="11.7109375" style="39" customWidth="1"/>
    <col min="8448" max="8448" width="7.85546875" style="39" customWidth="1"/>
    <col min="8449" max="8449" width="13" style="39" customWidth="1"/>
    <col min="8450" max="8450" width="44.5703125" style="39" customWidth="1"/>
    <col min="8451" max="8453" width="8.28515625" style="39" customWidth="1"/>
    <col min="8454" max="8691" width="9.140625" style="39"/>
    <col min="8692" max="8693" width="7.85546875" style="39" customWidth="1"/>
    <col min="8694" max="8694" width="26.140625" style="39" customWidth="1"/>
    <col min="8695" max="8695" width="9.140625" style="39"/>
    <col min="8696" max="8696" width="14.42578125" style="39" customWidth="1"/>
    <col min="8697" max="8697" width="8.85546875" style="39" customWidth="1"/>
    <col min="8698" max="8698" width="10.7109375" style="39" customWidth="1"/>
    <col min="8699" max="8699" width="8.85546875" style="39" customWidth="1"/>
    <col min="8700" max="8700" width="11" style="39" customWidth="1"/>
    <col min="8701" max="8701" width="12.7109375" style="39" customWidth="1"/>
    <col min="8702" max="8702" width="12.140625" style="39" customWidth="1"/>
    <col min="8703" max="8703" width="11.7109375" style="39" customWidth="1"/>
    <col min="8704" max="8704" width="7.85546875" style="39" customWidth="1"/>
    <col min="8705" max="8705" width="13" style="39" customWidth="1"/>
    <col min="8706" max="8706" width="44.5703125" style="39" customWidth="1"/>
    <col min="8707" max="8709" width="8.28515625" style="39" customWidth="1"/>
    <col min="8710" max="8947" width="9.140625" style="39"/>
    <col min="8948" max="8949" width="7.85546875" style="39" customWidth="1"/>
    <col min="8950" max="8950" width="26.140625" style="39" customWidth="1"/>
    <col min="8951" max="8951" width="9.140625" style="39"/>
    <col min="8952" max="8952" width="14.42578125" style="39" customWidth="1"/>
    <col min="8953" max="8953" width="8.85546875" style="39" customWidth="1"/>
    <col min="8954" max="8954" width="10.7109375" style="39" customWidth="1"/>
    <col min="8955" max="8955" width="8.85546875" style="39" customWidth="1"/>
    <col min="8956" max="8956" width="11" style="39" customWidth="1"/>
    <col min="8957" max="8957" width="12.7109375" style="39" customWidth="1"/>
    <col min="8958" max="8958" width="12.140625" style="39" customWidth="1"/>
    <col min="8959" max="8959" width="11.7109375" style="39" customWidth="1"/>
    <col min="8960" max="8960" width="7.85546875" style="39" customWidth="1"/>
    <col min="8961" max="8961" width="13" style="39" customWidth="1"/>
    <col min="8962" max="8962" width="44.5703125" style="39" customWidth="1"/>
    <col min="8963" max="8965" width="8.28515625" style="39" customWidth="1"/>
    <col min="8966" max="9203" width="9.140625" style="39"/>
    <col min="9204" max="9205" width="7.85546875" style="39" customWidth="1"/>
    <col min="9206" max="9206" width="26.140625" style="39" customWidth="1"/>
    <col min="9207" max="9207" width="9.140625" style="39"/>
    <col min="9208" max="9208" width="14.42578125" style="39" customWidth="1"/>
    <col min="9209" max="9209" width="8.85546875" style="39" customWidth="1"/>
    <col min="9210" max="9210" width="10.7109375" style="39" customWidth="1"/>
    <col min="9211" max="9211" width="8.85546875" style="39" customWidth="1"/>
    <col min="9212" max="9212" width="11" style="39" customWidth="1"/>
    <col min="9213" max="9213" width="12.7109375" style="39" customWidth="1"/>
    <col min="9214" max="9214" width="12.140625" style="39" customWidth="1"/>
    <col min="9215" max="9215" width="11.7109375" style="39" customWidth="1"/>
    <col min="9216" max="9216" width="7.85546875" style="39" customWidth="1"/>
    <col min="9217" max="9217" width="13" style="39" customWidth="1"/>
    <col min="9218" max="9218" width="44.5703125" style="39" customWidth="1"/>
    <col min="9219" max="9221" width="8.28515625" style="39" customWidth="1"/>
    <col min="9222" max="9459" width="9.140625" style="39"/>
    <col min="9460" max="9461" width="7.85546875" style="39" customWidth="1"/>
    <col min="9462" max="9462" width="26.140625" style="39" customWidth="1"/>
    <col min="9463" max="9463" width="9.140625" style="39"/>
    <col min="9464" max="9464" width="14.42578125" style="39" customWidth="1"/>
    <col min="9465" max="9465" width="8.85546875" style="39" customWidth="1"/>
    <col min="9466" max="9466" width="10.7109375" style="39" customWidth="1"/>
    <col min="9467" max="9467" width="8.85546875" style="39" customWidth="1"/>
    <col min="9468" max="9468" width="11" style="39" customWidth="1"/>
    <col min="9469" max="9469" width="12.7109375" style="39" customWidth="1"/>
    <col min="9470" max="9470" width="12.140625" style="39" customWidth="1"/>
    <col min="9471" max="9471" width="11.7109375" style="39" customWidth="1"/>
    <col min="9472" max="9472" width="7.85546875" style="39" customWidth="1"/>
    <col min="9473" max="9473" width="13" style="39" customWidth="1"/>
    <col min="9474" max="9474" width="44.5703125" style="39" customWidth="1"/>
    <col min="9475" max="9477" width="8.28515625" style="39" customWidth="1"/>
    <col min="9478" max="9715" width="9.140625" style="39"/>
    <col min="9716" max="9717" width="7.85546875" style="39" customWidth="1"/>
    <col min="9718" max="9718" width="26.140625" style="39" customWidth="1"/>
    <col min="9719" max="9719" width="9.140625" style="39"/>
    <col min="9720" max="9720" width="14.42578125" style="39" customWidth="1"/>
    <col min="9721" max="9721" width="8.85546875" style="39" customWidth="1"/>
    <col min="9722" max="9722" width="10.7109375" style="39" customWidth="1"/>
    <col min="9723" max="9723" width="8.85546875" style="39" customWidth="1"/>
    <col min="9724" max="9724" width="11" style="39" customWidth="1"/>
    <col min="9725" max="9725" width="12.7109375" style="39" customWidth="1"/>
    <col min="9726" max="9726" width="12.140625" style="39" customWidth="1"/>
    <col min="9727" max="9727" width="11.7109375" style="39" customWidth="1"/>
    <col min="9728" max="9728" width="7.85546875" style="39" customWidth="1"/>
    <col min="9729" max="9729" width="13" style="39" customWidth="1"/>
    <col min="9730" max="9730" width="44.5703125" style="39" customWidth="1"/>
    <col min="9731" max="9733" width="8.28515625" style="39" customWidth="1"/>
    <col min="9734" max="9971" width="9.140625" style="39"/>
    <col min="9972" max="9973" width="7.85546875" style="39" customWidth="1"/>
    <col min="9974" max="9974" width="26.140625" style="39" customWidth="1"/>
    <col min="9975" max="9975" width="9.140625" style="39"/>
    <col min="9976" max="9976" width="14.42578125" style="39" customWidth="1"/>
    <col min="9977" max="9977" width="8.85546875" style="39" customWidth="1"/>
    <col min="9978" max="9978" width="10.7109375" style="39" customWidth="1"/>
    <col min="9979" max="9979" width="8.85546875" style="39" customWidth="1"/>
    <col min="9980" max="9980" width="11" style="39" customWidth="1"/>
    <col min="9981" max="9981" width="12.7109375" style="39" customWidth="1"/>
    <col min="9982" max="9982" width="12.140625" style="39" customWidth="1"/>
    <col min="9983" max="9983" width="11.7109375" style="39" customWidth="1"/>
    <col min="9984" max="9984" width="7.85546875" style="39" customWidth="1"/>
    <col min="9985" max="9985" width="13" style="39" customWidth="1"/>
    <col min="9986" max="9986" width="44.5703125" style="39" customWidth="1"/>
    <col min="9987" max="9989" width="8.28515625" style="39" customWidth="1"/>
    <col min="9990" max="10227" width="9.140625" style="39"/>
    <col min="10228" max="10229" width="7.85546875" style="39" customWidth="1"/>
    <col min="10230" max="10230" width="26.140625" style="39" customWidth="1"/>
    <col min="10231" max="10231" width="9.140625" style="39"/>
    <col min="10232" max="10232" width="14.42578125" style="39" customWidth="1"/>
    <col min="10233" max="10233" width="8.85546875" style="39" customWidth="1"/>
    <col min="10234" max="10234" width="10.7109375" style="39" customWidth="1"/>
    <col min="10235" max="10235" width="8.85546875" style="39" customWidth="1"/>
    <col min="10236" max="10236" width="11" style="39" customWidth="1"/>
    <col min="10237" max="10237" width="12.7109375" style="39" customWidth="1"/>
    <col min="10238" max="10238" width="12.140625" style="39" customWidth="1"/>
    <col min="10239" max="10239" width="11.7109375" style="39" customWidth="1"/>
    <col min="10240" max="10240" width="7.85546875" style="39" customWidth="1"/>
    <col min="10241" max="10241" width="13" style="39" customWidth="1"/>
    <col min="10242" max="10242" width="44.5703125" style="39" customWidth="1"/>
    <col min="10243" max="10245" width="8.28515625" style="39" customWidth="1"/>
    <col min="10246" max="10483" width="9.140625" style="39"/>
    <col min="10484" max="10485" width="7.85546875" style="39" customWidth="1"/>
    <col min="10486" max="10486" width="26.140625" style="39" customWidth="1"/>
    <col min="10487" max="10487" width="9.140625" style="39"/>
    <col min="10488" max="10488" width="14.42578125" style="39" customWidth="1"/>
    <col min="10489" max="10489" width="8.85546875" style="39" customWidth="1"/>
    <col min="10490" max="10490" width="10.7109375" style="39" customWidth="1"/>
    <col min="10491" max="10491" width="8.85546875" style="39" customWidth="1"/>
    <col min="10492" max="10492" width="11" style="39" customWidth="1"/>
    <col min="10493" max="10493" width="12.7109375" style="39" customWidth="1"/>
    <col min="10494" max="10494" width="12.140625" style="39" customWidth="1"/>
    <col min="10495" max="10495" width="11.7109375" style="39" customWidth="1"/>
    <col min="10496" max="10496" width="7.85546875" style="39" customWidth="1"/>
    <col min="10497" max="10497" width="13" style="39" customWidth="1"/>
    <col min="10498" max="10498" width="44.5703125" style="39" customWidth="1"/>
    <col min="10499" max="10501" width="8.28515625" style="39" customWidth="1"/>
    <col min="10502" max="10739" width="9.140625" style="39"/>
    <col min="10740" max="10741" width="7.85546875" style="39" customWidth="1"/>
    <col min="10742" max="10742" width="26.140625" style="39" customWidth="1"/>
    <col min="10743" max="10743" width="9.140625" style="39"/>
    <col min="10744" max="10744" width="14.42578125" style="39" customWidth="1"/>
    <col min="10745" max="10745" width="8.85546875" style="39" customWidth="1"/>
    <col min="10746" max="10746" width="10.7109375" style="39" customWidth="1"/>
    <col min="10747" max="10747" width="8.85546875" style="39" customWidth="1"/>
    <col min="10748" max="10748" width="11" style="39" customWidth="1"/>
    <col min="10749" max="10749" width="12.7109375" style="39" customWidth="1"/>
    <col min="10750" max="10750" width="12.140625" style="39" customWidth="1"/>
    <col min="10751" max="10751" width="11.7109375" style="39" customWidth="1"/>
    <col min="10752" max="10752" width="7.85546875" style="39" customWidth="1"/>
    <col min="10753" max="10753" width="13" style="39" customWidth="1"/>
    <col min="10754" max="10754" width="44.5703125" style="39" customWidth="1"/>
    <col min="10755" max="10757" width="8.28515625" style="39" customWidth="1"/>
    <col min="10758" max="10995" width="9.140625" style="39"/>
    <col min="10996" max="10997" width="7.85546875" style="39" customWidth="1"/>
    <col min="10998" max="10998" width="26.140625" style="39" customWidth="1"/>
    <col min="10999" max="10999" width="9.140625" style="39"/>
    <col min="11000" max="11000" width="14.42578125" style="39" customWidth="1"/>
    <col min="11001" max="11001" width="8.85546875" style="39" customWidth="1"/>
    <col min="11002" max="11002" width="10.7109375" style="39" customWidth="1"/>
    <col min="11003" max="11003" width="8.85546875" style="39" customWidth="1"/>
    <col min="11004" max="11004" width="11" style="39" customWidth="1"/>
    <col min="11005" max="11005" width="12.7109375" style="39" customWidth="1"/>
    <col min="11006" max="11006" width="12.140625" style="39" customWidth="1"/>
    <col min="11007" max="11007" width="11.7109375" style="39" customWidth="1"/>
    <col min="11008" max="11008" width="7.85546875" style="39" customWidth="1"/>
    <col min="11009" max="11009" width="13" style="39" customWidth="1"/>
    <col min="11010" max="11010" width="44.5703125" style="39" customWidth="1"/>
    <col min="11011" max="11013" width="8.28515625" style="39" customWidth="1"/>
    <col min="11014" max="11251" width="9.140625" style="39"/>
    <col min="11252" max="11253" width="7.85546875" style="39" customWidth="1"/>
    <col min="11254" max="11254" width="26.140625" style="39" customWidth="1"/>
    <col min="11255" max="11255" width="9.140625" style="39"/>
    <col min="11256" max="11256" width="14.42578125" style="39" customWidth="1"/>
    <col min="11257" max="11257" width="8.85546875" style="39" customWidth="1"/>
    <col min="11258" max="11258" width="10.7109375" style="39" customWidth="1"/>
    <col min="11259" max="11259" width="8.85546875" style="39" customWidth="1"/>
    <col min="11260" max="11260" width="11" style="39" customWidth="1"/>
    <col min="11261" max="11261" width="12.7109375" style="39" customWidth="1"/>
    <col min="11262" max="11262" width="12.140625" style="39" customWidth="1"/>
    <col min="11263" max="11263" width="11.7109375" style="39" customWidth="1"/>
    <col min="11264" max="11264" width="7.85546875" style="39" customWidth="1"/>
    <col min="11265" max="11265" width="13" style="39" customWidth="1"/>
    <col min="11266" max="11266" width="44.5703125" style="39" customWidth="1"/>
    <col min="11267" max="11269" width="8.28515625" style="39" customWidth="1"/>
    <col min="11270" max="11507" width="9.140625" style="39"/>
    <col min="11508" max="11509" width="7.85546875" style="39" customWidth="1"/>
    <col min="11510" max="11510" width="26.140625" style="39" customWidth="1"/>
    <col min="11511" max="11511" width="9.140625" style="39"/>
    <col min="11512" max="11512" width="14.42578125" style="39" customWidth="1"/>
    <col min="11513" max="11513" width="8.85546875" style="39" customWidth="1"/>
    <col min="11514" max="11514" width="10.7109375" style="39" customWidth="1"/>
    <col min="11515" max="11515" width="8.85546875" style="39" customWidth="1"/>
    <col min="11516" max="11516" width="11" style="39" customWidth="1"/>
    <col min="11517" max="11517" width="12.7109375" style="39" customWidth="1"/>
    <col min="11518" max="11518" width="12.140625" style="39" customWidth="1"/>
    <col min="11519" max="11519" width="11.7109375" style="39" customWidth="1"/>
    <col min="11520" max="11520" width="7.85546875" style="39" customWidth="1"/>
    <col min="11521" max="11521" width="13" style="39" customWidth="1"/>
    <col min="11522" max="11522" width="44.5703125" style="39" customWidth="1"/>
    <col min="11523" max="11525" width="8.28515625" style="39" customWidth="1"/>
    <col min="11526" max="11763" width="9.140625" style="39"/>
    <col min="11764" max="11765" width="7.85546875" style="39" customWidth="1"/>
    <col min="11766" max="11766" width="26.140625" style="39" customWidth="1"/>
    <col min="11767" max="11767" width="9.140625" style="39"/>
    <col min="11768" max="11768" width="14.42578125" style="39" customWidth="1"/>
    <col min="11769" max="11769" width="8.85546875" style="39" customWidth="1"/>
    <col min="11770" max="11770" width="10.7109375" style="39" customWidth="1"/>
    <col min="11771" max="11771" width="8.85546875" style="39" customWidth="1"/>
    <col min="11772" max="11772" width="11" style="39" customWidth="1"/>
    <col min="11773" max="11773" width="12.7109375" style="39" customWidth="1"/>
    <col min="11774" max="11774" width="12.140625" style="39" customWidth="1"/>
    <col min="11775" max="11775" width="11.7109375" style="39" customWidth="1"/>
    <col min="11776" max="11776" width="7.85546875" style="39" customWidth="1"/>
    <col min="11777" max="11777" width="13" style="39" customWidth="1"/>
    <col min="11778" max="11778" width="44.5703125" style="39" customWidth="1"/>
    <col min="11779" max="11781" width="8.28515625" style="39" customWidth="1"/>
    <col min="11782" max="12019" width="9.140625" style="39"/>
    <col min="12020" max="12021" width="7.85546875" style="39" customWidth="1"/>
    <col min="12022" max="12022" width="26.140625" style="39" customWidth="1"/>
    <col min="12023" max="12023" width="9.140625" style="39"/>
    <col min="12024" max="12024" width="14.42578125" style="39" customWidth="1"/>
    <col min="12025" max="12025" width="8.85546875" style="39" customWidth="1"/>
    <col min="12026" max="12026" width="10.7109375" style="39" customWidth="1"/>
    <col min="12027" max="12027" width="8.85546875" style="39" customWidth="1"/>
    <col min="12028" max="12028" width="11" style="39" customWidth="1"/>
    <col min="12029" max="12029" width="12.7109375" style="39" customWidth="1"/>
    <col min="12030" max="12030" width="12.140625" style="39" customWidth="1"/>
    <col min="12031" max="12031" width="11.7109375" style="39" customWidth="1"/>
    <col min="12032" max="12032" width="7.85546875" style="39" customWidth="1"/>
    <col min="12033" max="12033" width="13" style="39" customWidth="1"/>
    <col min="12034" max="12034" width="44.5703125" style="39" customWidth="1"/>
    <col min="12035" max="12037" width="8.28515625" style="39" customWidth="1"/>
    <col min="12038" max="12275" width="9.140625" style="39"/>
    <col min="12276" max="12277" width="7.85546875" style="39" customWidth="1"/>
    <col min="12278" max="12278" width="26.140625" style="39" customWidth="1"/>
    <col min="12279" max="12279" width="9.140625" style="39"/>
    <col min="12280" max="12280" width="14.42578125" style="39" customWidth="1"/>
    <col min="12281" max="12281" width="8.85546875" style="39" customWidth="1"/>
    <col min="12282" max="12282" width="10.7109375" style="39" customWidth="1"/>
    <col min="12283" max="12283" width="8.85546875" style="39" customWidth="1"/>
    <col min="12284" max="12284" width="11" style="39" customWidth="1"/>
    <col min="12285" max="12285" width="12.7109375" style="39" customWidth="1"/>
    <col min="12286" max="12286" width="12.140625" style="39" customWidth="1"/>
    <col min="12287" max="12287" width="11.7109375" style="39" customWidth="1"/>
    <col min="12288" max="12288" width="7.85546875" style="39" customWidth="1"/>
    <col min="12289" max="12289" width="13" style="39" customWidth="1"/>
    <col min="12290" max="12290" width="44.5703125" style="39" customWidth="1"/>
    <col min="12291" max="12293" width="8.28515625" style="39" customWidth="1"/>
    <col min="12294" max="12531" width="9.140625" style="39"/>
    <col min="12532" max="12533" width="7.85546875" style="39" customWidth="1"/>
    <col min="12534" max="12534" width="26.140625" style="39" customWidth="1"/>
    <col min="12535" max="12535" width="9.140625" style="39"/>
    <col min="12536" max="12536" width="14.42578125" style="39" customWidth="1"/>
    <col min="12537" max="12537" width="8.85546875" style="39" customWidth="1"/>
    <col min="12538" max="12538" width="10.7109375" style="39" customWidth="1"/>
    <col min="12539" max="12539" width="8.85546875" style="39" customWidth="1"/>
    <col min="12540" max="12540" width="11" style="39" customWidth="1"/>
    <col min="12541" max="12541" width="12.7109375" style="39" customWidth="1"/>
    <col min="12542" max="12542" width="12.140625" style="39" customWidth="1"/>
    <col min="12543" max="12543" width="11.7109375" style="39" customWidth="1"/>
    <col min="12544" max="12544" width="7.85546875" style="39" customWidth="1"/>
    <col min="12545" max="12545" width="13" style="39" customWidth="1"/>
    <col min="12546" max="12546" width="44.5703125" style="39" customWidth="1"/>
    <col min="12547" max="12549" width="8.28515625" style="39" customWidth="1"/>
    <col min="12550" max="12787" width="9.140625" style="39"/>
    <col min="12788" max="12789" width="7.85546875" style="39" customWidth="1"/>
    <col min="12790" max="12790" width="26.140625" style="39" customWidth="1"/>
    <col min="12791" max="12791" width="9.140625" style="39"/>
    <col min="12792" max="12792" width="14.42578125" style="39" customWidth="1"/>
    <col min="12793" max="12793" width="8.85546875" style="39" customWidth="1"/>
    <col min="12794" max="12794" width="10.7109375" style="39" customWidth="1"/>
    <col min="12795" max="12795" width="8.85546875" style="39" customWidth="1"/>
    <col min="12796" max="12796" width="11" style="39" customWidth="1"/>
    <col min="12797" max="12797" width="12.7109375" style="39" customWidth="1"/>
    <col min="12798" max="12798" width="12.140625" style="39" customWidth="1"/>
    <col min="12799" max="12799" width="11.7109375" style="39" customWidth="1"/>
    <col min="12800" max="12800" width="7.85546875" style="39" customWidth="1"/>
    <col min="12801" max="12801" width="13" style="39" customWidth="1"/>
    <col min="12802" max="12802" width="44.5703125" style="39" customWidth="1"/>
    <col min="12803" max="12805" width="8.28515625" style="39" customWidth="1"/>
    <col min="12806" max="13043" width="9.140625" style="39"/>
    <col min="13044" max="13045" width="7.85546875" style="39" customWidth="1"/>
    <col min="13046" max="13046" width="26.140625" style="39" customWidth="1"/>
    <col min="13047" max="13047" width="9.140625" style="39"/>
    <col min="13048" max="13048" width="14.42578125" style="39" customWidth="1"/>
    <col min="13049" max="13049" width="8.85546875" style="39" customWidth="1"/>
    <col min="13050" max="13050" width="10.7109375" style="39" customWidth="1"/>
    <col min="13051" max="13051" width="8.85546875" style="39" customWidth="1"/>
    <col min="13052" max="13052" width="11" style="39" customWidth="1"/>
    <col min="13053" max="13053" width="12.7109375" style="39" customWidth="1"/>
    <col min="13054" max="13054" width="12.140625" style="39" customWidth="1"/>
    <col min="13055" max="13055" width="11.7109375" style="39" customWidth="1"/>
    <col min="13056" max="13056" width="7.85546875" style="39" customWidth="1"/>
    <col min="13057" max="13057" width="13" style="39" customWidth="1"/>
    <col min="13058" max="13058" width="44.5703125" style="39" customWidth="1"/>
    <col min="13059" max="13061" width="8.28515625" style="39" customWidth="1"/>
    <col min="13062" max="13299" width="9.140625" style="39"/>
    <col min="13300" max="13301" width="7.85546875" style="39" customWidth="1"/>
    <col min="13302" max="13302" width="26.140625" style="39" customWidth="1"/>
    <col min="13303" max="13303" width="9.140625" style="39"/>
    <col min="13304" max="13304" width="14.42578125" style="39" customWidth="1"/>
    <col min="13305" max="13305" width="8.85546875" style="39" customWidth="1"/>
    <col min="13306" max="13306" width="10.7109375" style="39" customWidth="1"/>
    <col min="13307" max="13307" width="8.85546875" style="39" customWidth="1"/>
    <col min="13308" max="13308" width="11" style="39" customWidth="1"/>
    <col min="13309" max="13309" width="12.7109375" style="39" customWidth="1"/>
    <col min="13310" max="13310" width="12.140625" style="39" customWidth="1"/>
    <col min="13311" max="13311" width="11.7109375" style="39" customWidth="1"/>
    <col min="13312" max="13312" width="7.85546875" style="39" customWidth="1"/>
    <col min="13313" max="13313" width="13" style="39" customWidth="1"/>
    <col min="13314" max="13314" width="44.5703125" style="39" customWidth="1"/>
    <col min="13315" max="13317" width="8.28515625" style="39" customWidth="1"/>
    <col min="13318" max="13555" width="9.140625" style="39"/>
    <col min="13556" max="13557" width="7.85546875" style="39" customWidth="1"/>
    <col min="13558" max="13558" width="26.140625" style="39" customWidth="1"/>
    <col min="13559" max="13559" width="9.140625" style="39"/>
    <col min="13560" max="13560" width="14.42578125" style="39" customWidth="1"/>
    <col min="13561" max="13561" width="8.85546875" style="39" customWidth="1"/>
    <col min="13562" max="13562" width="10.7109375" style="39" customWidth="1"/>
    <col min="13563" max="13563" width="8.85546875" style="39" customWidth="1"/>
    <col min="13564" max="13564" width="11" style="39" customWidth="1"/>
    <col min="13565" max="13565" width="12.7109375" style="39" customWidth="1"/>
    <col min="13566" max="13566" width="12.140625" style="39" customWidth="1"/>
    <col min="13567" max="13567" width="11.7109375" style="39" customWidth="1"/>
    <col min="13568" max="13568" width="7.85546875" style="39" customWidth="1"/>
    <col min="13569" max="13569" width="13" style="39" customWidth="1"/>
    <col min="13570" max="13570" width="44.5703125" style="39" customWidth="1"/>
    <col min="13571" max="13573" width="8.28515625" style="39" customWidth="1"/>
    <col min="13574" max="13811" width="9.140625" style="39"/>
    <col min="13812" max="13813" width="7.85546875" style="39" customWidth="1"/>
    <col min="13814" max="13814" width="26.140625" style="39" customWidth="1"/>
    <col min="13815" max="13815" width="9.140625" style="39"/>
    <col min="13816" max="13816" width="14.42578125" style="39" customWidth="1"/>
    <col min="13817" max="13817" width="8.85546875" style="39" customWidth="1"/>
    <col min="13818" max="13818" width="10.7109375" style="39" customWidth="1"/>
    <col min="13819" max="13819" width="8.85546875" style="39" customWidth="1"/>
    <col min="13820" max="13820" width="11" style="39" customWidth="1"/>
    <col min="13821" max="13821" width="12.7109375" style="39" customWidth="1"/>
    <col min="13822" max="13822" width="12.140625" style="39" customWidth="1"/>
    <col min="13823" max="13823" width="11.7109375" style="39" customWidth="1"/>
    <col min="13824" max="13824" width="7.85546875" style="39" customWidth="1"/>
    <col min="13825" max="13825" width="13" style="39" customWidth="1"/>
    <col min="13826" max="13826" width="44.5703125" style="39" customWidth="1"/>
    <col min="13827" max="13829" width="8.28515625" style="39" customWidth="1"/>
    <col min="13830" max="14067" width="9.140625" style="39"/>
    <col min="14068" max="14069" width="7.85546875" style="39" customWidth="1"/>
    <col min="14070" max="14070" width="26.140625" style="39" customWidth="1"/>
    <col min="14071" max="14071" width="9.140625" style="39"/>
    <col min="14072" max="14072" width="14.42578125" style="39" customWidth="1"/>
    <col min="14073" max="14073" width="8.85546875" style="39" customWidth="1"/>
    <col min="14074" max="14074" width="10.7109375" style="39" customWidth="1"/>
    <col min="14075" max="14075" width="8.85546875" style="39" customWidth="1"/>
    <col min="14076" max="14076" width="11" style="39" customWidth="1"/>
    <col min="14077" max="14077" width="12.7109375" style="39" customWidth="1"/>
    <col min="14078" max="14078" width="12.140625" style="39" customWidth="1"/>
    <col min="14079" max="14079" width="11.7109375" style="39" customWidth="1"/>
    <col min="14080" max="14080" width="7.85546875" style="39" customWidth="1"/>
    <col min="14081" max="14081" width="13" style="39" customWidth="1"/>
    <col min="14082" max="14082" width="44.5703125" style="39" customWidth="1"/>
    <col min="14083" max="14085" width="8.28515625" style="39" customWidth="1"/>
    <col min="14086" max="14323" width="9.140625" style="39"/>
    <col min="14324" max="14325" width="7.85546875" style="39" customWidth="1"/>
    <col min="14326" max="14326" width="26.140625" style="39" customWidth="1"/>
    <col min="14327" max="14327" width="9.140625" style="39"/>
    <col min="14328" max="14328" width="14.42578125" style="39" customWidth="1"/>
    <col min="14329" max="14329" width="8.85546875" style="39" customWidth="1"/>
    <col min="14330" max="14330" width="10.7109375" style="39" customWidth="1"/>
    <col min="14331" max="14331" width="8.85546875" style="39" customWidth="1"/>
    <col min="14332" max="14332" width="11" style="39" customWidth="1"/>
    <col min="14333" max="14333" width="12.7109375" style="39" customWidth="1"/>
    <col min="14334" max="14334" width="12.140625" style="39" customWidth="1"/>
    <col min="14335" max="14335" width="11.7109375" style="39" customWidth="1"/>
    <col min="14336" max="14336" width="7.85546875" style="39" customWidth="1"/>
    <col min="14337" max="14337" width="13" style="39" customWidth="1"/>
    <col min="14338" max="14338" width="44.5703125" style="39" customWidth="1"/>
    <col min="14339" max="14341" width="8.28515625" style="39" customWidth="1"/>
    <col min="14342" max="14579" width="9.140625" style="39"/>
    <col min="14580" max="14581" width="7.85546875" style="39" customWidth="1"/>
    <col min="14582" max="14582" width="26.140625" style="39" customWidth="1"/>
    <col min="14583" max="14583" width="9.140625" style="39"/>
    <col min="14584" max="14584" width="14.42578125" style="39" customWidth="1"/>
    <col min="14585" max="14585" width="8.85546875" style="39" customWidth="1"/>
    <col min="14586" max="14586" width="10.7109375" style="39" customWidth="1"/>
    <col min="14587" max="14587" width="8.85546875" style="39" customWidth="1"/>
    <col min="14588" max="14588" width="11" style="39" customWidth="1"/>
    <col min="14589" max="14589" width="12.7109375" style="39" customWidth="1"/>
    <col min="14590" max="14590" width="12.140625" style="39" customWidth="1"/>
    <col min="14591" max="14591" width="11.7109375" style="39" customWidth="1"/>
    <col min="14592" max="14592" width="7.85546875" style="39" customWidth="1"/>
    <col min="14593" max="14593" width="13" style="39" customWidth="1"/>
    <col min="14594" max="14594" width="44.5703125" style="39" customWidth="1"/>
    <col min="14595" max="14597" width="8.28515625" style="39" customWidth="1"/>
    <col min="14598" max="14835" width="9.140625" style="39"/>
    <col min="14836" max="14837" width="7.85546875" style="39" customWidth="1"/>
    <col min="14838" max="14838" width="26.140625" style="39" customWidth="1"/>
    <col min="14839" max="14839" width="9.140625" style="39"/>
    <col min="14840" max="14840" width="14.42578125" style="39" customWidth="1"/>
    <col min="14841" max="14841" width="8.85546875" style="39" customWidth="1"/>
    <col min="14842" max="14842" width="10.7109375" style="39" customWidth="1"/>
    <col min="14843" max="14843" width="8.85546875" style="39" customWidth="1"/>
    <col min="14844" max="14844" width="11" style="39" customWidth="1"/>
    <col min="14845" max="14845" width="12.7109375" style="39" customWidth="1"/>
    <col min="14846" max="14846" width="12.140625" style="39" customWidth="1"/>
    <col min="14847" max="14847" width="11.7109375" style="39" customWidth="1"/>
    <col min="14848" max="14848" width="7.85546875" style="39" customWidth="1"/>
    <col min="14849" max="14849" width="13" style="39" customWidth="1"/>
    <col min="14850" max="14850" width="44.5703125" style="39" customWidth="1"/>
    <col min="14851" max="14853" width="8.28515625" style="39" customWidth="1"/>
    <col min="14854" max="15091" width="9.140625" style="39"/>
    <col min="15092" max="15093" width="7.85546875" style="39" customWidth="1"/>
    <col min="15094" max="15094" width="26.140625" style="39" customWidth="1"/>
    <col min="15095" max="15095" width="9.140625" style="39"/>
    <col min="15096" max="15096" width="14.42578125" style="39" customWidth="1"/>
    <col min="15097" max="15097" width="8.85546875" style="39" customWidth="1"/>
    <col min="15098" max="15098" width="10.7109375" style="39" customWidth="1"/>
    <col min="15099" max="15099" width="8.85546875" style="39" customWidth="1"/>
    <col min="15100" max="15100" width="11" style="39" customWidth="1"/>
    <col min="15101" max="15101" width="12.7109375" style="39" customWidth="1"/>
    <col min="15102" max="15102" width="12.140625" style="39" customWidth="1"/>
    <col min="15103" max="15103" width="11.7109375" style="39" customWidth="1"/>
    <col min="15104" max="15104" width="7.85546875" style="39" customWidth="1"/>
    <col min="15105" max="15105" width="13" style="39" customWidth="1"/>
    <col min="15106" max="15106" width="44.5703125" style="39" customWidth="1"/>
    <col min="15107" max="15109" width="8.28515625" style="39" customWidth="1"/>
    <col min="15110" max="15347" width="9.140625" style="39"/>
    <col min="15348" max="15349" width="7.85546875" style="39" customWidth="1"/>
    <col min="15350" max="15350" width="26.140625" style="39" customWidth="1"/>
    <col min="15351" max="15351" width="9.140625" style="39"/>
    <col min="15352" max="15352" width="14.42578125" style="39" customWidth="1"/>
    <col min="15353" max="15353" width="8.85546875" style="39" customWidth="1"/>
    <col min="15354" max="15354" width="10.7109375" style="39" customWidth="1"/>
    <col min="15355" max="15355" width="8.85546875" style="39" customWidth="1"/>
    <col min="15356" max="15356" width="11" style="39" customWidth="1"/>
    <col min="15357" max="15357" width="12.7109375" style="39" customWidth="1"/>
    <col min="15358" max="15358" width="12.140625" style="39" customWidth="1"/>
    <col min="15359" max="15359" width="11.7109375" style="39" customWidth="1"/>
    <col min="15360" max="15360" width="7.85546875" style="39" customWidth="1"/>
    <col min="15361" max="15361" width="13" style="39" customWidth="1"/>
    <col min="15362" max="15362" width="44.5703125" style="39" customWidth="1"/>
    <col min="15363" max="15365" width="8.28515625" style="39" customWidth="1"/>
    <col min="15366" max="15603" width="9.140625" style="39"/>
    <col min="15604" max="15605" width="7.85546875" style="39" customWidth="1"/>
    <col min="15606" max="15606" width="26.140625" style="39" customWidth="1"/>
    <col min="15607" max="15607" width="9.140625" style="39"/>
    <col min="15608" max="15608" width="14.42578125" style="39" customWidth="1"/>
    <col min="15609" max="15609" width="8.85546875" style="39" customWidth="1"/>
    <col min="15610" max="15610" width="10.7109375" style="39" customWidth="1"/>
    <col min="15611" max="15611" width="8.85546875" style="39" customWidth="1"/>
    <col min="15612" max="15612" width="11" style="39" customWidth="1"/>
    <col min="15613" max="15613" width="12.7109375" style="39" customWidth="1"/>
    <col min="15614" max="15614" width="12.140625" style="39" customWidth="1"/>
    <col min="15615" max="15615" width="11.7109375" style="39" customWidth="1"/>
    <col min="15616" max="15616" width="7.85546875" style="39" customWidth="1"/>
    <col min="15617" max="15617" width="13" style="39" customWidth="1"/>
    <col min="15618" max="15618" width="44.5703125" style="39" customWidth="1"/>
    <col min="15619" max="15621" width="8.28515625" style="39" customWidth="1"/>
    <col min="15622" max="15859" width="9.140625" style="39"/>
    <col min="15860" max="15861" width="7.85546875" style="39" customWidth="1"/>
    <col min="15862" max="15862" width="26.140625" style="39" customWidth="1"/>
    <col min="15863" max="15863" width="9.140625" style="39"/>
    <col min="15864" max="15864" width="14.42578125" style="39" customWidth="1"/>
    <col min="15865" max="15865" width="8.85546875" style="39" customWidth="1"/>
    <col min="15866" max="15866" width="10.7109375" style="39" customWidth="1"/>
    <col min="15867" max="15867" width="8.85546875" style="39" customWidth="1"/>
    <col min="15868" max="15868" width="11" style="39" customWidth="1"/>
    <col min="15869" max="15869" width="12.7109375" style="39" customWidth="1"/>
    <col min="15870" max="15870" width="12.140625" style="39" customWidth="1"/>
    <col min="15871" max="15871" width="11.7109375" style="39" customWidth="1"/>
    <col min="15872" max="15872" width="7.85546875" style="39" customWidth="1"/>
    <col min="15873" max="15873" width="13" style="39" customWidth="1"/>
    <col min="15874" max="15874" width="44.5703125" style="39" customWidth="1"/>
    <col min="15875" max="15877" width="8.28515625" style="39" customWidth="1"/>
    <col min="15878" max="16115" width="9.140625" style="39"/>
    <col min="16116" max="16117" width="7.85546875" style="39" customWidth="1"/>
    <col min="16118" max="16118" width="26.140625" style="39" customWidth="1"/>
    <col min="16119" max="16119" width="9.140625" style="39"/>
    <col min="16120" max="16120" width="14.42578125" style="39" customWidth="1"/>
    <col min="16121" max="16121" width="8.85546875" style="39" customWidth="1"/>
    <col min="16122" max="16122" width="10.7109375" style="39" customWidth="1"/>
    <col min="16123" max="16123" width="8.85546875" style="39" customWidth="1"/>
    <col min="16124" max="16124" width="11" style="39" customWidth="1"/>
    <col min="16125" max="16125" width="12.7109375" style="39" customWidth="1"/>
    <col min="16126" max="16126" width="12.140625" style="39" customWidth="1"/>
    <col min="16127" max="16127" width="11.7109375" style="39" customWidth="1"/>
    <col min="16128" max="16128" width="7.85546875" style="39" customWidth="1"/>
    <col min="16129" max="16129" width="13" style="39" customWidth="1"/>
    <col min="16130" max="16130" width="44.5703125" style="39" customWidth="1"/>
    <col min="16131" max="16133" width="8.28515625" style="39" customWidth="1"/>
    <col min="16134" max="16384" width="9.140625" style="39"/>
  </cols>
  <sheetData>
    <row r="1" spans="1:16" ht="38.25" customHeight="1" x14ac:dyDescent="0.35">
      <c r="A1" s="153" t="s">
        <v>92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6" s="26" customFormat="1" ht="58.5" customHeight="1" x14ac:dyDescent="0.25">
      <c r="A2" s="113" t="s">
        <v>76</v>
      </c>
      <c r="B2" s="113" t="s">
        <v>82</v>
      </c>
      <c r="C2" s="128" t="s">
        <v>8</v>
      </c>
      <c r="D2" s="114" t="s">
        <v>83</v>
      </c>
      <c r="E2" s="114" t="s">
        <v>84</v>
      </c>
      <c r="F2" s="114" t="s">
        <v>85</v>
      </c>
      <c r="G2" s="115" t="s">
        <v>86</v>
      </c>
      <c r="H2" s="115" t="s">
        <v>87</v>
      </c>
      <c r="I2" s="116" t="s">
        <v>88</v>
      </c>
      <c r="J2" s="117" t="s">
        <v>89</v>
      </c>
      <c r="K2" s="116" t="s">
        <v>93</v>
      </c>
      <c r="L2" s="116" t="s">
        <v>25</v>
      </c>
      <c r="M2" s="117" t="s">
        <v>90</v>
      </c>
      <c r="N2" s="117" t="s">
        <v>10</v>
      </c>
      <c r="O2" s="117" t="s">
        <v>91</v>
      </c>
      <c r="P2"/>
    </row>
    <row r="3" spans="1:16" s="35" customFormat="1" ht="45.2" customHeight="1" x14ac:dyDescent="0.25">
      <c r="A3" s="47">
        <f>SUBTOTAL(3,$B$3:B3)</f>
        <v>1</v>
      </c>
      <c r="B3" s="119">
        <v>1001</v>
      </c>
      <c r="C3" s="120" t="s">
        <v>66</v>
      </c>
      <c r="D3" s="120">
        <v>100211078548</v>
      </c>
      <c r="E3" s="126" t="s">
        <v>26</v>
      </c>
      <c r="F3" s="122">
        <v>41500</v>
      </c>
      <c r="G3" s="123">
        <f>+F3/26</f>
        <v>1596.1538461538462</v>
      </c>
      <c r="H3" s="110">
        <f t="shared" ref="H3:H22" si="0">+G3/2</f>
        <v>798.07692307692309</v>
      </c>
      <c r="I3" s="111">
        <v>0</v>
      </c>
      <c r="J3" s="111">
        <f t="shared" ref="J3:J22" si="1">+H3*I3</f>
        <v>0</v>
      </c>
      <c r="K3" s="111"/>
      <c r="L3" s="111">
        <f>+J3-K3</f>
        <v>0</v>
      </c>
      <c r="M3" s="109">
        <f>MROUND(L3,10)-L3</f>
        <v>0</v>
      </c>
      <c r="N3" s="118">
        <f>+L3+M3</f>
        <v>0</v>
      </c>
      <c r="O3" s="125" t="s">
        <v>56</v>
      </c>
    </row>
    <row r="4" spans="1:16" s="35" customFormat="1" ht="45.2" customHeight="1" x14ac:dyDescent="0.25">
      <c r="A4" s="47">
        <f>SUBTOTAL(3,$B$3:B4)</f>
        <v>2</v>
      </c>
      <c r="B4" s="119">
        <v>1002</v>
      </c>
      <c r="C4" s="120" t="s">
        <v>29</v>
      </c>
      <c r="D4" s="120">
        <v>100209732063</v>
      </c>
      <c r="E4" s="126" t="s">
        <v>26</v>
      </c>
      <c r="F4" s="122">
        <v>31500</v>
      </c>
      <c r="G4" s="123">
        <f t="shared" ref="G4:G22" si="2">+F4/26</f>
        <v>1211.5384615384614</v>
      </c>
      <c r="H4" s="110">
        <f t="shared" si="0"/>
        <v>605.76923076923072</v>
      </c>
      <c r="I4" s="111">
        <v>26</v>
      </c>
      <c r="J4" s="111">
        <f t="shared" si="1"/>
        <v>15749.999999999998</v>
      </c>
      <c r="K4" s="111">
        <v>609</v>
      </c>
      <c r="L4" s="111">
        <f>+J4-K4</f>
        <v>15140.999999999998</v>
      </c>
      <c r="M4" s="109">
        <f t="shared" ref="M4:M22" si="3">MROUND(L4,10)-L4</f>
        <v>-0.99999999999818101</v>
      </c>
      <c r="N4" s="118">
        <f t="shared" ref="N4:N22" si="4">+L4+M4</f>
        <v>15140</v>
      </c>
      <c r="O4" s="125" t="s">
        <v>52</v>
      </c>
    </row>
    <row r="5" spans="1:16" s="35" customFormat="1" ht="45.2" customHeight="1" x14ac:dyDescent="0.25">
      <c r="A5" s="47">
        <f>SUBTOTAL(3,$B$3:B5)</f>
        <v>3</v>
      </c>
      <c r="B5" s="119">
        <v>1003</v>
      </c>
      <c r="C5" s="120" t="s">
        <v>30</v>
      </c>
      <c r="D5" s="120">
        <v>101222901719</v>
      </c>
      <c r="E5" s="126" t="s">
        <v>26</v>
      </c>
      <c r="F5" s="122">
        <v>42500</v>
      </c>
      <c r="G5" s="123">
        <f t="shared" si="2"/>
        <v>1634.6153846153845</v>
      </c>
      <c r="H5" s="110">
        <f t="shared" si="0"/>
        <v>817.30769230769226</v>
      </c>
      <c r="I5" s="111">
        <v>0</v>
      </c>
      <c r="J5" s="111">
        <f t="shared" si="1"/>
        <v>0</v>
      </c>
      <c r="K5" s="111"/>
      <c r="L5" s="111">
        <f t="shared" ref="L5:L22" si="5">+J5-K5</f>
        <v>0</v>
      </c>
      <c r="M5" s="109">
        <f t="shared" si="3"/>
        <v>0</v>
      </c>
      <c r="N5" s="118">
        <f t="shared" si="4"/>
        <v>0</v>
      </c>
      <c r="O5" s="125" t="s">
        <v>57</v>
      </c>
    </row>
    <row r="6" spans="1:16" s="35" customFormat="1" ht="45.2" customHeight="1" x14ac:dyDescent="0.25">
      <c r="A6" s="47">
        <f>SUBTOTAL(3,$B$3:B6)</f>
        <v>4</v>
      </c>
      <c r="B6" s="119">
        <v>1004</v>
      </c>
      <c r="C6" s="120" t="s">
        <v>31</v>
      </c>
      <c r="D6" s="120">
        <v>100506653339</v>
      </c>
      <c r="E6" s="127">
        <v>5605653226</v>
      </c>
      <c r="F6" s="122">
        <v>17300</v>
      </c>
      <c r="G6" s="123">
        <f t="shared" si="2"/>
        <v>665.38461538461536</v>
      </c>
      <c r="H6" s="110">
        <f t="shared" si="0"/>
        <v>332.69230769230768</v>
      </c>
      <c r="I6" s="111">
        <v>24</v>
      </c>
      <c r="J6" s="111">
        <f t="shared" si="1"/>
        <v>7984.6153846153848</v>
      </c>
      <c r="K6" s="111">
        <v>2000</v>
      </c>
      <c r="L6" s="111">
        <f t="shared" si="5"/>
        <v>5984.6153846153848</v>
      </c>
      <c r="M6" s="109">
        <f t="shared" si="3"/>
        <v>-4.6153846153847553</v>
      </c>
      <c r="N6" s="118">
        <f t="shared" si="4"/>
        <v>5980</v>
      </c>
      <c r="O6" s="125" t="s">
        <v>55</v>
      </c>
    </row>
    <row r="7" spans="1:16" s="35" customFormat="1" ht="45.2" customHeight="1" x14ac:dyDescent="0.25">
      <c r="A7" s="47">
        <f>SUBTOTAL(3,$B$3:B7)</f>
        <v>5</v>
      </c>
      <c r="B7" s="119">
        <v>1005</v>
      </c>
      <c r="C7" s="120" t="s">
        <v>32</v>
      </c>
      <c r="D7" s="120">
        <v>100210350080</v>
      </c>
      <c r="E7" s="127">
        <v>5604401623</v>
      </c>
      <c r="F7" s="122">
        <v>16000</v>
      </c>
      <c r="G7" s="123">
        <f t="shared" si="2"/>
        <v>615.38461538461536</v>
      </c>
      <c r="H7" s="110">
        <f t="shared" si="0"/>
        <v>307.69230769230768</v>
      </c>
      <c r="I7" s="111">
        <v>26</v>
      </c>
      <c r="J7" s="111">
        <f t="shared" si="1"/>
        <v>8000</v>
      </c>
      <c r="K7" s="111">
        <v>294</v>
      </c>
      <c r="L7" s="111">
        <f t="shared" si="5"/>
        <v>7706</v>
      </c>
      <c r="M7" s="109">
        <f t="shared" si="3"/>
        <v>4</v>
      </c>
      <c r="N7" s="118">
        <f t="shared" si="4"/>
        <v>7710</v>
      </c>
      <c r="O7" s="125" t="s">
        <v>48</v>
      </c>
    </row>
    <row r="8" spans="1:16" s="35" customFormat="1" ht="45.2" customHeight="1" x14ac:dyDescent="0.25">
      <c r="A8" s="47">
        <f>SUBTOTAL(3,$B$3:B8)</f>
        <v>6</v>
      </c>
      <c r="B8" s="119">
        <v>1009</v>
      </c>
      <c r="C8" s="120" t="s">
        <v>33</v>
      </c>
      <c r="D8" s="120">
        <v>101134082971</v>
      </c>
      <c r="E8" s="127">
        <v>5606864558</v>
      </c>
      <c r="F8" s="122">
        <v>17000</v>
      </c>
      <c r="G8" s="123">
        <f t="shared" si="2"/>
        <v>653.84615384615381</v>
      </c>
      <c r="H8" s="110">
        <f t="shared" si="0"/>
        <v>326.92307692307691</v>
      </c>
      <c r="I8" s="111">
        <v>22</v>
      </c>
      <c r="J8" s="111">
        <f t="shared" si="1"/>
        <v>7192.3076923076915</v>
      </c>
      <c r="K8" s="111"/>
      <c r="L8" s="111">
        <f t="shared" si="5"/>
        <v>7192.3076923076915</v>
      </c>
      <c r="M8" s="109">
        <f t="shared" si="3"/>
        <v>-2.3076923076914682</v>
      </c>
      <c r="N8" s="118">
        <f t="shared" si="4"/>
        <v>7190</v>
      </c>
      <c r="O8" s="125" t="s">
        <v>53</v>
      </c>
    </row>
    <row r="9" spans="1:16" s="35" customFormat="1" ht="45.2" customHeight="1" x14ac:dyDescent="0.25">
      <c r="A9" s="47">
        <f>SUBTOTAL(3,$B$3:B9)</f>
        <v>7</v>
      </c>
      <c r="B9" s="119">
        <v>1008</v>
      </c>
      <c r="C9" s="120" t="s">
        <v>34</v>
      </c>
      <c r="D9" s="120">
        <v>101081277076</v>
      </c>
      <c r="E9" s="121" t="s">
        <v>26</v>
      </c>
      <c r="F9" s="122">
        <v>21500</v>
      </c>
      <c r="G9" s="123">
        <f t="shared" si="2"/>
        <v>826.92307692307691</v>
      </c>
      <c r="H9" s="110">
        <f t="shared" si="0"/>
        <v>413.46153846153845</v>
      </c>
      <c r="I9" s="111">
        <v>15</v>
      </c>
      <c r="J9" s="111">
        <f t="shared" si="1"/>
        <v>6201.9230769230771</v>
      </c>
      <c r="K9" s="111"/>
      <c r="L9" s="111">
        <f t="shared" si="5"/>
        <v>6201.9230769230771</v>
      </c>
      <c r="M9" s="109">
        <f t="shared" si="3"/>
        <v>-1.923076923077133</v>
      </c>
      <c r="N9" s="118">
        <f t="shared" si="4"/>
        <v>6200</v>
      </c>
      <c r="O9" s="125" t="s">
        <v>54</v>
      </c>
    </row>
    <row r="10" spans="1:16" s="35" customFormat="1" ht="45.2" customHeight="1" x14ac:dyDescent="0.25">
      <c r="A10" s="47">
        <f>SUBTOTAL(3,$B$3:B10)</f>
        <v>8</v>
      </c>
      <c r="B10" s="119">
        <v>1007</v>
      </c>
      <c r="C10" s="120" t="s">
        <v>69</v>
      </c>
      <c r="D10" s="120">
        <v>100556811865</v>
      </c>
      <c r="E10" s="127">
        <v>5605777818</v>
      </c>
      <c r="F10" s="122">
        <v>17000</v>
      </c>
      <c r="G10" s="123">
        <f t="shared" si="2"/>
        <v>653.84615384615381</v>
      </c>
      <c r="H10" s="110">
        <f t="shared" si="0"/>
        <v>326.92307692307691</v>
      </c>
      <c r="I10" s="111">
        <f>26-9</f>
        <v>17</v>
      </c>
      <c r="J10" s="111">
        <f t="shared" si="1"/>
        <v>5557.6923076923076</v>
      </c>
      <c r="K10" s="111"/>
      <c r="L10" s="111">
        <f t="shared" si="5"/>
        <v>5557.6923076923076</v>
      </c>
      <c r="M10" s="109">
        <f t="shared" si="3"/>
        <v>2.3076923076923777</v>
      </c>
      <c r="N10" s="118">
        <f t="shared" si="4"/>
        <v>5560</v>
      </c>
      <c r="O10" s="125" t="s">
        <v>45</v>
      </c>
    </row>
    <row r="11" spans="1:16" s="35" customFormat="1" ht="45.2" customHeight="1" x14ac:dyDescent="0.25">
      <c r="A11" s="47">
        <f>SUBTOTAL(3,$B$3:B11)</f>
        <v>9</v>
      </c>
      <c r="B11" s="119">
        <v>1010</v>
      </c>
      <c r="C11" s="120" t="s">
        <v>35</v>
      </c>
      <c r="D11" s="120">
        <v>101222901726</v>
      </c>
      <c r="E11" s="127">
        <v>5606583404</v>
      </c>
      <c r="F11" s="122">
        <v>19250</v>
      </c>
      <c r="G11" s="123">
        <f t="shared" si="2"/>
        <v>740.38461538461536</v>
      </c>
      <c r="H11" s="110">
        <f t="shared" si="0"/>
        <v>370.19230769230768</v>
      </c>
      <c r="I11" s="111">
        <v>26</v>
      </c>
      <c r="J11" s="111">
        <f t="shared" si="1"/>
        <v>9625</v>
      </c>
      <c r="K11" s="111">
        <v>353</v>
      </c>
      <c r="L11" s="111">
        <f t="shared" si="5"/>
        <v>9272</v>
      </c>
      <c r="M11" s="109">
        <f t="shared" si="3"/>
        <v>-2</v>
      </c>
      <c r="N11" s="118">
        <f t="shared" si="4"/>
        <v>9270</v>
      </c>
      <c r="O11" s="125" t="s">
        <v>59</v>
      </c>
    </row>
    <row r="12" spans="1:16" s="35" customFormat="1" ht="45.2" customHeight="1" x14ac:dyDescent="0.25">
      <c r="A12" s="47">
        <f>SUBTOTAL(3,$B$3:B12)</f>
        <v>10</v>
      </c>
      <c r="B12" s="119">
        <v>1011</v>
      </c>
      <c r="C12" s="120" t="s">
        <v>36</v>
      </c>
      <c r="D12" s="120">
        <v>101070211313</v>
      </c>
      <c r="E12" s="127">
        <v>5606687812</v>
      </c>
      <c r="F12" s="122">
        <v>11000</v>
      </c>
      <c r="G12" s="123">
        <f t="shared" si="2"/>
        <v>423.07692307692309</v>
      </c>
      <c r="H12" s="110">
        <f t="shared" si="0"/>
        <v>211.53846153846155</v>
      </c>
      <c r="I12" s="111">
        <v>26</v>
      </c>
      <c r="J12" s="111">
        <f t="shared" si="1"/>
        <v>5500</v>
      </c>
      <c r="K12" s="111">
        <v>200</v>
      </c>
      <c r="L12" s="111">
        <f t="shared" si="5"/>
        <v>5300</v>
      </c>
      <c r="M12" s="109">
        <f t="shared" si="3"/>
        <v>0</v>
      </c>
      <c r="N12" s="118">
        <f t="shared" si="4"/>
        <v>5300</v>
      </c>
      <c r="O12" s="125" t="s">
        <v>46</v>
      </c>
    </row>
    <row r="13" spans="1:16" s="35" customFormat="1" ht="45.2" customHeight="1" x14ac:dyDescent="0.25">
      <c r="A13" s="47">
        <f>SUBTOTAL(3,$B$3:B13)</f>
        <v>11</v>
      </c>
      <c r="B13" s="119">
        <v>1022</v>
      </c>
      <c r="C13" s="120" t="s">
        <v>37</v>
      </c>
      <c r="D13" s="120">
        <v>101207509795</v>
      </c>
      <c r="E13" s="127">
        <v>5607075896</v>
      </c>
      <c r="F13" s="122">
        <v>15200</v>
      </c>
      <c r="G13" s="123">
        <f t="shared" si="2"/>
        <v>584.61538461538464</v>
      </c>
      <c r="H13" s="110">
        <f t="shared" si="0"/>
        <v>292.30769230769232</v>
      </c>
      <c r="I13" s="111">
        <v>14</v>
      </c>
      <c r="J13" s="111">
        <f t="shared" si="1"/>
        <v>4092.3076923076924</v>
      </c>
      <c r="K13" s="111"/>
      <c r="L13" s="111">
        <f t="shared" si="5"/>
        <v>4092.3076923076924</v>
      </c>
      <c r="M13" s="109">
        <f t="shared" si="3"/>
        <v>-2.3076923076923777</v>
      </c>
      <c r="N13" s="118">
        <f t="shared" si="4"/>
        <v>4090</v>
      </c>
      <c r="O13" s="125" t="s">
        <v>49</v>
      </c>
    </row>
    <row r="14" spans="1:16" s="35" customFormat="1" ht="45.2" customHeight="1" x14ac:dyDescent="0.25">
      <c r="A14" s="47">
        <f>SUBTOTAL(3,$B$3:B14)</f>
        <v>12</v>
      </c>
      <c r="B14" s="119">
        <v>1018</v>
      </c>
      <c r="C14" s="120" t="s">
        <v>67</v>
      </c>
      <c r="D14" s="120">
        <v>101249480506</v>
      </c>
      <c r="E14" s="127">
        <v>5607798419</v>
      </c>
      <c r="F14" s="122">
        <v>15700</v>
      </c>
      <c r="G14" s="123">
        <f t="shared" si="2"/>
        <v>603.84615384615381</v>
      </c>
      <c r="H14" s="110">
        <f t="shared" si="0"/>
        <v>301.92307692307691</v>
      </c>
      <c r="I14" s="111">
        <v>8</v>
      </c>
      <c r="J14" s="111">
        <f t="shared" si="1"/>
        <v>2415.3846153846152</v>
      </c>
      <c r="K14" s="111"/>
      <c r="L14" s="111">
        <f t="shared" si="5"/>
        <v>2415.3846153846152</v>
      </c>
      <c r="M14" s="109">
        <f t="shared" si="3"/>
        <v>4.6153846153847553</v>
      </c>
      <c r="N14" s="118">
        <f t="shared" si="4"/>
        <v>2420</v>
      </c>
      <c r="O14" s="125" t="s">
        <v>50</v>
      </c>
    </row>
    <row r="15" spans="1:16" s="35" customFormat="1" ht="45.2" customHeight="1" x14ac:dyDescent="0.25">
      <c r="A15" s="47">
        <f>SUBTOTAL(3,$B$3:B15)</f>
        <v>13</v>
      </c>
      <c r="B15" s="119">
        <v>1021</v>
      </c>
      <c r="C15" s="120" t="s">
        <v>71</v>
      </c>
      <c r="D15" s="120">
        <v>101475208250</v>
      </c>
      <c r="E15" s="127">
        <v>5608255646</v>
      </c>
      <c r="F15" s="122">
        <v>11000</v>
      </c>
      <c r="G15" s="123">
        <f t="shared" si="2"/>
        <v>423.07692307692309</v>
      </c>
      <c r="H15" s="110">
        <f t="shared" si="0"/>
        <v>211.53846153846155</v>
      </c>
      <c r="I15" s="111">
        <v>26</v>
      </c>
      <c r="J15" s="111">
        <f t="shared" si="1"/>
        <v>5500</v>
      </c>
      <c r="K15" s="111"/>
      <c r="L15" s="111">
        <f t="shared" si="5"/>
        <v>5500</v>
      </c>
      <c r="M15" s="109">
        <f t="shared" si="3"/>
        <v>0</v>
      </c>
      <c r="N15" s="118">
        <f t="shared" si="4"/>
        <v>5500</v>
      </c>
      <c r="O15" s="125" t="s">
        <v>94</v>
      </c>
    </row>
    <row r="16" spans="1:16" s="35" customFormat="1" ht="45.2" customHeight="1" x14ac:dyDescent="0.25">
      <c r="A16" s="47">
        <f>SUBTOTAL(3,$B$3:B16)</f>
        <v>14</v>
      </c>
      <c r="B16" s="119">
        <v>1015</v>
      </c>
      <c r="C16" s="120" t="s">
        <v>38</v>
      </c>
      <c r="D16" s="120">
        <v>100183547745</v>
      </c>
      <c r="E16" s="121" t="s">
        <v>26</v>
      </c>
      <c r="F16" s="122">
        <v>22000</v>
      </c>
      <c r="G16" s="123">
        <f t="shared" si="2"/>
        <v>846.15384615384619</v>
      </c>
      <c r="H16" s="110">
        <f t="shared" si="0"/>
        <v>423.07692307692309</v>
      </c>
      <c r="I16" s="111">
        <v>0</v>
      </c>
      <c r="J16" s="111">
        <f t="shared" si="1"/>
        <v>0</v>
      </c>
      <c r="K16" s="111">
        <v>0</v>
      </c>
      <c r="L16" s="111">
        <f t="shared" si="5"/>
        <v>0</v>
      </c>
      <c r="M16" s="109">
        <f t="shared" si="3"/>
        <v>0</v>
      </c>
      <c r="N16" s="118">
        <f t="shared" si="4"/>
        <v>0</v>
      </c>
      <c r="O16" s="125" t="s">
        <v>47</v>
      </c>
    </row>
    <row r="17" spans="1:15" s="36" customFormat="1" ht="45.2" customHeight="1" x14ac:dyDescent="0.25">
      <c r="A17" s="47">
        <f>SUBTOTAL(3,$B$3:B17)</f>
        <v>15</v>
      </c>
      <c r="B17" s="119">
        <v>1016</v>
      </c>
      <c r="C17" s="120" t="s">
        <v>39</v>
      </c>
      <c r="D17" s="120">
        <v>100144648989</v>
      </c>
      <c r="E17" s="121" t="s">
        <v>41</v>
      </c>
      <c r="F17" s="122">
        <v>15500</v>
      </c>
      <c r="G17" s="123">
        <f t="shared" si="2"/>
        <v>596.15384615384619</v>
      </c>
      <c r="H17" s="110">
        <f t="shared" si="0"/>
        <v>298.07692307692309</v>
      </c>
      <c r="I17" s="111">
        <v>21</v>
      </c>
      <c r="J17" s="111">
        <f t="shared" si="1"/>
        <v>6259.6153846153848</v>
      </c>
      <c r="K17" s="111">
        <v>0</v>
      </c>
      <c r="L17" s="111">
        <f t="shared" si="5"/>
        <v>6259.6153846153848</v>
      </c>
      <c r="M17" s="109">
        <f t="shared" si="3"/>
        <v>0.38461538461524469</v>
      </c>
      <c r="N17" s="118">
        <f t="shared" si="4"/>
        <v>6260</v>
      </c>
      <c r="O17" s="125" t="s">
        <v>51</v>
      </c>
    </row>
    <row r="18" spans="1:15" s="36" customFormat="1" ht="45.2" customHeight="1" x14ac:dyDescent="0.25">
      <c r="A18" s="47">
        <f>SUBTOTAL(3,$B$3:B18)</f>
        <v>16</v>
      </c>
      <c r="B18" s="119">
        <v>1017</v>
      </c>
      <c r="C18" s="120" t="s">
        <v>40</v>
      </c>
      <c r="D18" s="120">
        <v>100184022379</v>
      </c>
      <c r="E18" s="127">
        <v>5602670594</v>
      </c>
      <c r="F18" s="122">
        <v>15500</v>
      </c>
      <c r="G18" s="123">
        <f t="shared" si="2"/>
        <v>596.15384615384619</v>
      </c>
      <c r="H18" s="110">
        <f t="shared" si="0"/>
        <v>298.07692307692309</v>
      </c>
      <c r="I18" s="111">
        <v>25</v>
      </c>
      <c r="J18" s="111">
        <f t="shared" si="1"/>
        <v>7451.9230769230771</v>
      </c>
      <c r="K18" s="111">
        <v>0</v>
      </c>
      <c r="L18" s="111">
        <f t="shared" si="5"/>
        <v>7451.9230769230771</v>
      </c>
      <c r="M18" s="109">
        <f t="shared" si="3"/>
        <v>-1.923076923077133</v>
      </c>
      <c r="N18" s="118">
        <f t="shared" si="4"/>
        <v>7450</v>
      </c>
      <c r="O18" s="125" t="s">
        <v>58</v>
      </c>
    </row>
    <row r="19" spans="1:15" s="35" customFormat="1" ht="45.2" customHeight="1" x14ac:dyDescent="0.25">
      <c r="A19" s="47">
        <f>SUBTOTAL(3,$B$3:B19)</f>
        <v>17</v>
      </c>
      <c r="B19" s="119">
        <v>1023</v>
      </c>
      <c r="C19" s="120" t="s">
        <v>60</v>
      </c>
      <c r="D19" s="120">
        <v>100421378572</v>
      </c>
      <c r="E19" s="127">
        <v>5608113653</v>
      </c>
      <c r="F19" s="122">
        <v>10500</v>
      </c>
      <c r="G19" s="123">
        <f t="shared" si="2"/>
        <v>403.84615384615387</v>
      </c>
      <c r="H19" s="110">
        <f t="shared" si="0"/>
        <v>201.92307692307693</v>
      </c>
      <c r="I19" s="111">
        <v>4</v>
      </c>
      <c r="J19" s="111">
        <f t="shared" si="1"/>
        <v>807.69230769230774</v>
      </c>
      <c r="K19" s="111">
        <v>0</v>
      </c>
      <c r="L19" s="111">
        <f t="shared" si="5"/>
        <v>807.69230769230774</v>
      </c>
      <c r="M19" s="109">
        <f t="shared" si="3"/>
        <v>2.307692307692264</v>
      </c>
      <c r="N19" s="118">
        <f t="shared" si="4"/>
        <v>810</v>
      </c>
      <c r="O19" s="125" t="s">
        <v>64</v>
      </c>
    </row>
    <row r="20" spans="1:15" s="35" customFormat="1" ht="45.2" customHeight="1" x14ac:dyDescent="0.25">
      <c r="A20" s="47">
        <f>SUBTOTAL(3,$B$3:B20)</f>
        <v>18</v>
      </c>
      <c r="B20" s="119">
        <v>129</v>
      </c>
      <c r="C20" s="120" t="s">
        <v>70</v>
      </c>
      <c r="D20" s="120">
        <v>101382665901</v>
      </c>
      <c r="E20" s="127">
        <v>5607631100</v>
      </c>
      <c r="F20" s="122">
        <v>9000</v>
      </c>
      <c r="G20" s="123">
        <f t="shared" si="2"/>
        <v>346.15384615384613</v>
      </c>
      <c r="H20" s="110">
        <f t="shared" si="0"/>
        <v>173.07692307692307</v>
      </c>
      <c r="I20" s="111">
        <v>26</v>
      </c>
      <c r="J20" s="111">
        <f t="shared" si="1"/>
        <v>4500</v>
      </c>
      <c r="K20" s="111">
        <v>164</v>
      </c>
      <c r="L20" s="111">
        <f t="shared" si="5"/>
        <v>4336</v>
      </c>
      <c r="M20" s="109">
        <f t="shared" si="3"/>
        <v>4</v>
      </c>
      <c r="N20" s="118">
        <f t="shared" si="4"/>
        <v>4340</v>
      </c>
      <c r="O20" s="125" t="s">
        <v>62</v>
      </c>
    </row>
    <row r="21" spans="1:15" s="35" customFormat="1" ht="45.2" customHeight="1" x14ac:dyDescent="0.25">
      <c r="A21" s="47">
        <f>SUBTOTAL(3,$B$3:B21)</f>
        <v>19</v>
      </c>
      <c r="B21" s="119">
        <v>6</v>
      </c>
      <c r="C21" s="120" t="s">
        <v>61</v>
      </c>
      <c r="D21" s="120">
        <v>101355258216</v>
      </c>
      <c r="E21" s="127">
        <v>5605983539</v>
      </c>
      <c r="F21" s="122">
        <v>9490</v>
      </c>
      <c r="G21" s="123">
        <f t="shared" si="2"/>
        <v>365</v>
      </c>
      <c r="H21" s="110">
        <f t="shared" si="0"/>
        <v>182.5</v>
      </c>
      <c r="I21" s="111">
        <v>26</v>
      </c>
      <c r="J21" s="111">
        <f t="shared" si="1"/>
        <v>4745</v>
      </c>
      <c r="K21" s="111">
        <v>175</v>
      </c>
      <c r="L21" s="111">
        <f t="shared" si="5"/>
        <v>4570</v>
      </c>
      <c r="M21" s="109">
        <f t="shared" si="3"/>
        <v>0</v>
      </c>
      <c r="N21" s="118">
        <f t="shared" si="4"/>
        <v>4570</v>
      </c>
      <c r="O21" s="125" t="s">
        <v>63</v>
      </c>
    </row>
    <row r="22" spans="1:15" s="35" customFormat="1" ht="36" customHeight="1" x14ac:dyDescent="0.25">
      <c r="A22" s="47">
        <f>SUBTOTAL(3,$B$3:B22)</f>
        <v>20</v>
      </c>
      <c r="B22" s="119">
        <v>399</v>
      </c>
      <c r="C22" s="120" t="s">
        <v>65</v>
      </c>
      <c r="D22" s="120">
        <v>101239096644</v>
      </c>
      <c r="E22" s="129">
        <v>5608009584</v>
      </c>
      <c r="F22" s="122">
        <v>15000</v>
      </c>
      <c r="G22" s="123">
        <f t="shared" si="2"/>
        <v>576.92307692307691</v>
      </c>
      <c r="H22" s="110">
        <f t="shared" si="0"/>
        <v>288.46153846153845</v>
      </c>
      <c r="I22" s="111">
        <v>0</v>
      </c>
      <c r="J22" s="111">
        <f t="shared" si="1"/>
        <v>0</v>
      </c>
      <c r="K22" s="111">
        <v>0</v>
      </c>
      <c r="L22" s="111">
        <f t="shared" si="5"/>
        <v>0</v>
      </c>
      <c r="M22" s="109">
        <f t="shared" si="3"/>
        <v>0</v>
      </c>
      <c r="N22" s="118">
        <f t="shared" si="4"/>
        <v>0</v>
      </c>
      <c r="O22" s="125" t="s">
        <v>68</v>
      </c>
    </row>
    <row r="23" spans="1:15" s="35" customFormat="1" ht="36" customHeight="1" x14ac:dyDescent="0.25">
      <c r="A23" s="124"/>
      <c r="B23" s="119"/>
      <c r="C23" s="120"/>
      <c r="D23" s="120"/>
      <c r="E23" s="121" t="s">
        <v>25</v>
      </c>
      <c r="F23" s="122"/>
      <c r="G23" s="118"/>
      <c r="H23" s="118"/>
      <c r="I23" s="11">
        <f t="shared" ref="I23:N23" si="6">SUBTOTAL(9,I2:I22)</f>
        <v>332</v>
      </c>
      <c r="J23" s="11">
        <f t="shared" si="6"/>
        <v>101583.46153846155</v>
      </c>
      <c r="K23" s="11">
        <f t="shared" si="6"/>
        <v>3795</v>
      </c>
      <c r="L23" s="11">
        <f t="shared" si="6"/>
        <v>97788.461538461546</v>
      </c>
      <c r="M23" s="11">
        <f t="shared" si="6"/>
        <v>1.5384615384635936</v>
      </c>
      <c r="N23" s="11">
        <f t="shared" si="6"/>
        <v>97790</v>
      </c>
      <c r="O23" s="34"/>
    </row>
    <row r="24" spans="1:15" s="35" customFormat="1" ht="45.2" customHeight="1" x14ac:dyDescent="0.35">
      <c r="A24" s="139"/>
      <c r="B24" s="140"/>
      <c r="C24" s="141" t="s">
        <v>18</v>
      </c>
      <c r="D24" s="142"/>
      <c r="E24" s="141" t="s">
        <v>19</v>
      </c>
      <c r="F24" s="142"/>
      <c r="G24" s="143"/>
      <c r="H24" s="16" t="s">
        <v>27</v>
      </c>
      <c r="I24" s="142"/>
      <c r="J24" s="142"/>
      <c r="K24" s="142"/>
      <c r="L24" s="141" t="s">
        <v>20</v>
      </c>
      <c r="M24" s="142"/>
      <c r="N24" s="144"/>
      <c r="O24" s="145"/>
    </row>
    <row r="25" spans="1:15" s="35" customFormat="1" ht="45.2" customHeight="1" x14ac:dyDescent="0.25">
      <c r="A25" s="130"/>
      <c r="B25" s="51"/>
      <c r="C25" s="50"/>
      <c r="D25" s="50"/>
      <c r="E25" s="131"/>
      <c r="F25" s="132"/>
      <c r="G25" s="133"/>
      <c r="H25" s="134"/>
      <c r="I25" s="135"/>
      <c r="J25" s="135"/>
      <c r="K25" s="135"/>
      <c r="L25" s="135"/>
      <c r="M25" s="136"/>
      <c r="N25" s="137"/>
      <c r="O25" s="138"/>
    </row>
    <row r="26" spans="1:15" s="35" customFormat="1" ht="45.2" customHeight="1" x14ac:dyDescent="0.25">
      <c r="A26" s="27"/>
      <c r="B26" s="49"/>
      <c r="C26" s="52"/>
      <c r="D26" s="52"/>
      <c r="E26" s="57"/>
      <c r="F26" s="31"/>
      <c r="G26" s="32"/>
      <c r="H26" s="56"/>
      <c r="I26" s="62"/>
      <c r="J26" s="62"/>
      <c r="K26" s="62"/>
      <c r="L26" s="62"/>
      <c r="M26" s="110"/>
      <c r="N26" s="63"/>
      <c r="O26" s="34"/>
    </row>
    <row r="27" spans="1:15" s="35" customFormat="1" ht="45.2" customHeight="1" x14ac:dyDescent="0.25">
      <c r="A27" s="27"/>
      <c r="B27" s="49"/>
      <c r="C27" s="52"/>
      <c r="D27" s="52"/>
      <c r="E27" s="57"/>
      <c r="F27" s="31"/>
      <c r="G27" s="32"/>
      <c r="H27" s="56"/>
      <c r="I27" s="62"/>
      <c r="J27" s="62"/>
      <c r="K27" s="62"/>
      <c r="L27" s="62"/>
      <c r="M27" s="110"/>
      <c r="N27" s="63"/>
      <c r="O27" s="34"/>
    </row>
    <row r="28" spans="1:15" s="35" customFormat="1" ht="45.2" customHeight="1" x14ac:dyDescent="0.25">
      <c r="A28" s="27"/>
      <c r="B28" s="49"/>
      <c r="C28" s="52"/>
      <c r="D28" s="52"/>
      <c r="E28" s="58"/>
      <c r="F28" s="31"/>
      <c r="G28" s="32"/>
      <c r="H28" s="56"/>
      <c r="I28" s="62"/>
      <c r="J28" s="62"/>
      <c r="K28" s="62"/>
      <c r="L28" s="62"/>
      <c r="M28" s="110"/>
      <c r="N28" s="63"/>
      <c r="O28" s="34"/>
    </row>
    <row r="29" spans="1:15" s="35" customFormat="1" ht="45.2" customHeight="1" x14ac:dyDescent="0.25">
      <c r="A29" s="27"/>
      <c r="B29" s="49"/>
      <c r="C29" s="52"/>
      <c r="D29" s="52"/>
      <c r="E29" s="58"/>
      <c r="F29" s="31"/>
      <c r="G29" s="32"/>
      <c r="H29" s="56"/>
      <c r="I29" s="62"/>
      <c r="J29" s="62"/>
      <c r="K29" s="62"/>
      <c r="L29" s="62"/>
      <c r="M29" s="110"/>
      <c r="N29" s="63"/>
      <c r="O29" s="34"/>
    </row>
    <row r="30" spans="1:15" s="35" customFormat="1" ht="45.2" customHeight="1" x14ac:dyDescent="0.25">
      <c r="A30" s="27"/>
      <c r="B30" s="49"/>
      <c r="C30" s="52"/>
      <c r="D30" s="52"/>
      <c r="E30" s="58"/>
      <c r="F30" s="31"/>
      <c r="G30" s="32"/>
      <c r="H30" s="56"/>
      <c r="I30" s="62"/>
      <c r="J30" s="62"/>
      <c r="K30" s="62"/>
      <c r="L30" s="62"/>
      <c r="M30" s="110"/>
      <c r="N30" s="63"/>
      <c r="O30" s="34"/>
    </row>
    <row r="31" spans="1:15" s="35" customFormat="1" ht="45.2" customHeight="1" x14ac:dyDescent="0.25">
      <c r="A31" s="27"/>
      <c r="B31" s="49"/>
      <c r="C31" s="52"/>
      <c r="D31" s="52"/>
      <c r="E31" s="58"/>
      <c r="F31" s="31"/>
      <c r="G31" s="32"/>
      <c r="H31" s="56"/>
      <c r="I31" s="62"/>
      <c r="J31" s="62"/>
      <c r="K31" s="62"/>
      <c r="L31" s="62"/>
      <c r="M31" s="110"/>
      <c r="N31" s="63"/>
      <c r="O31" s="34"/>
    </row>
    <row r="32" spans="1:15" s="35" customFormat="1" ht="45.2" customHeight="1" x14ac:dyDescent="0.25">
      <c r="A32" s="27"/>
      <c r="B32" s="49"/>
      <c r="C32" s="52"/>
      <c r="D32" s="52"/>
      <c r="E32" s="58"/>
      <c r="F32" s="31"/>
      <c r="G32" s="32"/>
      <c r="H32" s="56"/>
      <c r="I32" s="62"/>
      <c r="J32" s="62"/>
      <c r="K32" s="62"/>
      <c r="L32" s="62"/>
      <c r="M32" s="110"/>
      <c r="N32" s="63"/>
      <c r="O32" s="34"/>
    </row>
    <row r="33" spans="1:15" s="35" customFormat="1" ht="45.2" customHeight="1" x14ac:dyDescent="0.25">
      <c r="A33" s="27"/>
      <c r="B33" s="49"/>
      <c r="C33" s="52"/>
      <c r="D33" s="52"/>
      <c r="E33" s="58"/>
      <c r="F33" s="31"/>
      <c r="G33" s="32"/>
      <c r="H33" s="56"/>
      <c r="I33" s="62"/>
      <c r="J33" s="62"/>
      <c r="K33" s="62"/>
      <c r="L33" s="62"/>
      <c r="M33" s="110"/>
      <c r="N33" s="63"/>
      <c r="O33" s="34"/>
    </row>
    <row r="34" spans="1:15" s="35" customFormat="1" ht="45.2" customHeight="1" x14ac:dyDescent="0.25">
      <c r="A34" s="27"/>
      <c r="B34" s="49"/>
      <c r="C34" s="52"/>
      <c r="D34" s="52"/>
      <c r="E34" s="58"/>
      <c r="F34" s="31"/>
      <c r="G34" s="32"/>
      <c r="H34" s="56"/>
      <c r="I34" s="62"/>
      <c r="J34" s="62"/>
      <c r="K34" s="62"/>
      <c r="L34" s="62"/>
      <c r="M34" s="110"/>
      <c r="N34" s="63"/>
      <c r="O34" s="34"/>
    </row>
    <row r="35" spans="1:15" s="35" customFormat="1" ht="45.2" customHeight="1" x14ac:dyDescent="0.25">
      <c r="A35" s="27"/>
      <c r="B35" s="49"/>
      <c r="C35" s="52"/>
      <c r="D35" s="53"/>
      <c r="E35" s="58"/>
      <c r="F35" s="31"/>
      <c r="G35" s="32"/>
      <c r="H35" s="56"/>
      <c r="I35" s="62"/>
      <c r="J35" s="62"/>
      <c r="K35" s="62"/>
      <c r="L35" s="62"/>
      <c r="M35" s="110"/>
      <c r="N35" s="63"/>
      <c r="O35" s="34"/>
    </row>
    <row r="36" spans="1:15" s="35" customFormat="1" ht="45.2" customHeight="1" x14ac:dyDescent="0.25">
      <c r="A36" s="27"/>
      <c r="B36" s="49"/>
      <c r="C36" s="52"/>
      <c r="D36" s="52"/>
      <c r="E36" s="58"/>
      <c r="F36" s="31"/>
      <c r="G36" s="32"/>
      <c r="H36" s="56"/>
      <c r="I36" s="62"/>
      <c r="J36" s="62"/>
      <c r="K36" s="62"/>
      <c r="L36" s="62"/>
      <c r="M36" s="110"/>
      <c r="N36" s="63"/>
      <c r="O36" s="34"/>
    </row>
    <row r="37" spans="1:15" s="35" customFormat="1" ht="45.2" customHeight="1" x14ac:dyDescent="0.25">
      <c r="A37" s="27"/>
      <c r="B37" s="49"/>
      <c r="C37" s="52"/>
      <c r="D37" s="52"/>
      <c r="E37" s="58"/>
      <c r="F37" s="31"/>
      <c r="G37" s="32"/>
      <c r="H37" s="56"/>
      <c r="I37" s="62"/>
      <c r="J37" s="62"/>
      <c r="K37" s="62"/>
      <c r="L37" s="62"/>
      <c r="M37" s="110"/>
      <c r="N37" s="63"/>
      <c r="O37" s="34"/>
    </row>
    <row r="38" spans="1:15" s="35" customFormat="1" ht="45.2" customHeight="1" x14ac:dyDescent="0.25">
      <c r="A38" s="27"/>
      <c r="B38" s="51"/>
      <c r="C38" s="52"/>
      <c r="D38" s="52"/>
      <c r="E38" s="58"/>
      <c r="F38" s="31"/>
      <c r="G38" s="32"/>
      <c r="H38" s="56"/>
      <c r="I38" s="62"/>
      <c r="J38" s="62"/>
      <c r="K38" s="62"/>
      <c r="L38" s="62"/>
      <c r="M38" s="110"/>
      <c r="N38" s="63"/>
      <c r="O38" s="34"/>
    </row>
    <row r="39" spans="1:15" s="35" customFormat="1" ht="45.2" customHeight="1" x14ac:dyDescent="0.25">
      <c r="A39" s="27"/>
      <c r="B39" s="51"/>
      <c r="C39" s="52"/>
      <c r="D39" s="54"/>
      <c r="E39" s="58"/>
      <c r="F39" s="31"/>
      <c r="G39" s="32"/>
      <c r="H39" s="56"/>
      <c r="I39" s="62"/>
      <c r="J39" s="62"/>
      <c r="K39" s="62"/>
      <c r="L39" s="62"/>
      <c r="M39" s="110"/>
      <c r="N39" s="63"/>
      <c r="O39" s="34"/>
    </row>
    <row r="40" spans="1:15" s="35" customFormat="1" ht="45.2" customHeight="1" x14ac:dyDescent="0.25">
      <c r="A40" s="27"/>
      <c r="B40" s="51"/>
      <c r="C40" s="52"/>
      <c r="D40" s="52"/>
      <c r="E40" s="58"/>
      <c r="F40" s="31"/>
      <c r="G40" s="32"/>
      <c r="H40" s="56"/>
      <c r="I40" s="62"/>
      <c r="J40" s="62"/>
      <c r="K40" s="62"/>
      <c r="L40" s="62"/>
      <c r="M40" s="110"/>
      <c r="N40" s="63"/>
      <c r="O40" s="34"/>
    </row>
    <row r="41" spans="1:15" s="35" customFormat="1" ht="45.2" customHeight="1" x14ac:dyDescent="0.25">
      <c r="A41" s="27"/>
      <c r="B41" s="51"/>
      <c r="C41" s="52"/>
      <c r="D41" s="52"/>
      <c r="E41" s="58"/>
      <c r="F41" s="31"/>
      <c r="G41" s="32"/>
      <c r="H41" s="56"/>
      <c r="I41" s="62"/>
      <c r="J41" s="62"/>
      <c r="K41" s="62"/>
      <c r="L41" s="62"/>
      <c r="M41" s="110"/>
      <c r="N41" s="63"/>
      <c r="O41" s="34"/>
    </row>
    <row r="42" spans="1:15" s="35" customFormat="1" ht="45.2" customHeight="1" x14ac:dyDescent="0.25">
      <c r="A42" s="27"/>
      <c r="B42" s="51"/>
      <c r="C42" s="52"/>
      <c r="D42" s="52"/>
      <c r="E42" s="58"/>
      <c r="F42" s="31"/>
      <c r="G42" s="32"/>
      <c r="H42" s="56"/>
      <c r="I42" s="62"/>
      <c r="J42" s="62"/>
      <c r="K42" s="62"/>
      <c r="L42" s="62"/>
      <c r="M42" s="110"/>
      <c r="N42" s="63"/>
      <c r="O42" s="34"/>
    </row>
    <row r="43" spans="1:15" s="35" customFormat="1" ht="45.2" customHeight="1" x14ac:dyDescent="0.25">
      <c r="A43" s="27"/>
      <c r="B43" s="51"/>
      <c r="C43" s="55"/>
      <c r="D43" s="55"/>
      <c r="E43" s="58"/>
      <c r="F43" s="31"/>
      <c r="G43" s="32"/>
      <c r="H43" s="56"/>
      <c r="I43" s="62"/>
      <c r="J43" s="62"/>
      <c r="K43" s="62"/>
      <c r="L43" s="62"/>
      <c r="M43" s="110"/>
      <c r="N43" s="63"/>
      <c r="O43" s="34"/>
    </row>
    <row r="44" spans="1:15" s="35" customFormat="1" ht="45.2" customHeight="1" x14ac:dyDescent="0.25">
      <c r="A44" s="27"/>
      <c r="B44" s="51"/>
      <c r="C44" s="52"/>
      <c r="D44" s="52"/>
      <c r="E44" s="58"/>
      <c r="F44" s="31"/>
      <c r="G44" s="32"/>
      <c r="H44" s="56"/>
      <c r="I44" s="62"/>
      <c r="J44" s="62"/>
      <c r="K44" s="62"/>
      <c r="L44" s="62"/>
      <c r="M44" s="110"/>
      <c r="N44" s="63"/>
      <c r="O44" s="34"/>
    </row>
    <row r="45" spans="1:15" s="35" customFormat="1" ht="45.2" customHeight="1" x14ac:dyDescent="0.25">
      <c r="A45" s="27"/>
      <c r="B45" s="51"/>
      <c r="C45" s="52"/>
      <c r="D45" s="52"/>
      <c r="E45" s="58"/>
      <c r="F45" s="31"/>
      <c r="G45" s="32"/>
      <c r="H45" s="56"/>
      <c r="I45" s="62"/>
      <c r="J45" s="62"/>
      <c r="K45" s="62"/>
      <c r="L45" s="62"/>
      <c r="M45" s="110"/>
      <c r="N45" s="63"/>
      <c r="O45" s="34"/>
    </row>
    <row r="46" spans="1:15" s="35" customFormat="1" ht="45.2" customHeight="1" x14ac:dyDescent="0.25">
      <c r="A46" s="27"/>
      <c r="B46" s="51"/>
      <c r="C46" s="52"/>
      <c r="D46" s="52"/>
      <c r="E46" s="58"/>
      <c r="F46" s="31"/>
      <c r="G46" s="32"/>
      <c r="H46" s="56"/>
      <c r="I46" s="62"/>
      <c r="J46" s="62"/>
      <c r="K46" s="62"/>
      <c r="L46" s="62"/>
      <c r="M46" s="110"/>
      <c r="N46" s="63"/>
      <c r="O46" s="34"/>
    </row>
    <row r="47" spans="1:15" s="35" customFormat="1" ht="45.2" customHeight="1" x14ac:dyDescent="0.25">
      <c r="A47" s="27"/>
      <c r="B47" s="51"/>
      <c r="C47" s="52"/>
      <c r="D47" s="52"/>
      <c r="E47" s="58"/>
      <c r="F47" s="31"/>
      <c r="G47" s="32"/>
      <c r="H47" s="56"/>
      <c r="I47" s="62"/>
      <c r="J47" s="62"/>
      <c r="K47" s="62"/>
      <c r="L47" s="62"/>
      <c r="M47" s="110"/>
      <c r="N47" s="63"/>
      <c r="O47" s="34"/>
    </row>
    <row r="48" spans="1:15" s="35" customFormat="1" ht="45.2" customHeight="1" x14ac:dyDescent="0.25">
      <c r="A48" s="27"/>
      <c r="B48" s="51"/>
      <c r="C48" s="52"/>
      <c r="D48" s="52"/>
      <c r="E48" s="58"/>
      <c r="F48" s="31"/>
      <c r="G48" s="32"/>
      <c r="H48" s="56"/>
      <c r="I48" s="62"/>
      <c r="J48" s="62"/>
      <c r="K48" s="62"/>
      <c r="L48" s="62"/>
      <c r="M48" s="110"/>
      <c r="N48" s="63"/>
      <c r="O48" s="34"/>
    </row>
    <row r="49" spans="1:15" s="35" customFormat="1" ht="45.2" customHeight="1" x14ac:dyDescent="0.25">
      <c r="A49" s="27"/>
      <c r="B49" s="51"/>
      <c r="C49" s="52"/>
      <c r="D49" s="52"/>
      <c r="E49" s="58"/>
      <c r="F49" s="31"/>
      <c r="G49" s="32"/>
      <c r="H49" s="56"/>
      <c r="I49" s="62"/>
      <c r="J49" s="62"/>
      <c r="K49" s="62"/>
      <c r="L49" s="62"/>
      <c r="M49" s="110"/>
      <c r="N49" s="63"/>
      <c r="O49" s="34"/>
    </row>
    <row r="50" spans="1:15" s="35" customFormat="1" ht="45.2" customHeight="1" x14ac:dyDescent="0.25">
      <c r="A50" s="27"/>
      <c r="B50" s="51"/>
      <c r="C50" s="52"/>
      <c r="D50" s="52"/>
      <c r="E50" s="58"/>
      <c r="F50" s="31"/>
      <c r="G50" s="32"/>
      <c r="H50" s="56"/>
      <c r="I50" s="62"/>
      <c r="J50" s="62"/>
      <c r="K50" s="62"/>
      <c r="L50" s="62"/>
      <c r="M50" s="110"/>
      <c r="N50" s="63"/>
      <c r="O50" s="34"/>
    </row>
    <row r="51" spans="1:15" s="35" customFormat="1" ht="45.2" customHeight="1" x14ac:dyDescent="0.25">
      <c r="A51" s="27"/>
      <c r="B51" s="51"/>
      <c r="C51" s="52"/>
      <c r="D51" s="52"/>
      <c r="E51" s="58"/>
      <c r="F51" s="31"/>
      <c r="G51" s="32"/>
      <c r="H51" s="56"/>
      <c r="I51" s="62"/>
      <c r="J51" s="62"/>
      <c r="K51" s="62"/>
      <c r="L51" s="62"/>
      <c r="M51" s="110"/>
      <c r="N51" s="63"/>
      <c r="O51" s="34"/>
    </row>
    <row r="52" spans="1:15" s="35" customFormat="1" ht="45.2" customHeight="1" x14ac:dyDescent="0.25">
      <c r="A52" s="27"/>
      <c r="B52" s="51"/>
      <c r="C52" s="52"/>
      <c r="D52" s="52"/>
      <c r="E52" s="58"/>
      <c r="F52" s="31"/>
      <c r="G52" s="32"/>
      <c r="H52" s="56"/>
      <c r="I52" s="62"/>
      <c r="J52" s="62"/>
      <c r="K52" s="62"/>
      <c r="L52" s="62"/>
      <c r="M52" s="110"/>
      <c r="N52" s="63"/>
      <c r="O52" s="34"/>
    </row>
    <row r="53" spans="1:15" s="35" customFormat="1" ht="45.2" customHeight="1" x14ac:dyDescent="0.25">
      <c r="A53" s="27"/>
      <c r="B53" s="51"/>
      <c r="C53" s="52"/>
      <c r="D53" s="52"/>
      <c r="E53" s="58"/>
      <c r="F53" s="31"/>
      <c r="G53" s="32"/>
      <c r="H53" s="56"/>
      <c r="I53" s="62"/>
      <c r="J53" s="62"/>
      <c r="K53" s="62"/>
      <c r="L53" s="62"/>
      <c r="M53" s="110"/>
      <c r="N53" s="63"/>
      <c r="O53" s="34"/>
    </row>
    <row r="54" spans="1:15" s="35" customFormat="1" ht="45.2" customHeight="1" x14ac:dyDescent="0.25">
      <c r="A54" s="27"/>
      <c r="B54" s="51"/>
      <c r="C54" s="52"/>
      <c r="D54" s="52"/>
      <c r="E54" s="58"/>
      <c r="F54" s="31"/>
      <c r="G54" s="32"/>
      <c r="H54" s="56"/>
      <c r="I54" s="62"/>
      <c r="J54" s="62"/>
      <c r="K54" s="62"/>
      <c r="L54" s="62"/>
      <c r="M54" s="110"/>
      <c r="N54" s="63"/>
      <c r="O54" s="34"/>
    </row>
    <row r="55" spans="1:15" s="35" customFormat="1" ht="45.2" customHeight="1" x14ac:dyDescent="0.25">
      <c r="A55" s="27"/>
      <c r="B55" s="51"/>
      <c r="C55" s="52"/>
      <c r="D55" s="52"/>
      <c r="E55" s="58"/>
      <c r="F55" s="31"/>
      <c r="G55" s="32"/>
      <c r="H55" s="56"/>
      <c r="I55" s="62"/>
      <c r="J55" s="62"/>
      <c r="K55" s="62"/>
      <c r="L55" s="62"/>
      <c r="M55" s="110"/>
      <c r="N55" s="63"/>
      <c r="O55" s="34"/>
    </row>
    <row r="56" spans="1:15" s="35" customFormat="1" ht="45.2" customHeight="1" x14ac:dyDescent="0.25">
      <c r="A56" s="27"/>
      <c r="B56" s="51"/>
      <c r="C56" s="52"/>
      <c r="D56" s="52"/>
      <c r="E56" s="58"/>
      <c r="F56" s="31"/>
      <c r="G56" s="32"/>
      <c r="H56" s="56"/>
      <c r="I56" s="62"/>
      <c r="J56" s="62"/>
      <c r="K56" s="62"/>
      <c r="L56" s="62"/>
      <c r="M56" s="110"/>
      <c r="N56" s="63"/>
      <c r="O56" s="34"/>
    </row>
    <row r="57" spans="1:15" s="35" customFormat="1" ht="45.2" customHeight="1" x14ac:dyDescent="0.25">
      <c r="A57" s="27"/>
      <c r="B57" s="51"/>
      <c r="C57" s="52"/>
      <c r="D57" s="52"/>
      <c r="E57" s="58"/>
      <c r="F57" s="31"/>
      <c r="G57" s="32"/>
      <c r="H57" s="56"/>
      <c r="I57" s="62"/>
      <c r="J57" s="62"/>
      <c r="K57" s="62"/>
      <c r="L57" s="62"/>
      <c r="M57" s="110"/>
      <c r="N57" s="63"/>
      <c r="O57" s="34"/>
    </row>
    <row r="58" spans="1:15" s="35" customFormat="1" ht="45.2" customHeight="1" x14ac:dyDescent="0.25">
      <c r="A58" s="27"/>
      <c r="B58" s="51"/>
      <c r="C58" s="52"/>
      <c r="D58" s="52"/>
      <c r="E58" s="58"/>
      <c r="F58" s="31"/>
      <c r="G58" s="32"/>
      <c r="H58" s="56"/>
      <c r="I58" s="62"/>
      <c r="J58" s="62"/>
      <c r="K58" s="62"/>
      <c r="L58" s="62"/>
      <c r="M58" s="110"/>
      <c r="N58" s="63"/>
      <c r="O58" s="34"/>
    </row>
    <row r="59" spans="1:15" s="35" customFormat="1" ht="45.2" customHeight="1" x14ac:dyDescent="0.25">
      <c r="A59" s="27"/>
      <c r="B59" s="51"/>
      <c r="C59" s="52"/>
      <c r="D59" s="52"/>
      <c r="E59" s="58"/>
      <c r="F59" s="31"/>
      <c r="G59" s="32"/>
      <c r="H59" s="56"/>
      <c r="I59" s="62"/>
      <c r="J59" s="62"/>
      <c r="K59" s="62"/>
      <c r="L59" s="62"/>
      <c r="M59" s="110"/>
      <c r="N59" s="63"/>
      <c r="O59" s="34"/>
    </row>
    <row r="60" spans="1:15" s="35" customFormat="1" ht="45.2" customHeight="1" x14ac:dyDescent="0.25">
      <c r="A60" s="27"/>
      <c r="B60" s="51"/>
      <c r="C60" s="52"/>
      <c r="D60" s="52"/>
      <c r="E60" s="58"/>
      <c r="F60" s="31"/>
      <c r="G60" s="32"/>
      <c r="H60" s="56"/>
      <c r="I60" s="62"/>
      <c r="J60" s="62"/>
      <c r="K60" s="62"/>
      <c r="L60" s="62"/>
      <c r="M60" s="110"/>
      <c r="N60" s="63"/>
      <c r="O60" s="34"/>
    </row>
    <row r="61" spans="1:15" s="35" customFormat="1" ht="45.2" customHeight="1" x14ac:dyDescent="0.25">
      <c r="A61" s="27"/>
      <c r="B61" s="51"/>
      <c r="C61" s="52"/>
      <c r="D61" s="52"/>
      <c r="E61" s="58"/>
      <c r="F61" s="31"/>
      <c r="G61" s="32"/>
      <c r="H61" s="56"/>
      <c r="I61" s="62"/>
      <c r="J61" s="62"/>
      <c r="K61" s="62"/>
      <c r="L61" s="62"/>
      <c r="M61" s="110"/>
      <c r="N61" s="63"/>
      <c r="O61" s="34"/>
    </row>
    <row r="62" spans="1:15" s="35" customFormat="1" ht="45.2" customHeight="1" x14ac:dyDescent="0.25">
      <c r="A62" s="27"/>
      <c r="B62" s="51"/>
      <c r="C62" s="52"/>
      <c r="D62" s="52"/>
      <c r="E62" s="58"/>
      <c r="F62" s="31"/>
      <c r="G62" s="32"/>
      <c r="H62" s="56"/>
      <c r="I62" s="62"/>
      <c r="J62" s="62"/>
      <c r="K62" s="62"/>
      <c r="L62" s="62"/>
      <c r="M62" s="110"/>
      <c r="N62" s="63"/>
      <c r="O62" s="34"/>
    </row>
    <row r="63" spans="1:15" s="35" customFormat="1" ht="45.2" customHeight="1" x14ac:dyDescent="0.25">
      <c r="A63" s="27"/>
      <c r="B63" s="51"/>
      <c r="C63" s="52"/>
      <c r="D63" s="52"/>
      <c r="E63" s="58"/>
      <c r="F63" s="31"/>
      <c r="G63" s="32"/>
      <c r="H63" s="56"/>
      <c r="I63" s="62"/>
      <c r="J63" s="62"/>
      <c r="K63" s="62"/>
      <c r="L63" s="62"/>
      <c r="M63" s="110"/>
      <c r="N63" s="63"/>
      <c r="O63" s="34"/>
    </row>
    <row r="64" spans="1:15" s="35" customFormat="1" ht="45.2" customHeight="1" x14ac:dyDescent="0.25">
      <c r="A64" s="27"/>
      <c r="B64" s="49"/>
      <c r="C64" s="52"/>
      <c r="D64" s="52"/>
      <c r="E64" s="58"/>
      <c r="F64" s="31"/>
      <c r="G64" s="32"/>
      <c r="H64" s="56"/>
      <c r="I64" s="62"/>
      <c r="J64" s="62"/>
      <c r="K64" s="62"/>
      <c r="L64" s="62"/>
      <c r="M64" s="110"/>
      <c r="N64" s="63"/>
      <c r="O64" s="34"/>
    </row>
    <row r="65" spans="1:15" s="35" customFormat="1" ht="45.2" customHeight="1" x14ac:dyDescent="0.25">
      <c r="A65" s="27"/>
      <c r="B65" s="51"/>
      <c r="C65" s="52"/>
      <c r="D65" s="52"/>
      <c r="E65" s="58"/>
      <c r="F65" s="31"/>
      <c r="G65" s="32"/>
      <c r="H65" s="56"/>
      <c r="I65" s="62"/>
      <c r="J65" s="62"/>
      <c r="K65" s="62"/>
      <c r="L65" s="62"/>
      <c r="M65" s="110"/>
      <c r="N65" s="63"/>
      <c r="O65" s="34"/>
    </row>
    <row r="66" spans="1:15" s="35" customFormat="1" ht="45.2" customHeight="1" x14ac:dyDescent="0.25">
      <c r="A66" s="27"/>
      <c r="B66" s="51"/>
      <c r="C66" s="52"/>
      <c r="D66" s="52"/>
      <c r="E66" s="58"/>
      <c r="F66" s="31"/>
      <c r="G66" s="32"/>
      <c r="H66" s="56"/>
      <c r="I66" s="62"/>
      <c r="J66" s="62"/>
      <c r="K66" s="62"/>
      <c r="L66" s="62"/>
      <c r="M66" s="110"/>
      <c r="N66" s="63"/>
      <c r="O66" s="34"/>
    </row>
    <row r="67" spans="1:15" s="35" customFormat="1" ht="45.2" customHeight="1" x14ac:dyDescent="0.25">
      <c r="A67" s="27"/>
      <c r="B67" s="51"/>
      <c r="C67" s="52"/>
      <c r="D67" s="52"/>
      <c r="E67" s="58"/>
      <c r="F67" s="31"/>
      <c r="G67" s="32"/>
      <c r="H67" s="56"/>
      <c r="I67" s="62"/>
      <c r="J67" s="62"/>
      <c r="K67" s="62"/>
      <c r="L67" s="62"/>
      <c r="M67" s="110"/>
      <c r="N67" s="63"/>
      <c r="O67" s="34"/>
    </row>
    <row r="68" spans="1:15" s="35" customFormat="1" ht="45.2" customHeight="1" x14ac:dyDescent="0.25">
      <c r="A68" s="27"/>
      <c r="B68" s="51"/>
      <c r="C68" s="52"/>
      <c r="D68" s="52"/>
      <c r="E68" s="58"/>
      <c r="F68" s="31"/>
      <c r="G68" s="32"/>
      <c r="H68" s="56"/>
      <c r="I68" s="62"/>
      <c r="J68" s="62"/>
      <c r="K68" s="62"/>
      <c r="L68" s="62"/>
      <c r="M68" s="110"/>
      <c r="N68" s="63"/>
      <c r="O68" s="34"/>
    </row>
    <row r="69" spans="1:15" s="35" customFormat="1" ht="45.2" customHeight="1" x14ac:dyDescent="0.25">
      <c r="A69" s="27"/>
      <c r="B69" s="51"/>
      <c r="C69" s="52"/>
      <c r="D69" s="52"/>
      <c r="E69" s="58"/>
      <c r="F69" s="31"/>
      <c r="G69" s="32"/>
      <c r="H69" s="56"/>
      <c r="I69" s="62"/>
      <c r="J69" s="62"/>
      <c r="K69" s="62"/>
      <c r="L69" s="62"/>
      <c r="M69" s="110"/>
      <c r="N69" s="63"/>
      <c r="O69" s="34"/>
    </row>
    <row r="70" spans="1:15" s="35" customFormat="1" ht="45.2" customHeight="1" x14ac:dyDescent="0.25">
      <c r="A70" s="27"/>
      <c r="B70" s="51"/>
      <c r="C70" s="52"/>
      <c r="D70" s="52"/>
      <c r="E70" s="58"/>
      <c r="F70" s="31"/>
      <c r="G70" s="32"/>
      <c r="H70" s="56"/>
      <c r="I70" s="62"/>
      <c r="J70" s="62"/>
      <c r="K70" s="62"/>
      <c r="L70" s="62"/>
      <c r="M70" s="110"/>
      <c r="N70" s="63"/>
      <c r="O70" s="34"/>
    </row>
    <row r="71" spans="1:15" s="35" customFormat="1" ht="45.2" customHeight="1" x14ac:dyDescent="0.25">
      <c r="A71" s="27"/>
      <c r="B71" s="51"/>
      <c r="C71" s="52"/>
      <c r="D71" s="52"/>
      <c r="E71" s="58"/>
      <c r="F71" s="31"/>
      <c r="G71" s="32"/>
      <c r="H71" s="56"/>
      <c r="I71" s="62"/>
      <c r="J71" s="62"/>
      <c r="K71" s="62"/>
      <c r="L71" s="62"/>
      <c r="M71" s="110"/>
      <c r="N71" s="63"/>
      <c r="O71" s="34"/>
    </row>
    <row r="72" spans="1:15" s="35" customFormat="1" ht="45.2" customHeight="1" x14ac:dyDescent="0.25">
      <c r="A72" s="27"/>
      <c r="B72" s="51"/>
      <c r="C72" s="52"/>
      <c r="D72" s="52"/>
      <c r="E72" s="58"/>
      <c r="F72" s="31"/>
      <c r="G72" s="32"/>
      <c r="H72" s="56"/>
      <c r="I72" s="62"/>
      <c r="J72" s="62"/>
      <c r="K72" s="62"/>
      <c r="L72" s="62"/>
      <c r="M72" s="110"/>
      <c r="N72" s="63"/>
      <c r="O72" s="34"/>
    </row>
    <row r="73" spans="1:15" s="35" customFormat="1" ht="45.2" customHeight="1" x14ac:dyDescent="0.25">
      <c r="A73" s="27"/>
      <c r="B73" s="51"/>
      <c r="C73" s="52"/>
      <c r="D73" s="52"/>
      <c r="E73" s="58"/>
      <c r="F73" s="31"/>
      <c r="G73" s="32"/>
      <c r="H73" s="56"/>
      <c r="I73" s="62"/>
      <c r="J73" s="62"/>
      <c r="K73" s="62"/>
      <c r="L73" s="62"/>
      <c r="M73" s="110"/>
      <c r="N73" s="63"/>
      <c r="O73" s="34"/>
    </row>
    <row r="74" spans="1:15" s="35" customFormat="1" ht="45.2" customHeight="1" x14ac:dyDescent="0.25">
      <c r="A74" s="27"/>
      <c r="B74" s="51"/>
      <c r="C74" s="52"/>
      <c r="D74" s="52"/>
      <c r="E74" s="58"/>
      <c r="F74" s="31"/>
      <c r="G74" s="32"/>
      <c r="H74" s="56"/>
      <c r="I74" s="62"/>
      <c r="J74" s="62"/>
      <c r="K74" s="62"/>
      <c r="L74" s="62"/>
      <c r="M74" s="110"/>
      <c r="N74" s="63"/>
      <c r="O74" s="34"/>
    </row>
    <row r="75" spans="1:15" s="35" customFormat="1" ht="45.2" customHeight="1" x14ac:dyDescent="0.25">
      <c r="A75" s="27"/>
      <c r="B75" s="51"/>
      <c r="C75" s="52"/>
      <c r="D75" s="52"/>
      <c r="E75" s="58"/>
      <c r="F75" s="31"/>
      <c r="G75" s="32"/>
      <c r="H75" s="56"/>
      <c r="I75" s="62"/>
      <c r="J75" s="62"/>
      <c r="K75" s="62"/>
      <c r="L75" s="62"/>
      <c r="M75" s="110"/>
      <c r="N75" s="63"/>
      <c r="O75" s="34"/>
    </row>
    <row r="76" spans="1:15" s="35" customFormat="1" ht="45.2" customHeight="1" x14ac:dyDescent="0.25">
      <c r="A76" s="27"/>
      <c r="B76" s="51"/>
      <c r="C76" s="52"/>
      <c r="D76" s="52"/>
      <c r="E76" s="58"/>
      <c r="F76" s="31"/>
      <c r="G76" s="32"/>
      <c r="H76" s="56"/>
      <c r="I76" s="62"/>
      <c r="J76" s="62"/>
      <c r="K76" s="62"/>
      <c r="L76" s="62"/>
      <c r="M76" s="110"/>
      <c r="N76" s="63"/>
      <c r="O76" s="34"/>
    </row>
    <row r="77" spans="1:15" s="35" customFormat="1" ht="45.2" customHeight="1" x14ac:dyDescent="0.25">
      <c r="A77" s="27"/>
      <c r="B77" s="51"/>
      <c r="C77" s="52"/>
      <c r="D77" s="52"/>
      <c r="E77" s="58"/>
      <c r="F77" s="31"/>
      <c r="G77" s="32"/>
      <c r="H77" s="56"/>
      <c r="I77" s="62"/>
      <c r="J77" s="62"/>
      <c r="K77" s="62"/>
      <c r="L77" s="62"/>
      <c r="M77" s="110"/>
      <c r="N77" s="63"/>
      <c r="O77" s="34"/>
    </row>
    <row r="78" spans="1:15" s="35" customFormat="1" ht="45.2" customHeight="1" x14ac:dyDescent="0.25">
      <c r="A78" s="27"/>
      <c r="B78" s="51"/>
      <c r="C78" s="52"/>
      <c r="D78" s="52"/>
      <c r="E78" s="58"/>
      <c r="F78" s="31"/>
      <c r="G78" s="32"/>
      <c r="H78" s="56"/>
      <c r="I78" s="62"/>
      <c r="J78" s="62"/>
      <c r="K78" s="62"/>
      <c r="L78" s="62"/>
      <c r="M78" s="110"/>
      <c r="N78" s="63"/>
      <c r="O78" s="34"/>
    </row>
    <row r="79" spans="1:15" s="35" customFormat="1" ht="45.2" customHeight="1" x14ac:dyDescent="0.25">
      <c r="A79" s="27"/>
      <c r="B79" s="51"/>
      <c r="C79" s="52"/>
      <c r="D79" s="52"/>
      <c r="E79" s="58"/>
      <c r="F79" s="31"/>
      <c r="G79" s="32"/>
      <c r="H79" s="56"/>
      <c r="I79" s="62"/>
      <c r="J79" s="62"/>
      <c r="K79" s="62"/>
      <c r="L79" s="62"/>
      <c r="M79" s="110"/>
      <c r="N79" s="63"/>
      <c r="O79" s="34"/>
    </row>
    <row r="80" spans="1:15" s="35" customFormat="1" ht="45.2" customHeight="1" x14ac:dyDescent="0.25">
      <c r="A80" s="27"/>
      <c r="B80" s="51"/>
      <c r="C80" s="52"/>
      <c r="D80" s="52"/>
      <c r="E80" s="58"/>
      <c r="F80" s="31"/>
      <c r="G80" s="32"/>
      <c r="H80" s="56"/>
      <c r="I80" s="62"/>
      <c r="J80" s="62"/>
      <c r="K80" s="62"/>
      <c r="L80" s="62"/>
      <c r="M80" s="110"/>
      <c r="N80" s="63"/>
      <c r="O80" s="34"/>
    </row>
    <row r="81" spans="1:16" s="35" customFormat="1" ht="45.2" customHeight="1" x14ac:dyDescent="0.25">
      <c r="A81" s="27"/>
      <c r="B81" s="51"/>
      <c r="C81" s="52"/>
      <c r="D81" s="52"/>
      <c r="E81" s="58"/>
      <c r="F81" s="31"/>
      <c r="G81" s="32"/>
      <c r="H81" s="56"/>
      <c r="I81" s="62"/>
      <c r="J81" s="62"/>
      <c r="K81" s="62"/>
      <c r="L81" s="62"/>
      <c r="M81" s="110"/>
      <c r="N81" s="63"/>
      <c r="O81" s="34"/>
    </row>
    <row r="82" spans="1:16" s="35" customFormat="1" ht="45.2" customHeight="1" x14ac:dyDescent="0.25">
      <c r="A82" s="27"/>
      <c r="B82" s="51"/>
      <c r="C82" s="52"/>
      <c r="D82" s="52"/>
      <c r="E82" s="58"/>
      <c r="F82" s="31"/>
      <c r="G82" s="32"/>
      <c r="H82" s="56"/>
      <c r="I82" s="62"/>
      <c r="J82" s="62"/>
      <c r="K82" s="62"/>
      <c r="L82" s="62"/>
      <c r="M82" s="110"/>
      <c r="N82" s="63"/>
      <c r="O82" s="34"/>
    </row>
    <row r="83" spans="1:16" s="35" customFormat="1" ht="45.2" customHeight="1" x14ac:dyDescent="0.25">
      <c r="A83" s="27"/>
      <c r="B83" s="51"/>
      <c r="C83" s="52"/>
      <c r="D83" s="52"/>
      <c r="E83" s="58"/>
      <c r="F83" s="31"/>
      <c r="G83" s="32"/>
      <c r="H83" s="56"/>
      <c r="I83" s="62"/>
      <c r="J83" s="62"/>
      <c r="K83" s="62"/>
      <c r="L83" s="62"/>
      <c r="M83" s="110"/>
      <c r="N83" s="63"/>
      <c r="O83" s="34"/>
    </row>
    <row r="84" spans="1:16" s="35" customFormat="1" ht="45.2" customHeight="1" x14ac:dyDescent="0.25">
      <c r="A84" s="27"/>
      <c r="B84" s="51"/>
      <c r="C84" s="52"/>
      <c r="D84" s="52"/>
      <c r="E84" s="58"/>
      <c r="F84" s="31"/>
      <c r="G84" s="32"/>
      <c r="H84" s="56"/>
      <c r="I84" s="62"/>
      <c r="J84" s="62"/>
      <c r="K84" s="62"/>
      <c r="L84" s="62"/>
      <c r="M84" s="110"/>
      <c r="N84" s="63"/>
      <c r="O84" s="34"/>
    </row>
    <row r="85" spans="1:16" s="35" customFormat="1" ht="45.2" customHeight="1" x14ac:dyDescent="0.25">
      <c r="A85" s="27"/>
      <c r="B85" s="51"/>
      <c r="C85" s="52"/>
      <c r="D85" s="52"/>
      <c r="E85" s="58"/>
      <c r="F85" s="31"/>
      <c r="G85" s="32"/>
      <c r="H85" s="56"/>
      <c r="I85" s="62"/>
      <c r="J85" s="62"/>
      <c r="K85" s="62"/>
      <c r="L85" s="62"/>
      <c r="M85" s="110"/>
      <c r="N85" s="63"/>
      <c r="O85" s="34"/>
    </row>
    <row r="86" spans="1:16" s="35" customFormat="1" ht="45.2" customHeight="1" x14ac:dyDescent="0.25">
      <c r="A86" s="27"/>
      <c r="B86" s="51"/>
      <c r="C86" s="52"/>
      <c r="D86" s="52"/>
      <c r="E86" s="58"/>
      <c r="F86" s="31"/>
      <c r="G86" s="32"/>
      <c r="H86" s="56"/>
      <c r="I86" s="62"/>
      <c r="J86" s="62"/>
      <c r="K86" s="62"/>
      <c r="L86" s="62"/>
      <c r="M86" s="110"/>
      <c r="N86" s="63"/>
      <c r="O86" s="34"/>
    </row>
    <row r="87" spans="1:16" s="35" customFormat="1" ht="45.2" customHeight="1" x14ac:dyDescent="0.25">
      <c r="A87" s="27"/>
      <c r="B87" s="51"/>
      <c r="C87" s="52"/>
      <c r="D87" s="52"/>
      <c r="E87" s="58"/>
      <c r="F87" s="31"/>
      <c r="G87" s="32"/>
      <c r="H87" s="56"/>
      <c r="I87" s="62"/>
      <c r="J87" s="62"/>
      <c r="K87" s="62"/>
      <c r="L87" s="62"/>
      <c r="M87" s="110"/>
      <c r="N87" s="63"/>
      <c r="O87" s="34"/>
    </row>
    <row r="88" spans="1:16" s="35" customFormat="1" ht="45.2" customHeight="1" x14ac:dyDescent="0.25">
      <c r="A88" s="27"/>
      <c r="B88" s="51"/>
      <c r="C88" s="52"/>
      <c r="D88" s="52"/>
      <c r="E88" s="58"/>
      <c r="F88" s="31"/>
      <c r="G88" s="32"/>
      <c r="H88" s="56"/>
      <c r="I88" s="62"/>
      <c r="J88" s="62"/>
      <c r="K88" s="62"/>
      <c r="L88" s="62"/>
      <c r="M88" s="110"/>
      <c r="N88" s="63"/>
      <c r="O88" s="34"/>
    </row>
    <row r="89" spans="1:16" s="35" customFormat="1" ht="45.2" customHeight="1" x14ac:dyDescent="0.25">
      <c r="A89" s="27"/>
      <c r="B89" s="51"/>
      <c r="C89" s="52"/>
      <c r="D89" s="52"/>
      <c r="E89" s="58"/>
      <c r="F89" s="31"/>
      <c r="G89" s="32"/>
      <c r="H89" s="56"/>
      <c r="I89" s="62"/>
      <c r="J89" s="62"/>
      <c r="K89" s="62"/>
      <c r="L89" s="62"/>
      <c r="M89" s="110"/>
      <c r="N89" s="63"/>
      <c r="O89" s="34"/>
    </row>
    <row r="90" spans="1:16" s="35" customFormat="1" ht="45.2" customHeight="1" x14ac:dyDescent="0.25">
      <c r="A90" s="27"/>
      <c r="B90" s="51"/>
      <c r="C90" s="52"/>
      <c r="D90" s="52"/>
      <c r="E90" s="58"/>
      <c r="F90" s="31"/>
      <c r="G90" s="32"/>
      <c r="H90" s="56"/>
      <c r="I90" s="62"/>
      <c r="J90" s="62"/>
      <c r="K90" s="62"/>
      <c r="L90" s="62"/>
      <c r="M90" s="110"/>
      <c r="N90" s="63"/>
      <c r="O90" s="34"/>
    </row>
    <row r="91" spans="1:16" s="35" customFormat="1" ht="45.2" customHeight="1" x14ac:dyDescent="0.25">
      <c r="A91" s="27"/>
      <c r="B91" s="51"/>
      <c r="C91" s="52"/>
      <c r="D91" s="52"/>
      <c r="E91" s="58"/>
      <c r="F91" s="31"/>
      <c r="G91" s="32"/>
      <c r="H91" s="56"/>
      <c r="I91" s="62"/>
      <c r="J91" s="62"/>
      <c r="K91" s="62"/>
      <c r="L91" s="62"/>
      <c r="M91" s="110"/>
      <c r="N91" s="63"/>
      <c r="O91" s="34"/>
    </row>
    <row r="92" spans="1:16" s="35" customFormat="1" ht="45.2" customHeight="1" x14ac:dyDescent="0.25">
      <c r="A92" s="27"/>
      <c r="B92" s="51"/>
      <c r="C92" s="52"/>
      <c r="D92" s="52"/>
      <c r="E92" s="58"/>
      <c r="F92" s="31"/>
      <c r="G92" s="32"/>
      <c r="H92" s="56"/>
      <c r="I92" s="62"/>
      <c r="J92" s="62"/>
      <c r="K92" s="62"/>
      <c r="L92" s="62"/>
      <c r="M92" s="110"/>
      <c r="N92" s="63"/>
      <c r="O92" s="34"/>
    </row>
    <row r="93" spans="1:16" s="35" customFormat="1" ht="45.2" customHeight="1" x14ac:dyDescent="0.25">
      <c r="A93" s="27"/>
      <c r="B93" s="51"/>
      <c r="C93" s="52"/>
      <c r="D93" s="52"/>
      <c r="E93" s="58"/>
      <c r="F93" s="31"/>
      <c r="G93" s="32"/>
      <c r="H93" s="56"/>
      <c r="I93" s="62"/>
      <c r="J93" s="62"/>
      <c r="K93" s="62"/>
      <c r="L93" s="62"/>
      <c r="M93" s="110"/>
      <c r="N93" s="63"/>
      <c r="O93" s="34"/>
    </row>
    <row r="94" spans="1:16" s="36" customFormat="1" ht="22.7" customHeight="1" x14ac:dyDescent="0.25">
      <c r="A94" s="27"/>
      <c r="B94" s="28"/>
      <c r="C94" s="29"/>
      <c r="D94" s="30"/>
      <c r="E94" s="59"/>
      <c r="F94" s="31"/>
      <c r="G94" s="32"/>
      <c r="H94" s="33"/>
      <c r="I94" s="62"/>
      <c r="J94" s="62"/>
      <c r="K94" s="62"/>
      <c r="L94" s="62"/>
      <c r="M94" s="111"/>
      <c r="N94" s="63"/>
      <c r="O94" s="34"/>
    </row>
    <row r="95" spans="1:16" s="35" customFormat="1" ht="24" customHeight="1" x14ac:dyDescent="0.3">
      <c r="A95" s="152"/>
      <c r="B95" s="152"/>
      <c r="C95" s="152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8"/>
    </row>
    <row r="96" spans="1:16" customFormat="1" x14ac:dyDescent="0.35">
      <c r="E96" s="60"/>
      <c r="I96" s="60"/>
      <c r="J96" s="60"/>
      <c r="K96" s="60"/>
      <c r="L96" s="60"/>
      <c r="M96" s="3"/>
      <c r="N96" s="60"/>
    </row>
    <row r="97" spans="5:14" customFormat="1" x14ac:dyDescent="0.35">
      <c r="E97" s="60"/>
      <c r="I97" s="60"/>
      <c r="J97" s="60"/>
      <c r="K97" s="60"/>
      <c r="L97" s="60"/>
      <c r="M97" s="3"/>
      <c r="N97" s="60"/>
    </row>
    <row r="98" spans="5:14" customFormat="1" x14ac:dyDescent="0.35">
      <c r="E98" s="60"/>
      <c r="I98" s="60"/>
      <c r="J98" s="60"/>
      <c r="K98" s="60"/>
      <c r="L98" s="60"/>
      <c r="M98" s="3"/>
      <c r="N98" s="60"/>
    </row>
    <row r="99" spans="5:14" customFormat="1" x14ac:dyDescent="0.35">
      <c r="E99" s="60"/>
      <c r="I99" s="60"/>
      <c r="J99" s="60"/>
      <c r="K99" s="60"/>
      <c r="L99" s="60"/>
      <c r="M99" s="3"/>
      <c r="N99" s="60"/>
    </row>
    <row r="100" spans="5:14" customFormat="1" x14ac:dyDescent="0.35">
      <c r="E100" s="60"/>
      <c r="I100" s="60"/>
      <c r="J100" s="60"/>
      <c r="K100" s="60"/>
      <c r="L100" s="60"/>
      <c r="M100" s="3"/>
      <c r="N100" s="60"/>
    </row>
    <row r="101" spans="5:14" customFormat="1" x14ac:dyDescent="0.35">
      <c r="E101" s="60"/>
      <c r="I101" s="60"/>
      <c r="J101" s="60"/>
      <c r="K101" s="60"/>
      <c r="L101" s="60"/>
      <c r="M101" s="3"/>
      <c r="N101" s="60"/>
    </row>
    <row r="102" spans="5:14" customFormat="1" x14ac:dyDescent="0.35">
      <c r="E102" s="60"/>
      <c r="I102" s="60"/>
      <c r="J102" s="60"/>
      <c r="K102" s="60"/>
      <c r="L102" s="60"/>
      <c r="M102" s="3"/>
      <c r="N102" s="60"/>
    </row>
    <row r="103" spans="5:14" customFormat="1" x14ac:dyDescent="0.35">
      <c r="E103" s="60"/>
      <c r="I103" s="60"/>
      <c r="J103" s="60"/>
      <c r="K103" s="60"/>
      <c r="L103" s="60"/>
      <c r="M103" s="3"/>
      <c r="N103" s="60"/>
    </row>
    <row r="104" spans="5:14" customFormat="1" x14ac:dyDescent="0.35">
      <c r="E104" s="60"/>
      <c r="I104" s="60"/>
      <c r="J104" s="60"/>
      <c r="K104" s="60"/>
      <c r="L104" s="60"/>
      <c r="M104" s="3"/>
      <c r="N104" s="60"/>
    </row>
    <row r="105" spans="5:14" customFormat="1" x14ac:dyDescent="0.35">
      <c r="E105" s="60"/>
      <c r="I105" s="60"/>
      <c r="J105" s="60"/>
      <c r="K105" s="60"/>
      <c r="L105" s="60"/>
      <c r="M105" s="3"/>
      <c r="N105" s="60"/>
    </row>
    <row r="106" spans="5:14" customFormat="1" x14ac:dyDescent="0.35">
      <c r="E106" s="60"/>
      <c r="I106" s="60"/>
      <c r="J106" s="60"/>
      <c r="K106" s="60"/>
      <c r="L106" s="60"/>
      <c r="M106" s="3"/>
      <c r="N106" s="60"/>
    </row>
    <row r="107" spans="5:14" customFormat="1" x14ac:dyDescent="0.35">
      <c r="E107" s="60"/>
      <c r="I107" s="60"/>
      <c r="J107" s="60"/>
      <c r="K107" s="60"/>
      <c r="L107" s="60"/>
      <c r="M107" s="3"/>
      <c r="N107" s="60"/>
    </row>
    <row r="108" spans="5:14" customFormat="1" x14ac:dyDescent="0.35">
      <c r="E108" s="60"/>
      <c r="I108" s="60"/>
      <c r="J108" s="60"/>
      <c r="K108" s="60"/>
      <c r="L108" s="60"/>
      <c r="M108" s="3"/>
      <c r="N108" s="60"/>
    </row>
    <row r="109" spans="5:14" customFormat="1" x14ac:dyDescent="0.35">
      <c r="E109" s="60"/>
      <c r="I109" s="60"/>
      <c r="J109" s="60"/>
      <c r="K109" s="60"/>
      <c r="L109" s="60"/>
      <c r="M109" s="3"/>
      <c r="N109" s="60"/>
    </row>
    <row r="110" spans="5:14" customFormat="1" x14ac:dyDescent="0.35">
      <c r="E110" s="60"/>
      <c r="I110" s="60"/>
      <c r="J110" s="60"/>
      <c r="K110" s="60"/>
      <c r="L110" s="60"/>
      <c r="M110" s="3"/>
      <c r="N110" s="60"/>
    </row>
    <row r="111" spans="5:14" customFormat="1" x14ac:dyDescent="0.35">
      <c r="E111" s="60"/>
      <c r="I111" s="60"/>
      <c r="J111" s="60"/>
      <c r="K111" s="60"/>
      <c r="L111" s="60"/>
      <c r="M111" s="3"/>
      <c r="N111" s="60"/>
    </row>
    <row r="112" spans="5:14" customFormat="1" x14ac:dyDescent="0.35">
      <c r="E112" s="60"/>
      <c r="I112" s="60"/>
      <c r="J112" s="60"/>
      <c r="K112" s="60"/>
      <c r="L112" s="60"/>
      <c r="M112" s="3"/>
      <c r="N112" s="60"/>
    </row>
    <row r="113" spans="5:14" customFormat="1" x14ac:dyDescent="0.35">
      <c r="E113" s="60"/>
      <c r="I113" s="60"/>
      <c r="J113" s="60"/>
      <c r="K113" s="60"/>
      <c r="L113" s="60"/>
      <c r="M113" s="3"/>
      <c r="N113" s="60"/>
    </row>
    <row r="114" spans="5:14" customFormat="1" x14ac:dyDescent="0.35">
      <c r="E114" s="60"/>
      <c r="I114" s="60"/>
      <c r="J114" s="60"/>
      <c r="K114" s="60"/>
      <c r="L114" s="60"/>
      <c r="M114" s="3"/>
      <c r="N114" s="60"/>
    </row>
    <row r="115" spans="5:14" customFormat="1" x14ac:dyDescent="0.35">
      <c r="E115" s="60"/>
      <c r="I115" s="60"/>
      <c r="J115" s="60"/>
      <c r="K115" s="60"/>
      <c r="L115" s="60"/>
      <c r="M115" s="3"/>
      <c r="N115" s="60"/>
    </row>
    <row r="116" spans="5:14" customFormat="1" x14ac:dyDescent="0.35">
      <c r="E116" s="60"/>
      <c r="I116" s="60"/>
      <c r="J116" s="60"/>
      <c r="K116" s="60"/>
      <c r="L116" s="60"/>
      <c r="M116" s="3"/>
      <c r="N116" s="60"/>
    </row>
    <row r="117" spans="5:14" customFormat="1" x14ac:dyDescent="0.35">
      <c r="E117" s="60"/>
      <c r="I117" s="60"/>
      <c r="J117" s="60"/>
      <c r="K117" s="60"/>
      <c r="L117" s="60"/>
      <c r="M117" s="3"/>
      <c r="N117" s="60"/>
    </row>
    <row r="118" spans="5:14" customFormat="1" x14ac:dyDescent="0.35">
      <c r="E118" s="60"/>
      <c r="I118" s="60"/>
      <c r="J118" s="60"/>
      <c r="K118" s="60"/>
      <c r="L118" s="60"/>
      <c r="M118" s="3"/>
      <c r="N118" s="60"/>
    </row>
    <row r="119" spans="5:14" customFormat="1" x14ac:dyDescent="0.35">
      <c r="E119" s="60"/>
      <c r="I119" s="60"/>
      <c r="J119" s="60"/>
      <c r="K119" s="60"/>
      <c r="L119" s="60"/>
      <c r="M119" s="3"/>
      <c r="N119" s="60"/>
    </row>
    <row r="120" spans="5:14" customFormat="1" x14ac:dyDescent="0.35">
      <c r="E120" s="60"/>
      <c r="I120" s="60"/>
      <c r="J120" s="60"/>
      <c r="K120" s="60"/>
      <c r="L120" s="60"/>
      <c r="M120" s="3"/>
      <c r="N120" s="60"/>
    </row>
    <row r="121" spans="5:14" customFormat="1" x14ac:dyDescent="0.35">
      <c r="E121" s="60"/>
      <c r="I121" s="60"/>
      <c r="J121" s="60"/>
      <c r="K121" s="60"/>
      <c r="L121" s="60"/>
      <c r="M121" s="3"/>
      <c r="N121" s="60"/>
    </row>
    <row r="122" spans="5:14" customFormat="1" x14ac:dyDescent="0.35">
      <c r="E122" s="60"/>
      <c r="I122" s="60"/>
      <c r="J122" s="60"/>
      <c r="K122" s="60"/>
      <c r="L122" s="60"/>
      <c r="M122" s="3"/>
      <c r="N122" s="60"/>
    </row>
    <row r="123" spans="5:14" customFormat="1" x14ac:dyDescent="0.35">
      <c r="E123" s="60"/>
      <c r="I123" s="60"/>
      <c r="J123" s="60"/>
      <c r="K123" s="60"/>
      <c r="L123" s="60"/>
      <c r="M123" s="3"/>
      <c r="N123" s="60"/>
    </row>
    <row r="124" spans="5:14" customFormat="1" x14ac:dyDescent="0.35">
      <c r="E124" s="60"/>
      <c r="I124" s="60"/>
      <c r="J124" s="60"/>
      <c r="K124" s="60"/>
      <c r="L124" s="60"/>
      <c r="M124" s="3"/>
      <c r="N124" s="60"/>
    </row>
    <row r="125" spans="5:14" customFormat="1" x14ac:dyDescent="0.35">
      <c r="E125" s="60"/>
      <c r="I125" s="60"/>
      <c r="J125" s="60"/>
      <c r="K125" s="60"/>
      <c r="L125" s="60"/>
      <c r="M125" s="3"/>
      <c r="N125" s="60"/>
    </row>
    <row r="126" spans="5:14" customFormat="1" x14ac:dyDescent="0.35">
      <c r="E126" s="60"/>
      <c r="I126" s="60"/>
      <c r="J126" s="60"/>
      <c r="K126" s="60"/>
      <c r="L126" s="60"/>
      <c r="M126" s="3"/>
      <c r="N126" s="60"/>
    </row>
    <row r="127" spans="5:14" customFormat="1" x14ac:dyDescent="0.35">
      <c r="E127" s="60"/>
      <c r="I127" s="60"/>
      <c r="J127" s="60"/>
      <c r="K127" s="60"/>
      <c r="L127" s="60"/>
      <c r="M127" s="3"/>
      <c r="N127" s="60"/>
    </row>
    <row r="128" spans="5:14" customFormat="1" x14ac:dyDescent="0.35">
      <c r="E128" s="60"/>
      <c r="I128" s="60"/>
      <c r="J128" s="60"/>
      <c r="K128" s="60"/>
      <c r="L128" s="60"/>
      <c r="M128" s="3"/>
      <c r="N128" s="60"/>
    </row>
    <row r="129" spans="5:14" customFormat="1" x14ac:dyDescent="0.35">
      <c r="E129" s="60"/>
      <c r="I129" s="60"/>
      <c r="J129" s="60"/>
      <c r="K129" s="60"/>
      <c r="L129" s="60"/>
      <c r="M129" s="3"/>
      <c r="N129" s="60"/>
    </row>
    <row r="130" spans="5:14" customFormat="1" x14ac:dyDescent="0.35">
      <c r="E130" s="60"/>
      <c r="I130" s="60"/>
      <c r="J130" s="60"/>
      <c r="K130" s="60"/>
      <c r="L130" s="60"/>
      <c r="M130" s="3"/>
      <c r="N130" s="60"/>
    </row>
    <row r="131" spans="5:14" customFormat="1" x14ac:dyDescent="0.35">
      <c r="E131" s="60"/>
      <c r="I131" s="60"/>
      <c r="J131" s="60"/>
      <c r="K131" s="60"/>
      <c r="L131" s="60"/>
      <c r="M131" s="3"/>
      <c r="N131" s="60"/>
    </row>
    <row r="132" spans="5:14" customFormat="1" x14ac:dyDescent="0.35">
      <c r="E132" s="60"/>
      <c r="I132" s="60"/>
      <c r="J132" s="60"/>
      <c r="K132" s="60"/>
      <c r="L132" s="60"/>
      <c r="M132" s="3"/>
      <c r="N132" s="60"/>
    </row>
    <row r="133" spans="5:14" customFormat="1" x14ac:dyDescent="0.35">
      <c r="E133" s="60"/>
      <c r="I133" s="60"/>
      <c r="J133" s="60"/>
      <c r="K133" s="60"/>
      <c r="L133" s="60"/>
      <c r="M133" s="3"/>
      <c r="N133" s="60"/>
    </row>
    <row r="134" spans="5:14" customFormat="1" x14ac:dyDescent="0.35">
      <c r="E134" s="60"/>
      <c r="I134" s="60"/>
      <c r="J134" s="60"/>
      <c r="K134" s="60"/>
      <c r="L134" s="60"/>
      <c r="M134" s="3"/>
      <c r="N134" s="60"/>
    </row>
    <row r="135" spans="5:14" customFormat="1" x14ac:dyDescent="0.35">
      <c r="E135" s="60"/>
      <c r="I135" s="60"/>
      <c r="J135" s="60"/>
      <c r="K135" s="60"/>
      <c r="L135" s="60"/>
      <c r="M135" s="3"/>
      <c r="N135" s="60"/>
    </row>
    <row r="136" spans="5:14" customFormat="1" x14ac:dyDescent="0.35">
      <c r="E136" s="60"/>
      <c r="I136" s="60"/>
      <c r="J136" s="60"/>
      <c r="K136" s="60"/>
      <c r="L136" s="60"/>
      <c r="M136" s="3"/>
      <c r="N136" s="60"/>
    </row>
    <row r="137" spans="5:14" customFormat="1" x14ac:dyDescent="0.35">
      <c r="E137" s="60"/>
      <c r="I137" s="60"/>
      <c r="J137" s="60"/>
      <c r="K137" s="60"/>
      <c r="L137" s="60"/>
      <c r="M137" s="3"/>
      <c r="N137" s="60"/>
    </row>
    <row r="138" spans="5:14" customFormat="1" x14ac:dyDescent="0.35">
      <c r="E138" s="60"/>
      <c r="I138" s="60"/>
      <c r="J138" s="60"/>
      <c r="K138" s="60"/>
      <c r="L138" s="60"/>
      <c r="M138" s="3"/>
      <c r="N138" s="60"/>
    </row>
    <row r="139" spans="5:14" customFormat="1" x14ac:dyDescent="0.35">
      <c r="E139" s="60"/>
      <c r="I139" s="60"/>
      <c r="J139" s="60"/>
      <c r="K139" s="60"/>
      <c r="L139" s="60"/>
      <c r="M139" s="3"/>
      <c r="N139" s="60"/>
    </row>
    <row r="140" spans="5:14" customFormat="1" x14ac:dyDescent="0.35">
      <c r="E140" s="60"/>
      <c r="I140" s="60"/>
      <c r="J140" s="60"/>
      <c r="K140" s="60"/>
      <c r="L140" s="60"/>
      <c r="M140" s="3"/>
      <c r="N140" s="60"/>
    </row>
    <row r="141" spans="5:14" customFormat="1" x14ac:dyDescent="0.35">
      <c r="E141" s="60"/>
      <c r="I141" s="60"/>
      <c r="J141" s="60"/>
      <c r="K141" s="60"/>
      <c r="L141" s="60"/>
      <c r="M141" s="3"/>
      <c r="N141" s="60"/>
    </row>
    <row r="142" spans="5:14" customFormat="1" x14ac:dyDescent="0.35">
      <c r="E142" s="60"/>
      <c r="I142" s="60"/>
      <c r="J142" s="60"/>
      <c r="K142" s="60"/>
      <c r="L142" s="60"/>
      <c r="M142" s="3"/>
      <c r="N142" s="60"/>
    </row>
    <row r="143" spans="5:14" customFormat="1" x14ac:dyDescent="0.35">
      <c r="E143" s="60"/>
      <c r="I143" s="60"/>
      <c r="J143" s="60"/>
      <c r="K143" s="60"/>
      <c r="L143" s="60"/>
      <c r="M143" s="3"/>
      <c r="N143" s="60"/>
    </row>
    <row r="144" spans="5:14" customFormat="1" x14ac:dyDescent="0.35">
      <c r="E144" s="60"/>
      <c r="I144" s="60"/>
      <c r="J144" s="60"/>
      <c r="K144" s="60"/>
      <c r="L144" s="60"/>
      <c r="M144" s="3"/>
      <c r="N144" s="60"/>
    </row>
    <row r="145" spans="5:14" customFormat="1" x14ac:dyDescent="0.35">
      <c r="E145" s="60"/>
      <c r="I145" s="60"/>
      <c r="J145" s="60"/>
      <c r="K145" s="60"/>
      <c r="L145" s="60"/>
      <c r="M145" s="3"/>
      <c r="N145" s="60"/>
    </row>
    <row r="146" spans="5:14" customFormat="1" x14ac:dyDescent="0.35">
      <c r="E146" s="60"/>
      <c r="I146" s="60"/>
      <c r="J146" s="60"/>
      <c r="K146" s="60"/>
      <c r="L146" s="60"/>
      <c r="M146" s="3"/>
      <c r="N146" s="60"/>
    </row>
    <row r="147" spans="5:14" customFormat="1" x14ac:dyDescent="0.35">
      <c r="E147" s="60"/>
      <c r="I147" s="60"/>
      <c r="J147" s="60"/>
      <c r="K147" s="60"/>
      <c r="L147" s="60"/>
      <c r="M147" s="3"/>
      <c r="N147" s="60"/>
    </row>
    <row r="148" spans="5:14" customFormat="1" x14ac:dyDescent="0.35">
      <c r="E148" s="60"/>
      <c r="I148" s="60"/>
      <c r="J148" s="60"/>
      <c r="K148" s="60"/>
      <c r="L148" s="60"/>
      <c r="M148" s="3"/>
      <c r="N148" s="60"/>
    </row>
    <row r="149" spans="5:14" customFormat="1" x14ac:dyDescent="0.35">
      <c r="E149" s="60"/>
      <c r="I149" s="60"/>
      <c r="J149" s="60"/>
      <c r="K149" s="60"/>
      <c r="L149" s="60"/>
      <c r="M149" s="3"/>
      <c r="N149" s="60"/>
    </row>
    <row r="150" spans="5:14" customFormat="1" x14ac:dyDescent="0.35">
      <c r="E150" s="60"/>
      <c r="I150" s="60"/>
      <c r="J150" s="60"/>
      <c r="K150" s="60"/>
      <c r="L150" s="60"/>
      <c r="M150" s="3"/>
      <c r="N150" s="60"/>
    </row>
    <row r="151" spans="5:14" customFormat="1" x14ac:dyDescent="0.35">
      <c r="E151" s="60"/>
      <c r="I151" s="60"/>
      <c r="J151" s="60"/>
      <c r="K151" s="60"/>
      <c r="L151" s="60"/>
      <c r="M151" s="3"/>
      <c r="N151" s="60"/>
    </row>
    <row r="152" spans="5:14" customFormat="1" x14ac:dyDescent="0.35">
      <c r="E152" s="60"/>
      <c r="I152" s="60"/>
      <c r="J152" s="60"/>
      <c r="K152" s="60"/>
      <c r="L152" s="60"/>
      <c r="M152" s="3"/>
      <c r="N152" s="60"/>
    </row>
    <row r="153" spans="5:14" customFormat="1" x14ac:dyDescent="0.35">
      <c r="E153" s="60"/>
      <c r="I153" s="60"/>
      <c r="J153" s="60"/>
      <c r="K153" s="60"/>
      <c r="L153" s="60"/>
      <c r="M153" s="3"/>
      <c r="N153" s="60"/>
    </row>
    <row r="154" spans="5:14" customFormat="1" x14ac:dyDescent="0.35">
      <c r="E154" s="60"/>
      <c r="I154" s="60"/>
      <c r="J154" s="60"/>
      <c r="K154" s="60"/>
      <c r="L154" s="60"/>
      <c r="M154" s="3"/>
      <c r="N154" s="60"/>
    </row>
    <row r="155" spans="5:14" customFormat="1" x14ac:dyDescent="0.35">
      <c r="E155" s="60"/>
      <c r="I155" s="60"/>
      <c r="J155" s="60"/>
      <c r="K155" s="60"/>
      <c r="L155" s="60"/>
      <c r="M155" s="3"/>
      <c r="N155" s="60"/>
    </row>
    <row r="156" spans="5:14" customFormat="1" x14ac:dyDescent="0.35">
      <c r="E156" s="60"/>
      <c r="I156" s="60"/>
      <c r="J156" s="60"/>
      <c r="K156" s="60"/>
      <c r="L156" s="60"/>
      <c r="M156" s="3"/>
      <c r="N156" s="60"/>
    </row>
    <row r="157" spans="5:14" customFormat="1" x14ac:dyDescent="0.35">
      <c r="E157" s="60"/>
      <c r="I157" s="60"/>
      <c r="J157" s="60"/>
      <c r="K157" s="60"/>
      <c r="L157" s="60"/>
      <c r="M157" s="3"/>
      <c r="N157" s="60"/>
    </row>
    <row r="158" spans="5:14" customFormat="1" x14ac:dyDescent="0.35">
      <c r="E158" s="60"/>
      <c r="I158" s="60"/>
      <c r="J158" s="60"/>
      <c r="K158" s="60"/>
      <c r="L158" s="60"/>
      <c r="M158" s="3"/>
      <c r="N158" s="60"/>
    </row>
    <row r="159" spans="5:14" customFormat="1" x14ac:dyDescent="0.35">
      <c r="E159" s="60"/>
      <c r="I159" s="60"/>
      <c r="J159" s="60"/>
      <c r="K159" s="60"/>
      <c r="L159" s="60"/>
      <c r="M159" s="3"/>
      <c r="N159" s="60"/>
    </row>
    <row r="160" spans="5:14" customFormat="1" x14ac:dyDescent="0.35">
      <c r="E160" s="60"/>
      <c r="I160" s="60"/>
      <c r="J160" s="60"/>
      <c r="K160" s="60"/>
      <c r="L160" s="60"/>
      <c r="M160" s="3"/>
      <c r="N160" s="60"/>
    </row>
    <row r="161" spans="5:14" customFormat="1" x14ac:dyDescent="0.35">
      <c r="E161" s="60"/>
      <c r="I161" s="60"/>
      <c r="J161" s="60"/>
      <c r="K161" s="60"/>
      <c r="L161" s="60"/>
      <c r="M161" s="3"/>
      <c r="N161" s="60"/>
    </row>
    <row r="162" spans="5:14" customFormat="1" x14ac:dyDescent="0.35">
      <c r="E162" s="60"/>
      <c r="I162" s="60"/>
      <c r="J162" s="60"/>
      <c r="K162" s="60"/>
      <c r="L162" s="60"/>
      <c r="M162" s="3"/>
      <c r="N162" s="60"/>
    </row>
    <row r="163" spans="5:14" customFormat="1" x14ac:dyDescent="0.35">
      <c r="E163" s="60"/>
      <c r="I163" s="60"/>
      <c r="J163" s="60"/>
      <c r="K163" s="60"/>
      <c r="L163" s="60"/>
      <c r="M163" s="3"/>
      <c r="N163" s="60"/>
    </row>
    <row r="164" spans="5:14" customFormat="1" x14ac:dyDescent="0.35">
      <c r="E164" s="60"/>
      <c r="I164" s="60"/>
      <c r="J164" s="60"/>
      <c r="K164" s="60"/>
      <c r="L164" s="60"/>
      <c r="M164" s="3"/>
      <c r="N164" s="60"/>
    </row>
    <row r="165" spans="5:14" customFormat="1" x14ac:dyDescent="0.35">
      <c r="E165" s="60"/>
      <c r="I165" s="60"/>
      <c r="J165" s="60"/>
      <c r="K165" s="60"/>
      <c r="L165" s="60"/>
      <c r="M165" s="3"/>
      <c r="N165" s="60"/>
    </row>
    <row r="166" spans="5:14" customFormat="1" x14ac:dyDescent="0.35">
      <c r="E166" s="60"/>
      <c r="I166" s="60"/>
      <c r="J166" s="60"/>
      <c r="K166" s="60"/>
      <c r="L166" s="60"/>
      <c r="M166" s="3"/>
      <c r="N166" s="60"/>
    </row>
    <row r="167" spans="5:14" customFormat="1" x14ac:dyDescent="0.35">
      <c r="E167" s="60"/>
      <c r="I167" s="60"/>
      <c r="J167" s="60"/>
      <c r="K167" s="60"/>
      <c r="L167" s="60"/>
      <c r="M167" s="3"/>
      <c r="N167" s="60"/>
    </row>
    <row r="168" spans="5:14" customFormat="1" x14ac:dyDescent="0.35">
      <c r="E168" s="60"/>
      <c r="I168" s="60"/>
      <c r="J168" s="60"/>
      <c r="K168" s="60"/>
      <c r="L168" s="60"/>
      <c r="M168" s="3"/>
      <c r="N168" s="60"/>
    </row>
    <row r="169" spans="5:14" customFormat="1" x14ac:dyDescent="0.35">
      <c r="E169" s="60"/>
      <c r="I169" s="60"/>
      <c r="J169" s="60"/>
      <c r="K169" s="60"/>
      <c r="L169" s="60"/>
      <c r="M169" s="3"/>
      <c r="N169" s="60"/>
    </row>
    <row r="170" spans="5:14" customFormat="1" x14ac:dyDescent="0.35">
      <c r="E170" s="60"/>
      <c r="I170" s="60"/>
      <c r="J170" s="60"/>
      <c r="K170" s="60"/>
      <c r="L170" s="60"/>
      <c r="M170" s="3"/>
      <c r="N170" s="60"/>
    </row>
    <row r="171" spans="5:14" customFormat="1" x14ac:dyDescent="0.35">
      <c r="E171" s="60"/>
      <c r="I171" s="60"/>
      <c r="J171" s="60"/>
      <c r="K171" s="60"/>
      <c r="L171" s="60"/>
      <c r="M171" s="3"/>
      <c r="N171" s="60"/>
    </row>
    <row r="172" spans="5:14" customFormat="1" x14ac:dyDescent="0.35">
      <c r="E172" s="60"/>
      <c r="I172" s="60"/>
      <c r="J172" s="60"/>
      <c r="K172" s="60"/>
      <c r="L172" s="60"/>
      <c r="M172" s="3"/>
      <c r="N172" s="60"/>
    </row>
    <row r="173" spans="5:14" customFormat="1" x14ac:dyDescent="0.35">
      <c r="E173" s="60"/>
      <c r="I173" s="60"/>
      <c r="J173" s="60"/>
      <c r="K173" s="60"/>
      <c r="L173" s="60"/>
      <c r="M173" s="3"/>
      <c r="N173" s="60"/>
    </row>
    <row r="174" spans="5:14" customFormat="1" x14ac:dyDescent="0.35">
      <c r="E174" s="60"/>
      <c r="I174" s="60"/>
      <c r="J174" s="60"/>
      <c r="K174" s="60"/>
      <c r="L174" s="60"/>
      <c r="M174" s="3"/>
      <c r="N174" s="60"/>
    </row>
    <row r="175" spans="5:14" customFormat="1" x14ac:dyDescent="0.35">
      <c r="E175" s="60"/>
      <c r="I175" s="60"/>
      <c r="J175" s="60"/>
      <c r="K175" s="60"/>
      <c r="L175" s="60"/>
      <c r="M175" s="3"/>
      <c r="N175" s="60"/>
    </row>
    <row r="176" spans="5:14" customFormat="1" x14ac:dyDescent="0.35">
      <c r="E176" s="60"/>
      <c r="I176" s="60"/>
      <c r="J176" s="60"/>
      <c r="K176" s="60"/>
      <c r="L176" s="60"/>
      <c r="M176" s="3"/>
      <c r="N176" s="60"/>
    </row>
    <row r="177" spans="5:14" customFormat="1" x14ac:dyDescent="0.35">
      <c r="E177" s="60"/>
      <c r="I177" s="60"/>
      <c r="J177" s="60"/>
      <c r="K177" s="60"/>
      <c r="L177" s="60"/>
      <c r="M177" s="3"/>
      <c r="N177" s="60"/>
    </row>
    <row r="178" spans="5:14" customFormat="1" x14ac:dyDescent="0.35">
      <c r="E178" s="60"/>
      <c r="I178" s="60"/>
      <c r="J178" s="60"/>
      <c r="K178" s="60"/>
      <c r="L178" s="60"/>
      <c r="M178" s="3"/>
      <c r="N178" s="60"/>
    </row>
    <row r="179" spans="5:14" customFormat="1" x14ac:dyDescent="0.35">
      <c r="E179" s="60"/>
      <c r="I179" s="60"/>
      <c r="J179" s="60"/>
      <c r="K179" s="60"/>
      <c r="L179" s="60"/>
      <c r="M179" s="3"/>
      <c r="N179" s="60"/>
    </row>
    <row r="180" spans="5:14" customFormat="1" x14ac:dyDescent="0.35">
      <c r="E180" s="60"/>
      <c r="I180" s="60"/>
      <c r="J180" s="60"/>
      <c r="K180" s="60"/>
      <c r="L180" s="60"/>
      <c r="M180" s="3"/>
      <c r="N180" s="60"/>
    </row>
    <row r="181" spans="5:14" customFormat="1" x14ac:dyDescent="0.35">
      <c r="E181" s="60"/>
      <c r="I181" s="60"/>
      <c r="J181" s="60"/>
      <c r="K181" s="60"/>
      <c r="L181" s="60"/>
      <c r="M181" s="3"/>
      <c r="N181" s="60"/>
    </row>
    <row r="182" spans="5:14" customFormat="1" x14ac:dyDescent="0.35">
      <c r="E182" s="60"/>
      <c r="I182" s="60"/>
      <c r="J182" s="60"/>
      <c r="K182" s="60"/>
      <c r="L182" s="60"/>
      <c r="M182" s="3"/>
      <c r="N182" s="60"/>
    </row>
    <row r="183" spans="5:14" customFormat="1" x14ac:dyDescent="0.35">
      <c r="E183" s="60"/>
      <c r="I183" s="60"/>
      <c r="J183" s="60"/>
      <c r="K183" s="60"/>
      <c r="L183" s="60"/>
      <c r="M183" s="3"/>
      <c r="N183" s="60"/>
    </row>
    <row r="184" spans="5:14" customFormat="1" x14ac:dyDescent="0.35">
      <c r="E184" s="60"/>
      <c r="I184" s="60"/>
      <c r="J184" s="60"/>
      <c r="K184" s="60"/>
      <c r="L184" s="60"/>
      <c r="M184" s="3"/>
      <c r="N184" s="60"/>
    </row>
    <row r="185" spans="5:14" customFormat="1" x14ac:dyDescent="0.35">
      <c r="E185" s="60"/>
      <c r="I185" s="60"/>
      <c r="J185" s="60"/>
      <c r="K185" s="60"/>
      <c r="L185" s="60"/>
      <c r="M185" s="3"/>
      <c r="N185" s="60"/>
    </row>
    <row r="186" spans="5:14" customFormat="1" x14ac:dyDescent="0.35">
      <c r="E186" s="60"/>
      <c r="I186" s="60"/>
      <c r="J186" s="60"/>
      <c r="K186" s="60"/>
      <c r="L186" s="60"/>
      <c r="M186" s="3"/>
      <c r="N186" s="60"/>
    </row>
    <row r="187" spans="5:14" customFormat="1" x14ac:dyDescent="0.35">
      <c r="E187" s="60"/>
      <c r="I187" s="60"/>
      <c r="J187" s="60"/>
      <c r="K187" s="60"/>
      <c r="L187" s="60"/>
      <c r="M187" s="3"/>
      <c r="N187" s="60"/>
    </row>
    <row r="188" spans="5:14" customFormat="1" x14ac:dyDescent="0.35">
      <c r="E188" s="60"/>
      <c r="I188" s="60"/>
      <c r="J188" s="60"/>
      <c r="K188" s="60"/>
      <c r="L188" s="60"/>
      <c r="M188" s="3"/>
      <c r="N188" s="60"/>
    </row>
    <row r="189" spans="5:14" customFormat="1" x14ac:dyDescent="0.35">
      <c r="E189" s="60"/>
      <c r="I189" s="60"/>
      <c r="J189" s="60"/>
      <c r="K189" s="60"/>
      <c r="L189" s="60"/>
      <c r="M189" s="3"/>
      <c r="N189" s="60"/>
    </row>
    <row r="190" spans="5:14" customFormat="1" x14ac:dyDescent="0.35">
      <c r="E190" s="60"/>
      <c r="I190" s="60"/>
      <c r="J190" s="60"/>
      <c r="K190" s="60"/>
      <c r="L190" s="60"/>
      <c r="M190" s="3"/>
      <c r="N190" s="60"/>
    </row>
    <row r="191" spans="5:14" customFormat="1" x14ac:dyDescent="0.35">
      <c r="E191" s="60"/>
      <c r="I191" s="60"/>
      <c r="J191" s="60"/>
      <c r="K191" s="60"/>
      <c r="L191" s="60"/>
      <c r="M191" s="3"/>
      <c r="N191" s="60"/>
    </row>
    <row r="192" spans="5:14" customFormat="1" x14ac:dyDescent="0.35">
      <c r="E192" s="60"/>
      <c r="I192" s="60"/>
      <c r="J192" s="60"/>
      <c r="K192" s="60"/>
      <c r="L192" s="60"/>
      <c r="M192" s="3"/>
      <c r="N192" s="60"/>
    </row>
    <row r="193" spans="5:14" customFormat="1" x14ac:dyDescent="0.35">
      <c r="E193" s="60"/>
      <c r="I193" s="60"/>
      <c r="J193" s="60"/>
      <c r="K193" s="60"/>
      <c r="L193" s="60"/>
      <c r="M193" s="3"/>
      <c r="N193" s="60"/>
    </row>
    <row r="194" spans="5:14" customFormat="1" x14ac:dyDescent="0.35">
      <c r="E194" s="60"/>
      <c r="I194" s="60"/>
      <c r="J194" s="60"/>
      <c r="K194" s="60"/>
      <c r="L194" s="60"/>
      <c r="M194" s="3"/>
      <c r="N194" s="60"/>
    </row>
    <row r="195" spans="5:14" customFormat="1" x14ac:dyDescent="0.35">
      <c r="E195" s="60"/>
      <c r="I195" s="60"/>
      <c r="J195" s="60"/>
      <c r="K195" s="60"/>
      <c r="L195" s="60"/>
      <c r="M195" s="3"/>
      <c r="N195" s="60"/>
    </row>
    <row r="196" spans="5:14" customFormat="1" x14ac:dyDescent="0.35">
      <c r="E196" s="60"/>
      <c r="I196" s="60"/>
      <c r="J196" s="60"/>
      <c r="K196" s="60"/>
      <c r="L196" s="60"/>
      <c r="M196" s="3"/>
      <c r="N196" s="60"/>
    </row>
  </sheetData>
  <sheetProtection formatCells="0" formatColumns="0" formatRows="0" insertColumns="0" insertRows="0" deleteColumns="0" deleteRows="0"/>
  <autoFilter ref="O1:O197"/>
  <mergeCells count="2">
    <mergeCell ref="A95:C95"/>
    <mergeCell ref="A1:O1"/>
  </mergeCells>
  <printOptions horizontalCentered="1"/>
  <pageMargins left="0.23622047244094491" right="0.23622047244094491" top="0.39370078740157483" bottom="0" header="0.19685039370078741" footer="0.19685039370078741"/>
  <pageSetup paperSize="8" scale="85" orientation="landscape" verticalDpi="144" r:id="rId1"/>
  <headerFooter>
    <oddHeader>&amp;C&amp;"-,Bold"&amp;16SRI SARADHAMBIKA SPINTEX (P) LTD</oddHeader>
    <oddFooter>&amp;R&amp;P OF &amp;N</oddFooter>
  </headerFooter>
  <ignoredErrors>
    <ignoredError sqref="E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workbookViewId="0">
      <selection activeCell="B25" sqref="B25:H46"/>
    </sheetView>
  </sheetViews>
  <sheetFormatPr defaultRowHeight="15.75" x14ac:dyDescent="0.25"/>
  <cols>
    <col min="3" max="3" width="32.140625" style="100" customWidth="1"/>
    <col min="4" max="4" width="18.5703125" customWidth="1"/>
    <col min="5" max="5" width="16.140625" customWidth="1"/>
  </cols>
  <sheetData>
    <row r="2" spans="2:5" ht="15.75" customHeight="1" x14ac:dyDescent="0.25">
      <c r="B2" s="154" t="s">
        <v>77</v>
      </c>
      <c r="C2" s="154"/>
      <c r="D2" s="154"/>
      <c r="E2" s="154"/>
    </row>
    <row r="3" spans="2:5" x14ac:dyDescent="0.25">
      <c r="B3" s="103" t="s">
        <v>76</v>
      </c>
      <c r="C3" s="105" t="s">
        <v>8</v>
      </c>
      <c r="D3" s="103" t="s">
        <v>73</v>
      </c>
      <c r="E3" s="103" t="s">
        <v>74</v>
      </c>
    </row>
    <row r="4" spans="2:5" x14ac:dyDescent="0.25">
      <c r="B4" s="103">
        <v>1</v>
      </c>
      <c r="C4" s="101" t="s">
        <v>66</v>
      </c>
      <c r="D4" s="103" t="s">
        <v>72</v>
      </c>
      <c r="E4" s="103"/>
    </row>
    <row r="5" spans="2:5" x14ac:dyDescent="0.25">
      <c r="B5" s="103">
        <v>2</v>
      </c>
      <c r="C5" s="101" t="s">
        <v>29</v>
      </c>
      <c r="D5" s="103">
        <v>1</v>
      </c>
      <c r="E5" s="103"/>
    </row>
    <row r="6" spans="2:5" x14ac:dyDescent="0.25">
      <c r="B6" s="103">
        <v>3</v>
      </c>
      <c r="C6" s="101" t="s">
        <v>30</v>
      </c>
      <c r="D6" s="103" t="s">
        <v>72</v>
      </c>
      <c r="E6" s="103"/>
    </row>
    <row r="7" spans="2:5" x14ac:dyDescent="0.25">
      <c r="B7" s="103">
        <v>4</v>
      </c>
      <c r="C7" s="101" t="s">
        <v>31</v>
      </c>
      <c r="D7" s="103"/>
      <c r="E7" s="103">
        <v>2</v>
      </c>
    </row>
    <row r="8" spans="2:5" x14ac:dyDescent="0.25">
      <c r="B8" s="103">
        <v>5</v>
      </c>
      <c r="C8" s="101" t="s">
        <v>32</v>
      </c>
      <c r="D8" s="103">
        <v>5</v>
      </c>
      <c r="E8" s="103"/>
    </row>
    <row r="9" spans="2:5" x14ac:dyDescent="0.25">
      <c r="B9" s="103">
        <v>6</v>
      </c>
      <c r="C9" s="101" t="s">
        <v>33</v>
      </c>
      <c r="D9" s="103"/>
      <c r="E9" s="103">
        <v>4</v>
      </c>
    </row>
    <row r="10" spans="2:5" x14ac:dyDescent="0.25">
      <c r="B10" s="103">
        <v>7</v>
      </c>
      <c r="C10" s="101" t="s">
        <v>34</v>
      </c>
      <c r="D10" s="103"/>
      <c r="E10" s="103">
        <v>13</v>
      </c>
    </row>
    <row r="11" spans="2:5" x14ac:dyDescent="0.25">
      <c r="B11" s="103">
        <v>8</v>
      </c>
      <c r="C11" s="101" t="s">
        <v>69</v>
      </c>
      <c r="D11" s="103"/>
      <c r="E11" s="103">
        <v>9</v>
      </c>
    </row>
    <row r="12" spans="2:5" x14ac:dyDescent="0.25">
      <c r="B12" s="103">
        <v>9</v>
      </c>
      <c r="C12" s="101" t="s">
        <v>35</v>
      </c>
      <c r="D12" s="104" t="s">
        <v>75</v>
      </c>
      <c r="E12" s="103"/>
    </row>
    <row r="13" spans="2:5" x14ac:dyDescent="0.25">
      <c r="B13" s="103">
        <v>10</v>
      </c>
      <c r="C13" s="101" t="s">
        <v>36</v>
      </c>
      <c r="D13" s="103">
        <v>4</v>
      </c>
      <c r="E13" s="103"/>
    </row>
    <row r="14" spans="2:5" x14ac:dyDescent="0.25">
      <c r="B14" s="103">
        <v>11</v>
      </c>
      <c r="C14" s="101" t="s">
        <v>37</v>
      </c>
      <c r="D14" s="103"/>
      <c r="E14" s="103">
        <v>12</v>
      </c>
    </row>
    <row r="15" spans="2:5" x14ac:dyDescent="0.25">
      <c r="B15" s="103">
        <v>12</v>
      </c>
      <c r="C15" s="101" t="s">
        <v>67</v>
      </c>
      <c r="D15" s="103"/>
      <c r="E15" s="103">
        <v>18</v>
      </c>
    </row>
    <row r="16" spans="2:5" x14ac:dyDescent="0.25">
      <c r="B16" s="103">
        <v>13</v>
      </c>
      <c r="C16" s="101" t="s">
        <v>71</v>
      </c>
      <c r="D16" s="103"/>
      <c r="E16" s="103"/>
    </row>
    <row r="17" spans="2:8" x14ac:dyDescent="0.25">
      <c r="B17" s="103">
        <v>14</v>
      </c>
      <c r="C17" s="101" t="s">
        <v>38</v>
      </c>
      <c r="D17" s="103"/>
      <c r="E17" s="103">
        <v>52</v>
      </c>
    </row>
    <row r="18" spans="2:8" x14ac:dyDescent="0.25">
      <c r="B18" s="103">
        <v>15</v>
      </c>
      <c r="C18" s="101" t="s">
        <v>39</v>
      </c>
      <c r="D18" s="103"/>
      <c r="E18" s="103">
        <v>5</v>
      </c>
    </row>
    <row r="19" spans="2:8" x14ac:dyDescent="0.25">
      <c r="B19" s="103">
        <v>16</v>
      </c>
      <c r="C19" s="101" t="s">
        <v>40</v>
      </c>
      <c r="D19" s="103"/>
      <c r="E19" s="103">
        <v>1</v>
      </c>
    </row>
    <row r="20" spans="2:8" x14ac:dyDescent="0.25">
      <c r="B20" s="103">
        <v>17</v>
      </c>
      <c r="C20" s="102" t="s">
        <v>60</v>
      </c>
      <c r="D20" s="103"/>
      <c r="E20" s="103">
        <v>22</v>
      </c>
    </row>
    <row r="21" spans="2:8" x14ac:dyDescent="0.25">
      <c r="B21" s="103">
        <v>18</v>
      </c>
      <c r="C21" s="102" t="s">
        <v>70</v>
      </c>
      <c r="D21" s="103">
        <v>6</v>
      </c>
      <c r="E21" s="103"/>
    </row>
    <row r="22" spans="2:8" x14ac:dyDescent="0.25">
      <c r="B22" s="103">
        <v>19</v>
      </c>
      <c r="C22" s="102" t="s">
        <v>61</v>
      </c>
      <c r="D22" s="103">
        <v>6</v>
      </c>
      <c r="E22" s="103"/>
    </row>
    <row r="23" spans="2:8" x14ac:dyDescent="0.25">
      <c r="B23" s="103">
        <v>20</v>
      </c>
      <c r="C23" s="102" t="s">
        <v>65</v>
      </c>
      <c r="D23" s="103">
        <v>0</v>
      </c>
      <c r="E23" s="103"/>
    </row>
    <row r="25" spans="2:8" ht="15.75" customHeight="1" x14ac:dyDescent="0.25">
      <c r="B25" s="154" t="s">
        <v>80</v>
      </c>
      <c r="C25" s="154"/>
      <c r="D25" s="154"/>
      <c r="E25" s="154"/>
      <c r="F25" s="154"/>
      <c r="G25" s="154"/>
      <c r="H25" s="154"/>
    </row>
    <row r="26" spans="2:8" ht="45" x14ac:dyDescent="0.25">
      <c r="B26" s="103" t="s">
        <v>76</v>
      </c>
      <c r="C26" s="105" t="s">
        <v>8</v>
      </c>
      <c r="D26" s="106" t="s">
        <v>78</v>
      </c>
      <c r="E26" s="106" t="s">
        <v>79</v>
      </c>
      <c r="F26" s="106" t="s">
        <v>25</v>
      </c>
      <c r="G26" s="106" t="s">
        <v>81</v>
      </c>
      <c r="H26" s="103" t="s">
        <v>25</v>
      </c>
    </row>
    <row r="27" spans="2:8" x14ac:dyDescent="0.25">
      <c r="B27" s="103">
        <v>1</v>
      </c>
      <c r="C27" s="101" t="s">
        <v>66</v>
      </c>
      <c r="D27" s="107">
        <v>0</v>
      </c>
      <c r="E27" s="107">
        <v>0</v>
      </c>
      <c r="F27" s="107">
        <f>+D27+E27</f>
        <v>0</v>
      </c>
      <c r="G27" s="107">
        <v>0</v>
      </c>
      <c r="H27" s="107">
        <f>+F27+G27</f>
        <v>0</v>
      </c>
    </row>
    <row r="28" spans="2:8" x14ac:dyDescent="0.25">
      <c r="B28" s="103">
        <v>2</v>
      </c>
      <c r="C28" s="101" t="s">
        <v>29</v>
      </c>
      <c r="D28" s="107">
        <v>0</v>
      </c>
      <c r="E28" s="107">
        <v>-7</v>
      </c>
      <c r="F28" s="107">
        <f t="shared" ref="F28:F46" si="0">+D28+E28</f>
        <v>-7</v>
      </c>
      <c r="G28" s="107">
        <v>6</v>
      </c>
      <c r="H28" s="107">
        <f t="shared" ref="H28:H46" si="1">+F28+G28</f>
        <v>-1</v>
      </c>
    </row>
    <row r="29" spans="2:8" x14ac:dyDescent="0.25">
      <c r="B29" s="103">
        <v>3</v>
      </c>
      <c r="C29" s="101" t="s">
        <v>30</v>
      </c>
      <c r="D29" s="107">
        <v>0</v>
      </c>
      <c r="E29" s="107">
        <v>0</v>
      </c>
      <c r="F29" s="107">
        <f t="shared" si="0"/>
        <v>0</v>
      </c>
      <c r="G29" s="107">
        <v>0</v>
      </c>
      <c r="H29" s="107">
        <f t="shared" si="1"/>
        <v>0</v>
      </c>
    </row>
    <row r="30" spans="2:8" x14ac:dyDescent="0.25">
      <c r="B30" s="103">
        <v>4</v>
      </c>
      <c r="C30" s="101" t="s">
        <v>31</v>
      </c>
      <c r="D30" s="107">
        <v>4</v>
      </c>
      <c r="E30" s="107">
        <v>-6</v>
      </c>
      <c r="F30" s="107">
        <f t="shared" si="0"/>
        <v>-2</v>
      </c>
      <c r="G30" s="108">
        <v>4</v>
      </c>
      <c r="H30" s="107">
        <f t="shared" si="1"/>
        <v>2</v>
      </c>
    </row>
    <row r="31" spans="2:8" x14ac:dyDescent="0.25">
      <c r="B31" s="103">
        <v>5</v>
      </c>
      <c r="C31" s="101" t="s">
        <v>32</v>
      </c>
      <c r="D31" s="107">
        <v>0</v>
      </c>
      <c r="E31" s="107">
        <v>-6</v>
      </c>
      <c r="F31" s="107">
        <f t="shared" si="0"/>
        <v>-6</v>
      </c>
      <c r="G31" s="108">
        <v>1</v>
      </c>
      <c r="H31" s="107">
        <f t="shared" si="1"/>
        <v>-5</v>
      </c>
    </row>
    <row r="32" spans="2:8" x14ac:dyDescent="0.25">
      <c r="B32" s="103">
        <v>6</v>
      </c>
      <c r="C32" s="101" t="s">
        <v>33</v>
      </c>
      <c r="D32" s="107">
        <v>0</v>
      </c>
      <c r="E32" s="107">
        <v>-6</v>
      </c>
      <c r="F32" s="107">
        <f t="shared" si="0"/>
        <v>-6</v>
      </c>
      <c r="G32" s="108">
        <v>10</v>
      </c>
      <c r="H32" s="107">
        <f t="shared" si="1"/>
        <v>4</v>
      </c>
    </row>
    <row r="33" spans="2:8" x14ac:dyDescent="0.25">
      <c r="B33" s="103">
        <v>7</v>
      </c>
      <c r="C33" s="101" t="s">
        <v>34</v>
      </c>
      <c r="D33" s="107">
        <v>4</v>
      </c>
      <c r="E33" s="107">
        <v>-6</v>
      </c>
      <c r="F33" s="107">
        <f t="shared" si="0"/>
        <v>-2</v>
      </c>
      <c r="G33" s="108">
        <v>13</v>
      </c>
      <c r="H33" s="107">
        <f t="shared" si="1"/>
        <v>11</v>
      </c>
    </row>
    <row r="34" spans="2:8" x14ac:dyDescent="0.25">
      <c r="B34" s="103">
        <v>8</v>
      </c>
      <c r="C34" s="101" t="s">
        <v>69</v>
      </c>
      <c r="D34" s="107">
        <v>0</v>
      </c>
      <c r="E34" s="107">
        <v>-6</v>
      </c>
      <c r="F34" s="107">
        <f t="shared" si="0"/>
        <v>-6</v>
      </c>
      <c r="G34" s="108">
        <v>15</v>
      </c>
      <c r="H34" s="107">
        <f t="shared" si="1"/>
        <v>9</v>
      </c>
    </row>
    <row r="35" spans="2:8" x14ac:dyDescent="0.25">
      <c r="B35" s="103">
        <v>9</v>
      </c>
      <c r="C35" s="101" t="s">
        <v>35</v>
      </c>
      <c r="D35" s="107">
        <v>0</v>
      </c>
      <c r="E35" s="107">
        <v>-6</v>
      </c>
      <c r="F35" s="107">
        <f t="shared" si="0"/>
        <v>-6</v>
      </c>
      <c r="G35" s="108">
        <v>5.5</v>
      </c>
      <c r="H35" s="107">
        <f t="shared" si="1"/>
        <v>-0.5</v>
      </c>
    </row>
    <row r="36" spans="2:8" x14ac:dyDescent="0.25">
      <c r="B36" s="103">
        <v>10</v>
      </c>
      <c r="C36" s="101" t="s">
        <v>36</v>
      </c>
      <c r="D36" s="107">
        <v>0</v>
      </c>
      <c r="E36" s="107">
        <v>-6</v>
      </c>
      <c r="F36" s="107">
        <f t="shared" si="0"/>
        <v>-6</v>
      </c>
      <c r="G36" s="108">
        <v>2</v>
      </c>
      <c r="H36" s="107">
        <f t="shared" si="1"/>
        <v>-4</v>
      </c>
    </row>
    <row r="37" spans="2:8" x14ac:dyDescent="0.25">
      <c r="B37" s="103">
        <v>11</v>
      </c>
      <c r="C37" s="101" t="s">
        <v>37</v>
      </c>
      <c r="D37" s="107">
        <v>0</v>
      </c>
      <c r="E37" s="107">
        <v>0</v>
      </c>
      <c r="F37" s="107">
        <f t="shared" si="0"/>
        <v>0</v>
      </c>
      <c r="G37" s="108">
        <v>12</v>
      </c>
      <c r="H37" s="107">
        <f t="shared" si="1"/>
        <v>12</v>
      </c>
    </row>
    <row r="38" spans="2:8" x14ac:dyDescent="0.25">
      <c r="B38" s="103">
        <v>12</v>
      </c>
      <c r="C38" s="101" t="s">
        <v>67</v>
      </c>
      <c r="D38" s="107">
        <v>4</v>
      </c>
      <c r="E38" s="107">
        <v>-1</v>
      </c>
      <c r="F38" s="107">
        <f t="shared" si="0"/>
        <v>3</v>
      </c>
      <c r="G38" s="108">
        <v>15</v>
      </c>
      <c r="H38" s="107">
        <f t="shared" si="1"/>
        <v>18</v>
      </c>
    </row>
    <row r="39" spans="2:8" x14ac:dyDescent="0.25">
      <c r="B39" s="103">
        <v>13</v>
      </c>
      <c r="C39" s="101" t="s">
        <v>71</v>
      </c>
      <c r="D39" s="107">
        <v>0</v>
      </c>
      <c r="E39" s="107">
        <v>0</v>
      </c>
      <c r="F39" s="107">
        <f t="shared" si="0"/>
        <v>0</v>
      </c>
      <c r="G39" s="108">
        <v>0</v>
      </c>
      <c r="H39" s="107">
        <f t="shared" si="1"/>
        <v>0</v>
      </c>
    </row>
    <row r="40" spans="2:8" x14ac:dyDescent="0.25">
      <c r="B40" s="103">
        <v>14</v>
      </c>
      <c r="C40" s="101" t="s">
        <v>38</v>
      </c>
      <c r="D40" s="107">
        <v>55</v>
      </c>
      <c r="E40" s="107">
        <v>-3</v>
      </c>
      <c r="F40" s="107">
        <f t="shared" si="0"/>
        <v>52</v>
      </c>
      <c r="G40" s="108">
        <v>21</v>
      </c>
      <c r="H40" s="107">
        <f t="shared" si="1"/>
        <v>73</v>
      </c>
    </row>
    <row r="41" spans="2:8" x14ac:dyDescent="0.25">
      <c r="B41" s="103">
        <v>15</v>
      </c>
      <c r="C41" s="101" t="s">
        <v>39</v>
      </c>
      <c r="D41" s="107">
        <v>8</v>
      </c>
      <c r="E41" s="107">
        <v>-3</v>
      </c>
      <c r="F41" s="107">
        <f t="shared" si="0"/>
        <v>5</v>
      </c>
      <c r="G41" s="108">
        <v>0</v>
      </c>
      <c r="H41" s="107">
        <f t="shared" si="1"/>
        <v>5</v>
      </c>
    </row>
    <row r="42" spans="2:8" x14ac:dyDescent="0.25">
      <c r="B42" s="103">
        <v>16</v>
      </c>
      <c r="C42" s="101" t="s">
        <v>40</v>
      </c>
      <c r="D42" s="107">
        <v>4</v>
      </c>
      <c r="E42" s="107">
        <v>-3</v>
      </c>
      <c r="F42" s="107">
        <f t="shared" si="0"/>
        <v>1</v>
      </c>
      <c r="G42" s="108">
        <v>0</v>
      </c>
      <c r="H42" s="107">
        <f t="shared" si="1"/>
        <v>1</v>
      </c>
    </row>
    <row r="43" spans="2:8" x14ac:dyDescent="0.25">
      <c r="B43" s="103">
        <v>17</v>
      </c>
      <c r="C43" s="102" t="s">
        <v>60</v>
      </c>
      <c r="D43" s="107">
        <v>0</v>
      </c>
      <c r="E43" s="107">
        <v>0</v>
      </c>
      <c r="F43" s="107">
        <f t="shared" si="0"/>
        <v>0</v>
      </c>
      <c r="G43" s="108">
        <v>22</v>
      </c>
      <c r="H43" s="107">
        <f t="shared" si="1"/>
        <v>22</v>
      </c>
    </row>
    <row r="44" spans="2:8" x14ac:dyDescent="0.25">
      <c r="B44" s="103">
        <v>18</v>
      </c>
      <c r="C44" s="102" t="s">
        <v>70</v>
      </c>
      <c r="D44" s="107">
        <v>0</v>
      </c>
      <c r="E44" s="107">
        <v>-6</v>
      </c>
      <c r="F44" s="107">
        <f t="shared" si="0"/>
        <v>-6</v>
      </c>
      <c r="G44" s="108">
        <v>0</v>
      </c>
      <c r="H44" s="107">
        <f t="shared" si="1"/>
        <v>-6</v>
      </c>
    </row>
    <row r="45" spans="2:8" x14ac:dyDescent="0.25">
      <c r="B45" s="103">
        <v>19</v>
      </c>
      <c r="C45" s="102" t="s">
        <v>61</v>
      </c>
      <c r="D45" s="107">
        <v>0</v>
      </c>
      <c r="E45" s="107">
        <v>-6</v>
      </c>
      <c r="F45" s="107">
        <f t="shared" si="0"/>
        <v>-6</v>
      </c>
      <c r="G45" s="108">
        <v>0</v>
      </c>
      <c r="H45" s="107">
        <f t="shared" si="1"/>
        <v>-6</v>
      </c>
    </row>
    <row r="46" spans="2:8" x14ac:dyDescent="0.25">
      <c r="B46" s="103">
        <v>20</v>
      </c>
      <c r="C46" s="102" t="s">
        <v>65</v>
      </c>
      <c r="D46" s="107">
        <v>0</v>
      </c>
      <c r="E46" s="107">
        <v>0</v>
      </c>
      <c r="F46" s="107">
        <f t="shared" si="0"/>
        <v>0</v>
      </c>
      <c r="G46" s="108">
        <v>0</v>
      </c>
      <c r="H46" s="107">
        <f t="shared" si="1"/>
        <v>0</v>
      </c>
    </row>
  </sheetData>
  <mergeCells count="2">
    <mergeCell ref="B2:E2"/>
    <mergeCell ref="B25:H2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WAGES</vt:lpstr>
      <vt:lpstr>PROD BONUS WRK</vt:lpstr>
      <vt:lpstr>Sheet1</vt:lpstr>
      <vt:lpstr>'PROD BONUS WRK'!Print_Area</vt:lpstr>
      <vt:lpstr>WAGES!Print_Area</vt:lpstr>
      <vt:lpstr>'PROD BONUS WRK'!Print_Titles</vt:lpstr>
      <vt:lpstr>WAGES!Print_Titles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2013-08-07T10:42:24Z</cp:lastPrinted>
  <dcterms:created xsi:type="dcterms:W3CDTF">2006-09-16T00:00:00Z</dcterms:created>
  <dcterms:modified xsi:type="dcterms:W3CDTF">2020-11-11T10:02:41Z</dcterms:modified>
</cp:coreProperties>
</file>