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05" yWindow="-105" windowWidth="15600" windowHeight="11760" tabRatio="501"/>
  </bookViews>
  <sheets>
    <sheet name="WAGES" sheetId="20" r:id="rId1"/>
    <sheet name="Sheet1" sheetId="21" r:id="rId2"/>
  </sheets>
  <definedNames>
    <definedName name="_xlnm._FilterDatabase" localSheetId="0" hidden="1">WAGES!$V$1:$V$17</definedName>
    <definedName name="_xlnm.Print_Area" localSheetId="0">WAGES!$A$1:$V$17</definedName>
    <definedName name="_xlnm.Print_Titles" localSheetId="0">WAGES!$1:$3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20" l="1"/>
  <c r="M14" i="20"/>
  <c r="L14" i="20"/>
  <c r="K14" i="20"/>
  <c r="J14" i="20"/>
  <c r="I14" i="20"/>
  <c r="Q12" i="20" l="1"/>
  <c r="J12" i="20"/>
  <c r="I12" i="20"/>
  <c r="L12" i="20" s="1"/>
  <c r="I11" i="20"/>
  <c r="A12" i="20"/>
  <c r="A11" i="20"/>
  <c r="K12" i="20" l="1"/>
  <c r="M12" i="20" s="1"/>
  <c r="P12" i="20" s="1"/>
  <c r="S12" i="20" s="1"/>
  <c r="T12" i="20" l="1"/>
  <c r="U12" i="20" s="1"/>
  <c r="H14" i="20" l="1"/>
  <c r="A10" i="20" l="1"/>
  <c r="A9" i="20"/>
  <c r="A8" i="20"/>
  <c r="A7" i="20"/>
  <c r="A6" i="20"/>
  <c r="A5" i="20"/>
  <c r="J7" i="20" l="1"/>
  <c r="I7" i="20"/>
  <c r="L7" i="20" s="1"/>
  <c r="K7" i="20" l="1"/>
  <c r="M7" i="20" l="1"/>
  <c r="P7" i="20" s="1"/>
  <c r="S7" i="20" s="1"/>
  <c r="T7" i="20" l="1"/>
  <c r="U7" i="20" s="1"/>
  <c r="I8" i="20" l="1"/>
  <c r="L8" i="20" s="1"/>
  <c r="J8" i="20"/>
  <c r="R14" i="20"/>
  <c r="K8" i="20" l="1"/>
  <c r="M8" i="20" l="1"/>
  <c r="O14" i="20"/>
  <c r="A4" i="20"/>
  <c r="P8" i="20" l="1"/>
  <c r="Q11" i="20"/>
  <c r="Q10" i="20"/>
  <c r="Q9" i="20"/>
  <c r="J11" i="20"/>
  <c r="J10" i="20"/>
  <c r="I10" i="20"/>
  <c r="L10" i="20" s="1"/>
  <c r="J9" i="20"/>
  <c r="I9" i="20"/>
  <c r="L9" i="20" s="1"/>
  <c r="J6" i="20"/>
  <c r="I6" i="20"/>
  <c r="L6" i="20" s="1"/>
  <c r="J5" i="20"/>
  <c r="I5" i="20"/>
  <c r="L5" i="20" s="1"/>
  <c r="S8" i="20" l="1"/>
  <c r="T8" i="20" s="1"/>
  <c r="U8" i="20" s="1"/>
  <c r="Q14" i="20"/>
  <c r="K9" i="20"/>
  <c r="K6" i="20"/>
  <c r="K10" i="20"/>
  <c r="M10" i="20" s="1"/>
  <c r="K11" i="20"/>
  <c r="K5" i="20"/>
  <c r="J4" i="20"/>
  <c r="I4" i="20"/>
  <c r="L4" i="20" s="1"/>
  <c r="P10" i="20" l="1"/>
  <c r="S10" i="20" s="1"/>
  <c r="T10" i="20" s="1"/>
  <c r="U10" i="20" s="1"/>
  <c r="M6" i="20"/>
  <c r="M5" i="20"/>
  <c r="M11" i="20"/>
  <c r="M9" i="20"/>
  <c r="K4" i="20"/>
  <c r="P9" i="20" l="1"/>
  <c r="S9" i="20" s="1"/>
  <c r="T9" i="20" s="1"/>
  <c r="U9" i="20" s="1"/>
  <c r="P5" i="20"/>
  <c r="S5" i="20" s="1"/>
  <c r="T5" i="20" s="1"/>
  <c r="U5" i="20" s="1"/>
  <c r="P11" i="20"/>
  <c r="S11" i="20" s="1"/>
  <c r="T11" i="20" s="1"/>
  <c r="U11" i="20" s="1"/>
  <c r="P6" i="20"/>
  <c r="S6" i="20" s="1"/>
  <c r="T6" i="20" s="1"/>
  <c r="U6" i="20" s="1"/>
  <c r="M4" i="20"/>
  <c r="P4" i="20" s="1"/>
  <c r="S4" i="20" s="1"/>
  <c r="P14" i="20" l="1"/>
  <c r="T4" i="20" l="1"/>
  <c r="S14" i="20"/>
  <c r="U4" i="20" l="1"/>
  <c r="U14" i="20" s="1"/>
  <c r="T14" i="20"/>
</calcChain>
</file>

<file path=xl/sharedStrings.xml><?xml version="1.0" encoding="utf-8"?>
<sst xmlns="http://schemas.openxmlformats.org/spreadsheetml/2006/main" count="55" uniqueCount="54">
  <si>
    <t>PF</t>
  </si>
  <si>
    <t>SIGNATURE</t>
  </si>
  <si>
    <t>GP</t>
  </si>
  <si>
    <t>HRA</t>
  </si>
  <si>
    <t>ESI</t>
  </si>
  <si>
    <t>ESI
NO</t>
  </si>
  <si>
    <t>TEA</t>
  </si>
  <si>
    <t>UAN</t>
  </si>
  <si>
    <t>NAME</t>
  </si>
  <si>
    <t>TOTALS</t>
  </si>
  <si>
    <t>NET PAY</t>
  </si>
  <si>
    <t>TOT DED</t>
  </si>
  <si>
    <t>ADV</t>
  </si>
  <si>
    <t>RND OFF</t>
  </si>
  <si>
    <t>S
NO</t>
  </si>
  <si>
    <t>T
NO</t>
  </si>
  <si>
    <t xml:space="preserve">BAS &amp; DA </t>
  </si>
  <si>
    <t>TOT SAL</t>
  </si>
  <si>
    <t>FIX/
DAY</t>
  </si>
  <si>
    <t>PREPARED BY</t>
  </si>
  <si>
    <t>CHECKED BY</t>
  </si>
  <si>
    <t>MD SIGNATURE</t>
  </si>
  <si>
    <t>PUNCH-NO</t>
  </si>
  <si>
    <t>PRS DAYS</t>
  </si>
  <si>
    <t>GROSS</t>
  </si>
  <si>
    <t>DEDUCTIONS</t>
  </si>
  <si>
    <t>FM SIGNATURE</t>
  </si>
  <si>
    <t>K.NAGARAJ</t>
  </si>
  <si>
    <t>P.RANGANATHAN</t>
  </si>
  <si>
    <t>5606993109</t>
  </si>
  <si>
    <t>5606993190</t>
  </si>
  <si>
    <t xml:space="preserve">ATTENDANCE INC  </t>
  </si>
  <si>
    <t>.</t>
  </si>
  <si>
    <t>THROUGH SBI 38550528497</t>
  </si>
  <si>
    <t>THROUGH SBI 38535974906</t>
  </si>
  <si>
    <t>THROUGH SBI 38556476021</t>
  </si>
  <si>
    <t>THROUGH SBI 20379766383</t>
  </si>
  <si>
    <t>THROUGH SBI 38563140683</t>
  </si>
  <si>
    <t>INCENTIVE</t>
  </si>
  <si>
    <t>ABOVE 26 DAYS</t>
  </si>
  <si>
    <t>NA</t>
  </si>
  <si>
    <t>POONGKODI SATHISHKUMAR</t>
  </si>
  <si>
    <t>RAJAMANI PAPPAIYAN</t>
  </si>
  <si>
    <t>KARUPPUSAMY ESWARAN</t>
  </si>
  <si>
    <t>THROUGH  SBI 20466008397</t>
  </si>
  <si>
    <t>SENTHILKUMAR THIRUVENKADASAMY</t>
  </si>
  <si>
    <t>THROUGH SBI 30894492251</t>
  </si>
  <si>
    <t>BOOPALAN SELVAN</t>
  </si>
  <si>
    <t>AJITKUMAR SAHU</t>
  </si>
  <si>
    <t>5608009584</t>
  </si>
  <si>
    <t>THROUGH SBI   136520619466</t>
  </si>
  <si>
    <t>THROUGH SBI 20466009390</t>
  </si>
  <si>
    <t>ANANDHAKUMAR.G</t>
  </si>
  <si>
    <t>SECURITY &amp; GARDEN WORKERS JUNE 2020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</si>
</sst>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3" fillId="0" borderId="2" xfId="0" applyFont="1" applyFill="1" applyBorder="1" applyAlignment="1" applyProtection="1">
      <alignment horizontal="center" vertical="center" shrinkToFit="1"/>
      <protection locked="0"/>
    </xf>
    <xf numFmtId="0" fontId="0" fillId="0" borderId="0" xfId="0" applyFill="1"/>
    <xf numFmtId="0" fontId="6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1" xfId="0" applyNumberFormat="1" applyFont="1" applyFill="1" applyBorder="1" applyAlignment="1" applyProtection="1">
      <alignment horizontal="center" vertical="center" shrinkToFit="1"/>
      <protection locked="0"/>
    </xf>
    <xf numFmtId="166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7" fillId="0" borderId="1" xfId="0" applyNumberFormat="1" applyFont="1" applyBorder="1" applyAlignment="1">
      <alignment vertical="center"/>
    </xf>
    <xf numFmtId="165" fontId="8" fillId="0" borderId="1" xfId="1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0" fontId="7" fillId="0" borderId="0" xfId="0" applyFont="1"/>
    <xf numFmtId="0" fontId="7" fillId="0" borderId="0" xfId="0" applyFont="1" applyProtection="1"/>
    <xf numFmtId="0" fontId="7" fillId="0" borderId="0" xfId="0" applyFont="1" applyFill="1"/>
    <xf numFmtId="0" fontId="7" fillId="0" borderId="0" xfId="0" applyFont="1" applyFill="1" applyProtection="1"/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65" fontId="3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7" fillId="0" borderId="0" xfId="0" applyFont="1" applyBorder="1" applyAlignment="1"/>
    <xf numFmtId="0" fontId="9" fillId="0" borderId="0" xfId="0" applyFont="1" applyFill="1" applyBorder="1" applyAlignment="1" applyProtection="1">
      <alignment vertical="center" wrapText="1" shrinkToFit="1"/>
      <protection locked="0"/>
    </xf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11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shrinkToFit="1"/>
      <protection locked="0"/>
    </xf>
    <xf numFmtId="0" fontId="6" fillId="0" borderId="2" xfId="0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left" vertical="center" shrinkToFit="1"/>
      <protection locked="0"/>
    </xf>
    <xf numFmtId="1" fontId="7" fillId="0" borderId="1" xfId="0" applyNumberFormat="1" applyFont="1" applyBorder="1" applyAlignment="1">
      <alignment horizontal="right" vertical="center"/>
    </xf>
    <xf numFmtId="1" fontId="6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0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" fontId="7" fillId="0" borderId="1" xfId="0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" fontId="6" fillId="0" borderId="2" xfId="0" applyNumberFormat="1" applyFont="1" applyFill="1" applyBorder="1" applyAlignment="1" applyProtection="1">
      <alignment horizontal="right" vertical="center" shrinkToFit="1"/>
      <protection locked="0"/>
    </xf>
    <xf numFmtId="1" fontId="10" fillId="0" borderId="5" xfId="0" applyNumberFormat="1" applyFont="1" applyFill="1" applyBorder="1" applyAlignment="1" applyProtection="1">
      <alignment horizontal="center" vertical="center" shrinkToFit="1"/>
      <protection locked="0"/>
    </xf>
    <xf numFmtId="167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67" fontId="6" fillId="2" borderId="2" xfId="0" applyNumberFormat="1" applyFont="1" applyFill="1" applyBorder="1" applyAlignment="1" applyProtection="1">
      <alignment horizontal="center" vertical="center" shrinkToFit="1"/>
      <protection locked="0"/>
    </xf>
    <xf numFmtId="165" fontId="7" fillId="0" borderId="0" xfId="0" applyNumberFormat="1" applyFont="1" applyFill="1"/>
    <xf numFmtId="0" fontId="7" fillId="0" borderId="0" xfId="0" applyFont="1" applyFill="1" applyBorder="1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12" fillId="0" borderId="1" xfId="0" applyFont="1" applyFill="1" applyBorder="1" applyAlignment="1">
      <alignment vertical="center" wrapText="1"/>
    </xf>
    <xf numFmtId="1" fontId="7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2" fontId="5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left" vertical="center" wrapText="1"/>
      <protection locked="0"/>
    </xf>
    <xf numFmtId="1" fontId="5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1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</cellXfs>
  <cellStyles count="5">
    <cellStyle name="Comma" xfId="1" builtinId="3"/>
    <cellStyle name="Comma 2" xfId="2"/>
    <cellStyle name="Comma 3" xfId="4"/>
    <cellStyle name="Normal" xfId="0" builtinId="0"/>
    <cellStyle name="Percent 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17"/>
  <sheetViews>
    <sheetView showGridLines="0" tabSelected="1" zoomScale="70" zoomScaleNormal="70" zoomScaleSheetLayoutView="50" zoomScalePageLayoutView="80" workbookViewId="0">
      <selection activeCell="A4" sqref="A4"/>
    </sheetView>
  </sheetViews>
  <sheetFormatPr defaultRowHeight="15" x14ac:dyDescent="0.25"/>
  <cols>
    <col min="1" max="1" width="8.28515625" customWidth="1"/>
    <col min="2" max="2" width="7.7109375" style="20" customWidth="1"/>
    <col min="3" max="3" width="11.140625" hidden="1" customWidth="1"/>
    <col min="4" max="4" width="48.7109375" style="6" customWidth="1"/>
    <col min="5" max="5" width="36.28515625" customWidth="1"/>
    <col min="6" max="6" width="30.140625" customWidth="1"/>
    <col min="7" max="7" width="24.140625" customWidth="1"/>
    <col min="8" max="8" width="26.140625" style="22" customWidth="1"/>
    <col min="9" max="9" width="31.28515625" customWidth="1"/>
    <col min="10" max="10" width="47.5703125" customWidth="1"/>
    <col min="11" max="11" width="41.28515625" customWidth="1"/>
    <col min="12" max="12" width="34.7109375" customWidth="1"/>
    <col min="13" max="13" width="35.5703125" customWidth="1"/>
    <col min="14" max="14" width="40" customWidth="1"/>
    <col min="15" max="15" width="44.7109375" customWidth="1"/>
    <col min="16" max="16" width="43.85546875" customWidth="1"/>
    <col min="17" max="17" width="45.5703125" style="22" customWidth="1"/>
    <col min="18" max="18" width="20.140625" style="22" customWidth="1"/>
    <col min="19" max="19" width="14.42578125" customWidth="1"/>
    <col min="20" max="20" width="10" customWidth="1"/>
    <col min="21" max="21" width="16" style="6" customWidth="1"/>
    <col min="22" max="22" width="42.42578125" customWidth="1"/>
    <col min="23" max="24" width="9.140625" customWidth="1"/>
    <col min="74" max="89" width="8.85546875" customWidth="1"/>
  </cols>
  <sheetData>
    <row r="1" spans="1:34" s="2" customFormat="1" ht="33.75" customHeight="1" x14ac:dyDescent="0.35">
      <c r="A1" s="25" t="s">
        <v>53</v>
      </c>
      <c r="B1" s="25"/>
      <c r="C1" s="25"/>
      <c r="D1" s="46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6"/>
      <c r="W1" s="27"/>
      <c r="X1" s="27"/>
      <c r="Y1" s="28"/>
      <c r="Z1" s="28"/>
      <c r="AA1" s="28"/>
      <c r="AB1" s="28"/>
      <c r="AC1" s="28"/>
      <c r="AD1" s="28"/>
    </row>
    <row r="2" spans="1:34" s="2" customFormat="1" ht="109.5" customHeight="1" x14ac:dyDescent="0.3">
      <c r="A2" s="60" t="s">
        <v>14</v>
      </c>
      <c r="B2" s="60" t="s">
        <v>22</v>
      </c>
      <c r="C2" s="60" t="s">
        <v>15</v>
      </c>
      <c r="D2" s="60" t="s">
        <v>8</v>
      </c>
      <c r="E2" s="60" t="s">
        <v>7</v>
      </c>
      <c r="F2" s="60" t="s">
        <v>5</v>
      </c>
      <c r="G2" s="60" t="s">
        <v>18</v>
      </c>
      <c r="H2" s="60" t="s">
        <v>23</v>
      </c>
      <c r="I2" s="63" t="s">
        <v>24</v>
      </c>
      <c r="J2" s="63"/>
      <c r="K2" s="63"/>
      <c r="L2" s="63" t="s">
        <v>25</v>
      </c>
      <c r="M2" s="63"/>
      <c r="N2" s="63"/>
      <c r="O2" s="63"/>
      <c r="P2" s="63"/>
      <c r="Q2" s="61" t="s">
        <v>38</v>
      </c>
      <c r="R2" s="62"/>
      <c r="S2" s="60" t="s">
        <v>17</v>
      </c>
      <c r="T2" s="60" t="s">
        <v>13</v>
      </c>
      <c r="U2" s="60" t="s">
        <v>10</v>
      </c>
      <c r="V2" s="60" t="s">
        <v>1</v>
      </c>
      <c r="W2" s="22"/>
      <c r="X2" s="22"/>
    </row>
    <row r="3" spans="1:34" s="2" customFormat="1" ht="72" customHeight="1" x14ac:dyDescent="0.3">
      <c r="A3" s="60"/>
      <c r="B3" s="60"/>
      <c r="C3" s="60"/>
      <c r="D3" s="60"/>
      <c r="E3" s="60"/>
      <c r="F3" s="60"/>
      <c r="G3" s="60"/>
      <c r="H3" s="60"/>
      <c r="I3" s="23" t="s">
        <v>16</v>
      </c>
      <c r="J3" s="23" t="s">
        <v>3</v>
      </c>
      <c r="K3" s="23" t="s">
        <v>2</v>
      </c>
      <c r="L3" s="23" t="s">
        <v>0</v>
      </c>
      <c r="M3" s="23" t="s">
        <v>4</v>
      </c>
      <c r="N3" s="23" t="s">
        <v>6</v>
      </c>
      <c r="O3" s="23" t="s">
        <v>12</v>
      </c>
      <c r="P3" s="23" t="s">
        <v>11</v>
      </c>
      <c r="Q3" s="48" t="s">
        <v>39</v>
      </c>
      <c r="R3" s="37" t="s">
        <v>31</v>
      </c>
      <c r="S3" s="60"/>
      <c r="T3" s="60"/>
      <c r="U3" s="60"/>
      <c r="V3" s="60"/>
      <c r="W3"/>
      <c r="X3"/>
    </row>
    <row r="4" spans="1:34" s="1" customFormat="1" ht="80.099999999999994" customHeight="1" x14ac:dyDescent="0.25">
      <c r="A4" s="32">
        <f>SUBTOTAL(3,$B$3:B4)</f>
        <v>1</v>
      </c>
      <c r="B4" s="31">
        <v>3</v>
      </c>
      <c r="C4" s="31">
        <v>1051</v>
      </c>
      <c r="D4" s="33" t="s">
        <v>27</v>
      </c>
      <c r="E4" s="38">
        <v>101358044308</v>
      </c>
      <c r="F4" s="39">
        <v>5605591682</v>
      </c>
      <c r="G4" s="8">
        <v>420</v>
      </c>
      <c r="H4" s="35">
        <v>24</v>
      </c>
      <c r="I4" s="12">
        <f>H4*G4*60%</f>
        <v>6048</v>
      </c>
      <c r="J4" s="12">
        <f>H4*G4*40%</f>
        <v>4032</v>
      </c>
      <c r="K4" s="12">
        <f t="shared" ref="K4" si="0">J4+I4</f>
        <v>10080</v>
      </c>
      <c r="L4" s="12">
        <f t="shared" ref="L4:L10" si="1">ROUND(I4*10%,0)</f>
        <v>605</v>
      </c>
      <c r="M4" s="12">
        <f>ROUNDUP(K4*0.75%,0)</f>
        <v>76</v>
      </c>
      <c r="N4" s="12">
        <v>150</v>
      </c>
      <c r="O4" s="12">
        <v>0</v>
      </c>
      <c r="P4" s="12">
        <f>SUM(L4:O4)</f>
        <v>831</v>
      </c>
      <c r="Q4" s="12">
        <v>0</v>
      </c>
      <c r="R4" s="12">
        <v>0</v>
      </c>
      <c r="S4" s="12">
        <f>K4-P4+R4</f>
        <v>9249</v>
      </c>
      <c r="T4" s="12">
        <f t="shared" ref="T4" si="2">MROUND(S4,10)-S4</f>
        <v>1</v>
      </c>
      <c r="U4" s="12">
        <f t="shared" ref="U4" si="3">SUM(S4:T4)</f>
        <v>9250</v>
      </c>
      <c r="V4" s="47" t="s">
        <v>44</v>
      </c>
      <c r="W4" s="29"/>
      <c r="X4" s="29"/>
      <c r="AG4" s="5"/>
      <c r="AH4" s="30"/>
    </row>
    <row r="5" spans="1:34" s="1" customFormat="1" ht="69.95" customHeight="1" x14ac:dyDescent="0.25">
      <c r="A5" s="32">
        <f>SUBTOTAL(3,$B$3:B5)</f>
        <v>2</v>
      </c>
      <c r="B5" s="31">
        <v>5</v>
      </c>
      <c r="C5" s="31">
        <v>3020</v>
      </c>
      <c r="D5" s="33" t="s">
        <v>52</v>
      </c>
      <c r="E5" s="38">
        <v>101352279063</v>
      </c>
      <c r="F5" s="40">
        <v>5607515013</v>
      </c>
      <c r="G5" s="8">
        <v>420</v>
      </c>
      <c r="H5" s="43">
        <v>25</v>
      </c>
      <c r="I5" s="12">
        <f t="shared" ref="I5:I10" si="4">H5*G5*60%</f>
        <v>6300</v>
      </c>
      <c r="J5" s="12">
        <f t="shared" ref="J5:J11" si="5">H5*G5*40%</f>
        <v>4200</v>
      </c>
      <c r="K5" s="12">
        <f t="shared" ref="K5:K11" si="6">J5+I5</f>
        <v>10500</v>
      </c>
      <c r="L5" s="12">
        <f t="shared" si="1"/>
        <v>630</v>
      </c>
      <c r="M5" s="12">
        <f t="shared" ref="M5:M11" si="7">ROUNDUP(K5*0.75%,0)</f>
        <v>79</v>
      </c>
      <c r="N5" s="12">
        <v>150</v>
      </c>
      <c r="O5" s="12">
        <v>0</v>
      </c>
      <c r="P5" s="12">
        <f t="shared" ref="P5:P11" si="8">SUM(L5:O5)</f>
        <v>859</v>
      </c>
      <c r="Q5" s="12"/>
      <c r="R5" s="12">
        <v>0</v>
      </c>
      <c r="S5" s="12">
        <f t="shared" ref="S5:S11" si="9">K5-P5+R5</f>
        <v>9641</v>
      </c>
      <c r="T5" s="12">
        <f t="shared" ref="T5:T11" si="10">MROUND(S5,10)-S5</f>
        <v>-1</v>
      </c>
      <c r="U5" s="12">
        <f t="shared" ref="U5:U11" si="11">SUM(S5:T5)</f>
        <v>9640</v>
      </c>
      <c r="V5" s="36" t="s">
        <v>33</v>
      </c>
      <c r="W5" s="29"/>
      <c r="X5" s="29"/>
    </row>
    <row r="6" spans="1:34" s="1" customFormat="1" ht="69.95" customHeight="1" x14ac:dyDescent="0.25">
      <c r="A6" s="32">
        <f>SUBTOTAL(3,$B$3:B6)</f>
        <v>3</v>
      </c>
      <c r="B6" s="31">
        <v>7</v>
      </c>
      <c r="C6" s="31">
        <v>1184</v>
      </c>
      <c r="D6" s="33" t="s">
        <v>43</v>
      </c>
      <c r="E6" s="34">
        <v>101342018869</v>
      </c>
      <c r="F6" s="39">
        <v>5607471838</v>
      </c>
      <c r="G6" s="8">
        <v>400</v>
      </c>
      <c r="H6" s="8">
        <v>26</v>
      </c>
      <c r="I6" s="12">
        <f t="shared" si="4"/>
        <v>6240</v>
      </c>
      <c r="J6" s="12">
        <f t="shared" si="5"/>
        <v>4160</v>
      </c>
      <c r="K6" s="12">
        <f t="shared" si="6"/>
        <v>10400</v>
      </c>
      <c r="L6" s="12">
        <f t="shared" si="1"/>
        <v>624</v>
      </c>
      <c r="M6" s="12">
        <f t="shared" si="7"/>
        <v>78</v>
      </c>
      <c r="N6" s="12">
        <v>0</v>
      </c>
      <c r="O6" s="12">
        <v>0</v>
      </c>
      <c r="P6" s="12">
        <f t="shared" si="8"/>
        <v>702</v>
      </c>
      <c r="Q6" s="12">
        <v>0</v>
      </c>
      <c r="R6" s="12">
        <v>1300</v>
      </c>
      <c r="S6" s="12">
        <f t="shared" si="9"/>
        <v>10998</v>
      </c>
      <c r="T6" s="12">
        <f t="shared" si="10"/>
        <v>2</v>
      </c>
      <c r="U6" s="12">
        <f t="shared" si="11"/>
        <v>11000</v>
      </c>
      <c r="V6" s="42" t="s">
        <v>34</v>
      </c>
      <c r="W6" s="29"/>
      <c r="X6" s="29"/>
    </row>
    <row r="7" spans="1:34" s="1" customFormat="1" ht="69.95" customHeight="1" x14ac:dyDescent="0.25">
      <c r="A7" s="32">
        <f>SUBTOTAL(3,$B$3:B7)</f>
        <v>4</v>
      </c>
      <c r="B7" s="31">
        <v>8</v>
      </c>
      <c r="C7" s="31"/>
      <c r="D7" s="49" t="s">
        <v>45</v>
      </c>
      <c r="E7" s="13">
        <v>101566783787</v>
      </c>
      <c r="F7" s="13">
        <v>5608308379</v>
      </c>
      <c r="G7" s="8">
        <v>420</v>
      </c>
      <c r="H7" s="43">
        <v>24.5</v>
      </c>
      <c r="I7" s="12">
        <f t="shared" ref="I7" si="12">H7*G7*60%</f>
        <v>6174</v>
      </c>
      <c r="J7" s="12">
        <f t="shared" ref="J7" si="13">H7*G7*40%</f>
        <v>4116</v>
      </c>
      <c r="K7" s="12">
        <f t="shared" ref="K7" si="14">J7+I7</f>
        <v>10290</v>
      </c>
      <c r="L7" s="12">
        <f t="shared" si="1"/>
        <v>617</v>
      </c>
      <c r="M7" s="12">
        <f t="shared" ref="M7" si="15">ROUNDUP(K7*0.75%,0)</f>
        <v>78</v>
      </c>
      <c r="N7" s="12">
        <v>0</v>
      </c>
      <c r="O7" s="12">
        <v>0</v>
      </c>
      <c r="P7" s="12">
        <f t="shared" ref="P7" si="16">SUM(L7:O7)</f>
        <v>695</v>
      </c>
      <c r="Q7" s="12">
        <v>0</v>
      </c>
      <c r="R7" s="12">
        <v>0</v>
      </c>
      <c r="S7" s="12">
        <f t="shared" ref="S7" si="17">K7-P7+R7</f>
        <v>9595</v>
      </c>
      <c r="T7" s="12">
        <f t="shared" ref="T7" si="18">MROUND(S7,10)-S7</f>
        <v>5</v>
      </c>
      <c r="U7" s="12">
        <f t="shared" ref="U7" si="19">SUM(S7:T7)</f>
        <v>9600</v>
      </c>
      <c r="V7" s="42" t="s">
        <v>46</v>
      </c>
      <c r="W7" s="29"/>
      <c r="X7" s="29"/>
    </row>
    <row r="8" spans="1:34" s="1" customFormat="1" ht="87.75" customHeight="1" x14ac:dyDescent="0.25">
      <c r="A8" s="32">
        <f>SUBTOTAL(3,$B$3:B8)</f>
        <v>5</v>
      </c>
      <c r="B8" s="31">
        <v>163</v>
      </c>
      <c r="C8" s="31">
        <v>375</v>
      </c>
      <c r="D8" s="51" t="s">
        <v>47</v>
      </c>
      <c r="E8" s="52">
        <v>100595074185</v>
      </c>
      <c r="F8" s="51">
        <v>5608348728</v>
      </c>
      <c r="G8" s="8">
        <v>420</v>
      </c>
      <c r="H8" s="43">
        <v>26</v>
      </c>
      <c r="I8" s="12">
        <f t="shared" si="4"/>
        <v>6552</v>
      </c>
      <c r="J8" s="12">
        <f t="shared" si="5"/>
        <v>4368</v>
      </c>
      <c r="K8" s="12">
        <f t="shared" si="6"/>
        <v>10920</v>
      </c>
      <c r="L8" s="12">
        <f t="shared" si="1"/>
        <v>655</v>
      </c>
      <c r="M8" s="12">
        <f t="shared" si="7"/>
        <v>82</v>
      </c>
      <c r="N8" s="12"/>
      <c r="O8" s="12">
        <v>0</v>
      </c>
      <c r="P8" s="12">
        <f t="shared" si="8"/>
        <v>737</v>
      </c>
      <c r="Q8" s="12">
        <v>0</v>
      </c>
      <c r="R8" s="12">
        <v>1300</v>
      </c>
      <c r="S8" s="12">
        <f>K8-P8+R8</f>
        <v>11483</v>
      </c>
      <c r="T8" s="12">
        <f t="shared" ref="T8" si="20">MROUND(S8,10)-S8</f>
        <v>-3</v>
      </c>
      <c r="U8" s="12">
        <f t="shared" ref="U8" si="21">SUM(S8:T8)</f>
        <v>11480</v>
      </c>
      <c r="V8" s="42" t="s">
        <v>51</v>
      </c>
      <c r="W8" s="29"/>
      <c r="X8" s="29"/>
    </row>
    <row r="9" spans="1:34" s="1" customFormat="1" ht="80.099999999999994" customHeight="1" x14ac:dyDescent="0.25">
      <c r="A9" s="32">
        <f>SUBTOTAL(3,$B$3:B9)</f>
        <v>6</v>
      </c>
      <c r="B9" s="31">
        <v>189</v>
      </c>
      <c r="C9" s="31">
        <v>3023</v>
      </c>
      <c r="D9" s="33" t="s">
        <v>28</v>
      </c>
      <c r="E9" s="34">
        <v>101178054246</v>
      </c>
      <c r="F9" s="39">
        <v>5606993017</v>
      </c>
      <c r="G9" s="8">
        <v>450</v>
      </c>
      <c r="H9" s="43">
        <v>23</v>
      </c>
      <c r="I9" s="12">
        <f t="shared" si="4"/>
        <v>6210</v>
      </c>
      <c r="J9" s="12">
        <f t="shared" si="5"/>
        <v>4140</v>
      </c>
      <c r="K9" s="12">
        <f t="shared" si="6"/>
        <v>10350</v>
      </c>
      <c r="L9" s="12">
        <f t="shared" si="1"/>
        <v>621</v>
      </c>
      <c r="M9" s="12">
        <f t="shared" si="7"/>
        <v>78</v>
      </c>
      <c r="N9" s="12"/>
      <c r="O9" s="12">
        <v>0</v>
      </c>
      <c r="P9" s="12">
        <f t="shared" si="8"/>
        <v>699</v>
      </c>
      <c r="Q9" s="12">
        <f t="shared" ref="Q9:Q11" si="22">R9/5</f>
        <v>0</v>
      </c>
      <c r="R9" s="12"/>
      <c r="S9" s="12">
        <f t="shared" si="9"/>
        <v>9651</v>
      </c>
      <c r="T9" s="12">
        <f t="shared" si="10"/>
        <v>-1</v>
      </c>
      <c r="U9" s="12">
        <f t="shared" si="11"/>
        <v>9650</v>
      </c>
      <c r="V9" s="36" t="s">
        <v>36</v>
      </c>
      <c r="W9" s="29"/>
      <c r="X9" s="29"/>
    </row>
    <row r="10" spans="1:34" s="1" customFormat="1" ht="80.099999999999994" customHeight="1" x14ac:dyDescent="0.25">
      <c r="A10" s="32">
        <f>SUBTOTAL(3,$B$3:B10)</f>
        <v>7</v>
      </c>
      <c r="B10" s="31">
        <v>197</v>
      </c>
      <c r="C10" s="31">
        <v>1072</v>
      </c>
      <c r="D10" s="33" t="s">
        <v>41</v>
      </c>
      <c r="E10" s="34">
        <v>101178280203</v>
      </c>
      <c r="F10" s="41" t="s">
        <v>29</v>
      </c>
      <c r="G10" s="8">
        <v>270</v>
      </c>
      <c r="H10" s="44">
        <v>4</v>
      </c>
      <c r="I10" s="12">
        <f t="shared" si="4"/>
        <v>648</v>
      </c>
      <c r="J10" s="12">
        <f t="shared" si="5"/>
        <v>432</v>
      </c>
      <c r="K10" s="12">
        <f t="shared" si="6"/>
        <v>1080</v>
      </c>
      <c r="L10" s="12">
        <f t="shared" si="1"/>
        <v>65</v>
      </c>
      <c r="M10" s="12">
        <f t="shared" si="7"/>
        <v>9</v>
      </c>
      <c r="N10" s="12">
        <v>100</v>
      </c>
      <c r="O10" s="12">
        <v>0</v>
      </c>
      <c r="P10" s="12">
        <f t="shared" si="8"/>
        <v>174</v>
      </c>
      <c r="Q10" s="12">
        <f t="shared" si="22"/>
        <v>0</v>
      </c>
      <c r="R10" s="12">
        <v>0</v>
      </c>
      <c r="S10" s="12">
        <f t="shared" si="9"/>
        <v>906</v>
      </c>
      <c r="T10" s="12">
        <f t="shared" si="10"/>
        <v>4</v>
      </c>
      <c r="U10" s="12">
        <f t="shared" si="11"/>
        <v>910</v>
      </c>
      <c r="V10" s="42" t="s">
        <v>35</v>
      </c>
      <c r="W10" s="29"/>
      <c r="X10" s="29"/>
    </row>
    <row r="11" spans="1:34" s="1" customFormat="1" ht="80.099999999999994" customHeight="1" x14ac:dyDescent="0.25">
      <c r="A11" s="32">
        <f>SUBTOTAL(3,$B$3:B11)</f>
        <v>8</v>
      </c>
      <c r="B11" s="31">
        <v>198</v>
      </c>
      <c r="C11" s="31">
        <v>3024</v>
      </c>
      <c r="D11" s="33" t="s">
        <v>42</v>
      </c>
      <c r="E11" s="50" t="s">
        <v>40</v>
      </c>
      <c r="F11" s="41" t="s">
        <v>30</v>
      </c>
      <c r="G11" s="8">
        <v>269</v>
      </c>
      <c r="H11" s="44">
        <v>21</v>
      </c>
      <c r="I11" s="12">
        <f>H11*G11*60%</f>
        <v>3389.4</v>
      </c>
      <c r="J11" s="12">
        <f t="shared" si="5"/>
        <v>2259.6</v>
      </c>
      <c r="K11" s="12">
        <f t="shared" si="6"/>
        <v>5649</v>
      </c>
      <c r="L11" s="12">
        <v>0</v>
      </c>
      <c r="M11" s="12">
        <f t="shared" si="7"/>
        <v>43</v>
      </c>
      <c r="N11" s="12">
        <v>0</v>
      </c>
      <c r="O11" s="12">
        <v>0</v>
      </c>
      <c r="P11" s="12">
        <f t="shared" si="8"/>
        <v>43</v>
      </c>
      <c r="Q11" s="12">
        <f t="shared" si="22"/>
        <v>0</v>
      </c>
      <c r="R11" s="12">
        <v>0</v>
      </c>
      <c r="S11" s="12">
        <f t="shared" si="9"/>
        <v>5606</v>
      </c>
      <c r="T11" s="12">
        <f t="shared" si="10"/>
        <v>4</v>
      </c>
      <c r="U11" s="12">
        <f t="shared" si="11"/>
        <v>5610</v>
      </c>
      <c r="V11" s="36" t="s">
        <v>37</v>
      </c>
      <c r="W11" s="29"/>
      <c r="X11" s="29"/>
    </row>
    <row r="12" spans="1:34" s="1" customFormat="1" ht="80.099999999999994" customHeight="1" x14ac:dyDescent="0.25">
      <c r="A12" s="32">
        <f>SUBTOTAL(3,$B$3:B12)</f>
        <v>9</v>
      </c>
      <c r="B12" s="53">
        <v>399</v>
      </c>
      <c r="C12" s="54"/>
      <c r="D12" s="55" t="s">
        <v>48</v>
      </c>
      <c r="E12" s="56">
        <v>101239096644</v>
      </c>
      <c r="F12" s="57" t="s">
        <v>49</v>
      </c>
      <c r="G12" s="59">
        <v>577</v>
      </c>
      <c r="H12" s="58">
        <v>23</v>
      </c>
      <c r="I12" s="12">
        <f>H12*G12*60%</f>
        <v>7962.5999999999995</v>
      </c>
      <c r="J12" s="12">
        <f t="shared" ref="J12" si="23">H12*G12*40%</f>
        <v>5308.4000000000005</v>
      </c>
      <c r="K12" s="12">
        <f t="shared" ref="K12" si="24">J12+I12</f>
        <v>13271</v>
      </c>
      <c r="L12" s="12">
        <f>ROUND(I12*10%,0)</f>
        <v>796</v>
      </c>
      <c r="M12" s="12">
        <f t="shared" ref="M12" si="25">ROUNDUP(K12*0.75%,0)</f>
        <v>100</v>
      </c>
      <c r="N12" s="12">
        <v>0</v>
      </c>
      <c r="O12" s="12"/>
      <c r="P12" s="12">
        <f t="shared" ref="P12" si="26">SUM(L12:O12)</f>
        <v>896</v>
      </c>
      <c r="Q12" s="12">
        <f t="shared" ref="Q12" si="27">R12/5</f>
        <v>0</v>
      </c>
      <c r="R12" s="12">
        <v>0</v>
      </c>
      <c r="S12" s="12">
        <f t="shared" ref="S12" si="28">K12-P12+R12</f>
        <v>12375</v>
      </c>
      <c r="T12" s="12">
        <f t="shared" ref="T12" si="29">MROUND(S12,10)-S12</f>
        <v>5</v>
      </c>
      <c r="U12" s="12">
        <f t="shared" ref="U12" si="30">SUM(S12:T12)</f>
        <v>12380</v>
      </c>
      <c r="V12" s="36" t="s">
        <v>50</v>
      </c>
      <c r="W12" s="29"/>
      <c r="X12" s="29"/>
    </row>
    <row r="13" spans="1:34" s="1" customFormat="1" ht="34.5" customHeight="1" x14ac:dyDescent="0.25">
      <c r="A13" s="4"/>
      <c r="B13" s="4"/>
      <c r="C13" s="4"/>
      <c r="D13" s="7"/>
      <c r="E13" s="13"/>
      <c r="F13" s="13"/>
      <c r="G13" s="8"/>
      <c r="H13" s="8"/>
      <c r="I13" s="12"/>
      <c r="J13" s="12"/>
      <c r="K13" s="12"/>
      <c r="L13" s="12"/>
      <c r="M13" s="12"/>
      <c r="N13" s="12"/>
      <c r="O13" s="24"/>
      <c r="P13" s="12"/>
      <c r="Q13" s="12"/>
      <c r="R13" s="12"/>
      <c r="S13" s="12"/>
      <c r="T13" s="12"/>
      <c r="U13" s="12"/>
      <c r="V13" s="9"/>
      <c r="W13" s="21"/>
      <c r="X13" s="21"/>
    </row>
    <row r="14" spans="1:34" s="3" customFormat="1" ht="33.75" customHeight="1" x14ac:dyDescent="0.35">
      <c r="A14" s="14" t="s">
        <v>9</v>
      </c>
      <c r="B14" s="14"/>
      <c r="C14" s="4"/>
      <c r="D14" s="11"/>
      <c r="E14" s="15"/>
      <c r="F14" s="15"/>
      <c r="G14" s="11"/>
      <c r="H14" s="10">
        <f t="shared" ref="H14:T14" si="31">SUBTOTAL(9,H4:H13)</f>
        <v>196.5</v>
      </c>
      <c r="I14" s="11">
        <f t="shared" ref="I14:N14" si="32">SUBTOTAL(9,I4:I13)</f>
        <v>49524</v>
      </c>
      <c r="J14" s="11">
        <f t="shared" si="32"/>
        <v>33016</v>
      </c>
      <c r="K14" s="11">
        <f t="shared" si="32"/>
        <v>82540</v>
      </c>
      <c r="L14" s="11">
        <f t="shared" si="32"/>
        <v>4613</v>
      </c>
      <c r="M14" s="11">
        <f t="shared" si="32"/>
        <v>623</v>
      </c>
      <c r="N14" s="11">
        <f t="shared" si="32"/>
        <v>400</v>
      </c>
      <c r="O14" s="11">
        <f t="shared" si="31"/>
        <v>0</v>
      </c>
      <c r="P14" s="11">
        <f t="shared" si="31"/>
        <v>5636</v>
      </c>
      <c r="Q14" s="11">
        <f t="shared" si="31"/>
        <v>0</v>
      </c>
      <c r="R14" s="11">
        <f t="shared" si="31"/>
        <v>2600</v>
      </c>
      <c r="S14" s="11">
        <f t="shared" si="31"/>
        <v>79504</v>
      </c>
      <c r="T14" s="11">
        <f t="shared" si="31"/>
        <v>16</v>
      </c>
      <c r="U14" s="11">
        <f>SUBTOTAL(9,U4:U13)</f>
        <v>79520</v>
      </c>
      <c r="V14" s="11" t="s">
        <v>32</v>
      </c>
      <c r="W14"/>
      <c r="X14"/>
    </row>
    <row r="15" spans="1:34" ht="23.25" x14ac:dyDescent="0.35">
      <c r="A15" s="16"/>
      <c r="B15" s="16"/>
      <c r="C15" s="16"/>
      <c r="D15" s="18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6"/>
    </row>
    <row r="16" spans="1:34" ht="10.5" customHeight="1" x14ac:dyDescent="0.35">
      <c r="A16" s="16"/>
      <c r="B16" s="16"/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45"/>
      <c r="V16" s="16"/>
    </row>
    <row r="17" spans="1:22" ht="23.25" x14ac:dyDescent="0.35">
      <c r="A17" s="16"/>
      <c r="B17" s="16"/>
      <c r="C17" s="16"/>
      <c r="D17" s="19" t="s">
        <v>19</v>
      </c>
      <c r="E17" s="16"/>
      <c r="F17" s="17" t="s">
        <v>20</v>
      </c>
      <c r="G17" s="16"/>
      <c r="H17" s="16"/>
      <c r="I17" s="17" t="s">
        <v>26</v>
      </c>
      <c r="J17" s="16"/>
      <c r="K17" s="16"/>
      <c r="L17" s="17" t="s">
        <v>21</v>
      </c>
      <c r="M17" s="16"/>
      <c r="N17" s="16"/>
      <c r="O17" s="16"/>
      <c r="P17" s="16"/>
      <c r="Q17" s="16"/>
      <c r="R17" s="16"/>
      <c r="S17" s="16"/>
      <c r="T17" s="16"/>
      <c r="U17" s="18"/>
      <c r="V17" s="16" t="s">
        <v>32</v>
      </c>
    </row>
  </sheetData>
  <sheetProtection insertRows="0" deleteRows="0"/>
  <autoFilter ref="V1:V17"/>
  <mergeCells count="15">
    <mergeCell ref="F2:F3"/>
    <mergeCell ref="G2:G3"/>
    <mergeCell ref="H2:H3"/>
    <mergeCell ref="S2:S3"/>
    <mergeCell ref="A2:A3"/>
    <mergeCell ref="B2:B3"/>
    <mergeCell ref="C2:C3"/>
    <mergeCell ref="D2:D3"/>
    <mergeCell ref="E2:E3"/>
    <mergeCell ref="T2:T3"/>
    <mergeCell ref="U2:U3"/>
    <mergeCell ref="V2:V3"/>
    <mergeCell ref="Q2:R2"/>
    <mergeCell ref="I2:K2"/>
    <mergeCell ref="L2:P2"/>
  </mergeCells>
  <conditionalFormatting sqref="E6:E7">
    <cfRule type="cellIs" dxfId="1" priority="13" operator="equal">
      <formula>100633354922</formula>
    </cfRule>
    <cfRule type="cellIs" dxfId="0" priority="14" operator="equal">
      <formula>100633354922</formula>
    </cfRule>
  </conditionalFormatting>
  <dataValidations count="1">
    <dataValidation operator="greaterThanOrEqual" allowBlank="1" showErrorMessage="1" errorTitle="Incorrect Entry" error="Must be a valid number greater than 1" sqref="AH4 D4:D11 D13"/>
  </dataValidations>
  <pageMargins left="0.25" right="0.25" top="0.67083333333333295" bottom="0.2" header="0.37" footer="0.2"/>
  <pageSetup paperSize="8" scale="60" orientation="landscape" verticalDpi="300" r:id="rId1"/>
  <headerFooter scaleWithDoc="0" alignWithMargins="0">
    <oddHeader>&amp;C&amp;"-,Bold"&amp;18SRI SARADHAMBIKA SPINTEX (P) LTD&amp;R&amp;D  &amp;T</oddHeader>
    <oddFooter>&amp;R&amp;16&amp;P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WAGES</vt:lpstr>
      <vt:lpstr>Sheet1</vt:lpstr>
      <vt:lpstr>WAGES!Print_Area</vt:lpstr>
      <vt:lpstr>WAGES!Print_Titles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2013-08-07T10:42:24Z</cp:lastPrinted>
  <dcterms:created xsi:type="dcterms:W3CDTF">2006-09-16T00:00:00Z</dcterms:created>
  <dcterms:modified xsi:type="dcterms:W3CDTF">2021-01-12T10:57:00Z</dcterms:modified>
</cp:coreProperties>
</file>