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кадий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H37" i="1"/>
  <c r="I36" i="1"/>
  <c r="H36" i="1"/>
  <c r="D36" i="1"/>
  <c r="E36" i="1"/>
  <c r="I29" i="1"/>
  <c r="I30" i="1"/>
  <c r="I31" i="1"/>
  <c r="I32" i="1"/>
  <c r="I33" i="1"/>
  <c r="I34" i="1"/>
  <c r="I35" i="1"/>
  <c r="I28" i="1"/>
  <c r="H29" i="1"/>
  <c r="H30" i="1"/>
  <c r="H31" i="1"/>
  <c r="H32" i="1"/>
  <c r="H33" i="1"/>
  <c r="H34" i="1"/>
  <c r="H35" i="1"/>
  <c r="H28" i="1"/>
  <c r="G29" i="1"/>
  <c r="G30" i="1"/>
  <c r="G31" i="1"/>
  <c r="G32" i="1"/>
  <c r="G33" i="1"/>
  <c r="G34" i="1"/>
  <c r="G35" i="1"/>
  <c r="G28" i="1"/>
  <c r="F29" i="1"/>
  <c r="F30" i="1"/>
  <c r="F31" i="1"/>
  <c r="F32" i="1"/>
  <c r="F33" i="1"/>
  <c r="F34" i="1"/>
  <c r="F35" i="1"/>
  <c r="F28" i="1"/>
  <c r="E35" i="1"/>
  <c r="E29" i="1"/>
  <c r="E30" i="1"/>
  <c r="E31" i="1"/>
  <c r="E32" i="1"/>
  <c r="E33" i="1"/>
  <c r="E34" i="1"/>
  <c r="E28" i="1"/>
  <c r="D35" i="1"/>
  <c r="D29" i="1"/>
  <c r="D28" i="1"/>
  <c r="D32" i="1"/>
  <c r="D33" i="1"/>
  <c r="D34" i="1"/>
  <c r="D31" i="1"/>
  <c r="D30" i="1"/>
  <c r="C36" i="1"/>
  <c r="B35" i="1"/>
  <c r="A28" i="1"/>
  <c r="C29" i="1"/>
  <c r="C30" i="1"/>
  <c r="C31" i="1"/>
  <c r="C32" i="1"/>
  <c r="C33" i="1"/>
  <c r="C34" i="1"/>
  <c r="C35" i="1"/>
  <c r="C28" i="1"/>
  <c r="B28" i="1"/>
  <c r="B29" i="1"/>
  <c r="B30" i="1"/>
  <c r="B31" i="1"/>
  <c r="B32" i="1"/>
  <c r="B33" i="1"/>
  <c r="B34" i="1"/>
  <c r="D13" i="1"/>
  <c r="F13" i="1" s="1"/>
  <c r="D14" i="1" s="1"/>
  <c r="H14" i="1" s="1"/>
  <c r="B13" i="1"/>
  <c r="A17" i="1" s="1"/>
  <c r="E12" i="1"/>
  <c r="B17" i="1" l="1"/>
  <c r="D17" i="1"/>
  <c r="C17" i="1"/>
  <c r="A18" i="1"/>
  <c r="A29" i="1" l="1"/>
  <c r="B18" i="1"/>
  <c r="C18" i="1"/>
  <c r="A19" i="1"/>
  <c r="D18" i="1"/>
  <c r="A20" i="1" l="1"/>
  <c r="A30" i="1"/>
  <c r="B19" i="1"/>
  <c r="C19" i="1" s="1"/>
  <c r="D19" i="1" l="1"/>
  <c r="A21" i="1"/>
  <c r="B20" i="1"/>
  <c r="D20" i="1"/>
  <c r="C20" i="1"/>
  <c r="A31" i="1"/>
  <c r="A22" i="1" l="1"/>
  <c r="B21" i="1"/>
  <c r="D21" i="1"/>
  <c r="C21" i="1"/>
  <c r="A32" i="1"/>
  <c r="A23" i="1" l="1"/>
  <c r="B22" i="1"/>
  <c r="C22" i="1" s="1"/>
  <c r="D22" i="1"/>
  <c r="A33" i="1"/>
  <c r="A24" i="1" l="1"/>
  <c r="A34" i="1"/>
  <c r="B23" i="1"/>
  <c r="C23" i="1" s="1"/>
  <c r="D23" i="1"/>
  <c r="D24" i="1" l="1"/>
  <c r="B24" i="1"/>
  <c r="C24" i="1" s="1"/>
  <c r="A35" i="1"/>
  <c r="H17" i="1" l="1"/>
  <c r="H19" i="1" s="1"/>
  <c r="H20" i="1" s="1"/>
  <c r="H21" i="1" s="1"/>
  <c r="D25" i="1"/>
  <c r="E17" i="1" l="1"/>
  <c r="F17" i="1" s="1"/>
  <c r="E18" i="1"/>
  <c r="F18" i="1" s="1"/>
  <c r="E20" i="1"/>
  <c r="F20" i="1" s="1"/>
  <c r="E19" i="1"/>
  <c r="F19" i="1" s="1"/>
  <c r="E21" i="1"/>
  <c r="F21" i="1" s="1"/>
  <c r="E22" i="1"/>
  <c r="F22" i="1" s="1"/>
  <c r="E23" i="1"/>
  <c r="F23" i="1" s="1"/>
  <c r="E24" i="1"/>
  <c r="F24" i="1" s="1"/>
</calcChain>
</file>

<file path=xl/sharedStrings.xml><?xml version="1.0" encoding="utf-8"?>
<sst xmlns="http://schemas.openxmlformats.org/spreadsheetml/2006/main" count="35" uniqueCount="32">
  <si>
    <t>колво интервалов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</si>
  <si>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</si>
  <si>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</si>
  <si>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</si>
  <si>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</si>
  <si>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</si>
  <si>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</si>
  <si>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</si>
  <si>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статистический ряд</t>
  </si>
  <si>
    <t>[xi;</t>
  </si>
  <si>
    <t>xi+1)</t>
  </si>
  <si>
    <t>xi*</t>
  </si>
  <si>
    <t>ni</t>
  </si>
  <si>
    <t>ni/n</t>
  </si>
  <si>
    <t>ni/n/h"</t>
  </si>
  <si>
    <t>Выборочное среднее</t>
  </si>
  <si>
    <t>x-ср=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</si>
  <si>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</si>
  <si>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</si>
  <si>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</si>
  <si>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</si>
  <si>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</si>
  <si>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</si>
  <si>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</si>
  <si>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</si>
  <si>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</si>
  <si>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ni-npi</t>
  </si>
  <si>
    <t>(ni_x0002_npi)^2/npi</t>
  </si>
  <si>
    <t>Суммы</t>
  </si>
  <si>
    <t>k-r-1=</t>
  </si>
  <si>
    <t>χ2крит</t>
  </si>
  <si>
    <t>χ2расч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</si>
</sst>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14.15</c:v>
                </c:pt>
                <c:pt idx="1">
                  <c:v>18.450000000000003</c:v>
                </c:pt>
                <c:pt idx="2">
                  <c:v>22.75</c:v>
                </c:pt>
                <c:pt idx="3">
                  <c:v>27.050000000000004</c:v>
                </c:pt>
                <c:pt idx="4">
                  <c:v>31.35</c:v>
                </c:pt>
                <c:pt idx="5">
                  <c:v>35.65</c:v>
                </c:pt>
                <c:pt idx="6">
                  <c:v>39.949999999999996</c:v>
                </c:pt>
                <c:pt idx="7">
                  <c:v>44.249999999999993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1.9E-2</c:v>
                </c:pt>
                <c:pt idx="2">
                  <c:v>3.5000000000000003E-2</c:v>
                </c:pt>
                <c:pt idx="3">
                  <c:v>5.6000000000000001E-2</c:v>
                </c:pt>
                <c:pt idx="4">
                  <c:v>4.2000000000000003E-2</c:v>
                </c:pt>
                <c:pt idx="5">
                  <c:v>2.4E-2</c:v>
                </c:pt>
                <c:pt idx="6">
                  <c:v>3.1E-2</c:v>
                </c:pt>
                <c:pt idx="7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2-404B-AC11-A946DB098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667931040"/>
        <c:axId val="1667934784"/>
      </c:barChart>
      <c:catAx>
        <c:axId val="16679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 интервалов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34784"/>
        <c:crosses val="autoZero"/>
        <c:auto val="1"/>
        <c:lblAlgn val="ctr"/>
        <c:lblOffset val="100"/>
        <c:noMultiLvlLbl val="0"/>
      </c:catAx>
      <c:valAx>
        <c:axId val="16679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346710</xdr:colOff>
      <xdr:row>0</xdr:row>
      <xdr:rowOff>53340</xdr:rowOff>
    </xdr:from>
    <xdr:to>
      <xdr:col>18</xdr:col>
      <xdr:colOff>41910</xdr:colOff>
      <xdr:row>14</xdr:row>
      <xdr:rowOff>137160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0" workbookViewId="0">
      <selection activeCell="L18" sqref="L18"/>
    </sheetView>
  </sheetViews>
  <sheetFormatPr defaultRowHeight="14.4" x14ac:dyDescent="0.3"/>
  <cols>
    <col min="5" max="5" width="8.88671875" customWidth="1"/>
    <col min="8" max="8" width="13.33203125" customWidth="1"/>
  </cols>
  <sheetData>
    <row r="1" spans="1:10" ht="15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" x14ac:dyDescent="0.3">
      <c r="A2" s="3">
        <v>36</v>
      </c>
      <c r="B2" s="3">
        <v>14</v>
      </c>
      <c r="C2" s="3">
        <v>40</v>
      </c>
      <c r="D2" s="3">
        <v>24</v>
      </c>
      <c r="E2" s="3">
        <v>30</v>
      </c>
      <c r="F2" s="3">
        <v>32</v>
      </c>
      <c r="G2" s="3">
        <v>24</v>
      </c>
      <c r="H2" s="3">
        <v>32</v>
      </c>
      <c r="I2" s="3">
        <v>29</v>
      </c>
      <c r="J2" s="3">
        <v>17</v>
      </c>
    </row>
    <row r="3" spans="1:10" ht="15" x14ac:dyDescent="0.3">
      <c r="A3" s="3">
        <v>26</v>
      </c>
      <c r="B3" s="3">
        <v>29</v>
      </c>
      <c r="C3" s="3">
        <v>33</v>
      </c>
      <c r="D3" s="3">
        <v>46</v>
      </c>
      <c r="E3" s="3">
        <v>38</v>
      </c>
      <c r="F3" s="3">
        <v>16</v>
      </c>
      <c r="G3" s="3">
        <v>44</v>
      </c>
      <c r="H3" s="3">
        <v>36</v>
      </c>
      <c r="I3" s="3">
        <v>18</v>
      </c>
      <c r="J3" s="3">
        <v>33</v>
      </c>
    </row>
    <row r="4" spans="1:10" ht="15" x14ac:dyDescent="0.3">
      <c r="A4" s="3">
        <v>36</v>
      </c>
      <c r="B4" s="3">
        <v>31</v>
      </c>
      <c r="C4" s="3">
        <v>24</v>
      </c>
      <c r="D4" s="3">
        <v>29</v>
      </c>
      <c r="E4" s="3">
        <v>30</v>
      </c>
      <c r="F4" s="3">
        <v>25</v>
      </c>
      <c r="G4" s="3">
        <v>16</v>
      </c>
      <c r="H4" s="3">
        <v>29</v>
      </c>
      <c r="I4" s="3">
        <v>38</v>
      </c>
      <c r="J4" s="3">
        <v>33</v>
      </c>
    </row>
    <row r="5" spans="1:10" ht="15" x14ac:dyDescent="0.3">
      <c r="A5" s="3">
        <v>34</v>
      </c>
      <c r="B5" s="3">
        <v>43</v>
      </c>
      <c r="C5" s="3">
        <v>31</v>
      </c>
      <c r="D5" s="3">
        <v>24</v>
      </c>
      <c r="E5" s="3">
        <v>23</v>
      </c>
      <c r="F5" s="3">
        <v>22</v>
      </c>
      <c r="G5" s="3">
        <v>18</v>
      </c>
      <c r="H5" s="3">
        <v>29</v>
      </c>
      <c r="I5" s="3">
        <v>34</v>
      </c>
      <c r="J5" s="3">
        <v>19</v>
      </c>
    </row>
    <row r="6" spans="1:10" ht="15" x14ac:dyDescent="0.3">
      <c r="A6" s="3">
        <v>24</v>
      </c>
      <c r="B6" s="3">
        <v>33</v>
      </c>
      <c r="C6" s="3">
        <v>36</v>
      </c>
      <c r="D6" s="3">
        <v>24</v>
      </c>
      <c r="E6" s="3">
        <v>17</v>
      </c>
      <c r="F6" s="3">
        <v>36</v>
      </c>
      <c r="G6" s="3">
        <v>12</v>
      </c>
      <c r="H6" s="3">
        <v>25</v>
      </c>
      <c r="I6" s="3">
        <v>40</v>
      </c>
      <c r="J6" s="3">
        <v>40</v>
      </c>
    </row>
    <row r="7" spans="1:10" ht="15" x14ac:dyDescent="0.3">
      <c r="A7" s="3">
        <v>29</v>
      </c>
      <c r="B7" s="3">
        <v>29</v>
      </c>
      <c r="C7" s="3">
        <v>16</v>
      </c>
      <c r="D7" s="3">
        <v>21</v>
      </c>
      <c r="E7" s="3">
        <v>29</v>
      </c>
      <c r="F7" s="3">
        <v>41</v>
      </c>
      <c r="G7" s="3">
        <v>30</v>
      </c>
      <c r="H7" s="3">
        <v>29</v>
      </c>
      <c r="I7" s="3">
        <v>31</v>
      </c>
      <c r="J7" s="3">
        <v>28</v>
      </c>
    </row>
    <row r="8" spans="1:10" ht="15" x14ac:dyDescent="0.3">
      <c r="A8" s="3">
        <v>17</v>
      </c>
      <c r="B8" s="3">
        <v>14</v>
      </c>
      <c r="C8" s="3">
        <v>30</v>
      </c>
      <c r="D8" s="3">
        <v>42</v>
      </c>
      <c r="E8" s="3">
        <v>45</v>
      </c>
      <c r="F8" s="3">
        <v>42</v>
      </c>
      <c r="G8" s="3">
        <v>42</v>
      </c>
      <c r="H8" s="3">
        <v>39</v>
      </c>
      <c r="I8" s="3">
        <v>26</v>
      </c>
      <c r="J8" s="3">
        <v>28</v>
      </c>
    </row>
    <row r="9" spans="1:10" ht="15" x14ac:dyDescent="0.3">
      <c r="A9" s="3">
        <v>37</v>
      </c>
      <c r="B9" s="3">
        <v>45</v>
      </c>
      <c r="C9" s="3">
        <v>28</v>
      </c>
      <c r="D9" s="3">
        <v>32</v>
      </c>
      <c r="E9" s="3">
        <v>38</v>
      </c>
      <c r="F9" s="3">
        <v>28</v>
      </c>
      <c r="G9" s="3">
        <v>23</v>
      </c>
      <c r="H9" s="3">
        <v>23</v>
      </c>
      <c r="I9" s="3">
        <v>23</v>
      </c>
      <c r="J9" s="3">
        <v>42</v>
      </c>
    </row>
    <row r="10" spans="1:10" ht="15" x14ac:dyDescent="0.3">
      <c r="A10" s="3">
        <v>22</v>
      </c>
      <c r="B10" s="3">
        <v>25</v>
      </c>
      <c r="C10" s="3">
        <v>30</v>
      </c>
      <c r="D10" s="3">
        <v>18</v>
      </c>
      <c r="E10" s="3">
        <v>20</v>
      </c>
      <c r="F10" s="3">
        <v>29</v>
      </c>
      <c r="G10" s="3">
        <v>38</v>
      </c>
      <c r="H10" s="3">
        <v>21</v>
      </c>
      <c r="I10" s="3">
        <v>25</v>
      </c>
      <c r="J10" s="3">
        <v>30</v>
      </c>
    </row>
    <row r="11" spans="1:10" ht="15" x14ac:dyDescent="0.3">
      <c r="A11" s="3">
        <v>29</v>
      </c>
      <c r="B11" s="3">
        <v>16</v>
      </c>
      <c r="C11" s="3">
        <v>21</v>
      </c>
      <c r="D11" s="3">
        <v>30</v>
      </c>
      <c r="E11" s="3">
        <v>26</v>
      </c>
      <c r="F11" s="3">
        <v>26</v>
      </c>
      <c r="G11" s="3">
        <v>31</v>
      </c>
      <c r="H11" s="3">
        <v>26</v>
      </c>
      <c r="I11" s="3">
        <v>36</v>
      </c>
      <c r="J11" s="3">
        <v>37</v>
      </c>
    </row>
    <row r="12" spans="1:10" ht="15" x14ac:dyDescent="0.3">
      <c r="A12" s="2" t="s">
        <v>0</v>
      </c>
      <c r="B12" s="2"/>
      <c r="C12" s="2"/>
      <c r="D12" s="1" t="s">
        <v>1</v>
      </c>
      <c r="E12">
        <f>ROUND(1+LOG(100,2),0)</f>
        <v>8</v>
      </c>
    </row>
    <row r="13" spans="1:10" ht="15" x14ac:dyDescent="0.3">
      <c r="A13" t="s">
        <v>2</v>
      </c>
      <c r="B13" s="1">
        <f>MIN(A2:J11)</f>
        <v>12</v>
      </c>
      <c r="C13" t="s">
        <v>3</v>
      </c>
      <c r="D13" s="1">
        <f>MAX(A2:J11)</f>
        <v>46</v>
      </c>
      <c r="E13" t="s">
        <v>4</v>
      </c>
      <c r="F13" s="1">
        <f>D13-B13</f>
        <v>34</v>
      </c>
    </row>
    <row r="14" spans="1:10" x14ac:dyDescent="0.3">
      <c r="A14" s="2" t="s">
        <v>5</v>
      </c>
      <c r="B14" s="2"/>
      <c r="C14" s="2"/>
      <c r="D14">
        <f>F13/E12</f>
        <v>4.25</v>
      </c>
      <c r="E14" s="2" t="s">
        <v>6</v>
      </c>
      <c r="F14" s="2"/>
      <c r="G14" t="s">
        <v>7</v>
      </c>
      <c r="H14">
        <f>CEILING(D14,0.1)</f>
        <v>4.3</v>
      </c>
    </row>
    <row r="15" spans="1:10" x14ac:dyDescent="0.3">
      <c r="A15" s="2" t="s">
        <v>8</v>
      </c>
      <c r="B15" s="2"/>
      <c r="C15" s="2"/>
      <c r="D15" s="2"/>
      <c r="E15" s="2"/>
      <c r="F15" s="2"/>
    </row>
    <row r="16" spans="1:10" x14ac:dyDescent="0.3">
      <c r="A16" s="4" t="s">
        <v>9</v>
      </c>
      <c r="B16" s="4" t="s">
        <v>10</v>
      </c>
      <c r="C16" s="4" t="s">
        <v>11</v>
      </c>
      <c r="D16" s="4" t="s">
        <v>12</v>
      </c>
      <c r="E16" s="4" t="s">
        <v>13</v>
      </c>
      <c r="F16" s="4" t="s">
        <v>14</v>
      </c>
      <c r="G16" t="s">
        <v>15</v>
      </c>
    </row>
    <row r="17" spans="1:9" x14ac:dyDescent="0.3">
      <c r="A17" s="4">
        <f>B13</f>
        <v>12</v>
      </c>
      <c r="B17" s="4">
        <f>A17+$H$14</f>
        <v>16.3</v>
      </c>
      <c r="C17" s="4">
        <f>(A17+B17)/2</f>
        <v>14.15</v>
      </c>
      <c r="D17" s="4">
        <f>COUNTIFS($A$2:$J$11,"&gt;="&amp;A17,$A$2:$J$11,"&lt;"&amp;B17)</f>
        <v>7</v>
      </c>
      <c r="E17" s="4">
        <f>D17/$D$25</f>
        <v>7.0000000000000007E-2</v>
      </c>
      <c r="F17" s="4">
        <f>CEILING(E17/$H$14,0.001)</f>
        <v>1.7000000000000001E-2</v>
      </c>
      <c r="G17" t="s">
        <v>16</v>
      </c>
      <c r="H17">
        <f>SUMPRODUCT(C17:C24,D17:D24)/100</f>
        <v>28.984999999999999</v>
      </c>
    </row>
    <row r="18" spans="1:9" x14ac:dyDescent="0.3">
      <c r="A18" s="4">
        <f>A17+$H$14</f>
        <v>16.3</v>
      </c>
      <c r="B18" s="4">
        <f t="shared" ref="B18:B24" si="0">A18+$H$14</f>
        <v>20.6</v>
      </c>
      <c r="C18" s="4">
        <f t="shared" ref="C18:C24" si="1">(A18+B18)/2</f>
        <v>18.450000000000003</v>
      </c>
      <c r="D18" s="4">
        <f t="shared" ref="D18:D23" si="2">COUNTIFS($A$2:$J$11,"&gt;="&amp;A18,$A$2:$J$11,"&lt;"&amp;B18)</f>
        <v>8</v>
      </c>
      <c r="E18" s="4">
        <f t="shared" ref="E18:E24" si="3">D18/$D$25</f>
        <v>0.08</v>
      </c>
      <c r="F18" s="4">
        <f t="shared" ref="F18:F24" si="4">CEILING(E18/$H$14,0.001)</f>
        <v>1.9E-2</v>
      </c>
      <c r="G18" t="s">
        <v>17</v>
      </c>
    </row>
    <row r="19" spans="1:9" x14ac:dyDescent="0.3">
      <c r="A19" s="4">
        <f t="shared" ref="A19:A25" si="5">A18+$H$14</f>
        <v>20.6</v>
      </c>
      <c r="B19" s="4">
        <f t="shared" si="0"/>
        <v>24.900000000000002</v>
      </c>
      <c r="C19" s="4">
        <f t="shared" si="1"/>
        <v>22.75</v>
      </c>
      <c r="D19" s="4">
        <f t="shared" si="2"/>
        <v>15</v>
      </c>
      <c r="E19" s="4">
        <f t="shared" si="3"/>
        <v>0.15</v>
      </c>
      <c r="F19" s="4">
        <f t="shared" si="4"/>
        <v>3.5000000000000003E-2</v>
      </c>
      <c r="G19" t="s">
        <v>18</v>
      </c>
      <c r="H19">
        <f>SUMPRODUCT(C17:C24,C17:C24,D17:D24)/100-H17*H17</f>
        <v>63.744275000000016</v>
      </c>
    </row>
    <row r="20" spans="1:9" x14ac:dyDescent="0.3">
      <c r="A20" s="4">
        <f t="shared" si="5"/>
        <v>24.900000000000002</v>
      </c>
      <c r="B20" s="4">
        <f t="shared" si="0"/>
        <v>29.200000000000003</v>
      </c>
      <c r="C20" s="4">
        <f t="shared" si="1"/>
        <v>27.050000000000004</v>
      </c>
      <c r="D20" s="4">
        <f t="shared" si="2"/>
        <v>24</v>
      </c>
      <c r="E20" s="4">
        <f t="shared" si="3"/>
        <v>0.24</v>
      </c>
      <c r="F20" s="4">
        <f t="shared" si="4"/>
        <v>5.6000000000000001E-2</v>
      </c>
      <c r="G20" t="s">
        <v>19</v>
      </c>
      <c r="H20">
        <f>H19*100/99</f>
        <v>64.388156565656587</v>
      </c>
    </row>
    <row r="21" spans="1:9" x14ac:dyDescent="0.3">
      <c r="A21" s="4">
        <f t="shared" si="5"/>
        <v>29.200000000000003</v>
      </c>
      <c r="B21" s="4">
        <f t="shared" si="0"/>
        <v>33.5</v>
      </c>
      <c r="C21" s="4">
        <f t="shared" si="1"/>
        <v>31.35</v>
      </c>
      <c r="D21" s="4">
        <f t="shared" si="2"/>
        <v>18</v>
      </c>
      <c r="E21" s="4">
        <f t="shared" si="3"/>
        <v>0.18</v>
      </c>
      <c r="F21" s="4">
        <f t="shared" si="4"/>
        <v>4.2000000000000003E-2</v>
      </c>
      <c r="G21" t="s">
        <v>20</v>
      </c>
      <c r="H21">
        <f>SQRT(H20)</f>
        <v>8.0242231129036146</v>
      </c>
    </row>
    <row r="22" spans="1:9" x14ac:dyDescent="0.3">
      <c r="A22" s="4">
        <f t="shared" si="5"/>
        <v>33.5</v>
      </c>
      <c r="B22" s="4">
        <f t="shared" si="0"/>
        <v>37.799999999999997</v>
      </c>
      <c r="C22" s="4">
        <f t="shared" si="1"/>
        <v>35.65</v>
      </c>
      <c r="D22" s="4">
        <f t="shared" si="2"/>
        <v>10</v>
      </c>
      <c r="E22" s="4">
        <f t="shared" si="3"/>
        <v>0.1</v>
      </c>
      <c r="F22" s="4">
        <f t="shared" si="4"/>
        <v>2.4E-2</v>
      </c>
    </row>
    <row r="23" spans="1:9" x14ac:dyDescent="0.3">
      <c r="A23" s="4">
        <f t="shared" si="5"/>
        <v>37.799999999999997</v>
      </c>
      <c r="B23" s="4">
        <f t="shared" si="0"/>
        <v>42.099999999999994</v>
      </c>
      <c r="C23" s="4">
        <f t="shared" si="1"/>
        <v>39.949999999999996</v>
      </c>
      <c r="D23" s="4">
        <f t="shared" si="2"/>
        <v>13</v>
      </c>
      <c r="E23" s="4">
        <f t="shared" si="3"/>
        <v>0.13</v>
      </c>
      <c r="F23" s="4">
        <f t="shared" si="4"/>
        <v>3.1E-2</v>
      </c>
    </row>
    <row r="24" spans="1:9" x14ac:dyDescent="0.3">
      <c r="A24" s="4">
        <f t="shared" si="5"/>
        <v>42.099999999999994</v>
      </c>
      <c r="B24" s="4">
        <f t="shared" si="0"/>
        <v>46.399999999999991</v>
      </c>
      <c r="C24" s="4">
        <f t="shared" si="1"/>
        <v>44.249999999999993</v>
      </c>
      <c r="D24" s="4">
        <f>COUNTIFS($A$2:$J$11,"&gt;="&amp;A24,$A$2:$J$11,"&lt;="&amp;B24)</f>
        <v>5</v>
      </c>
      <c r="E24" s="4">
        <f t="shared" si="3"/>
        <v>0.05</v>
      </c>
      <c r="F24" s="4">
        <f t="shared" si="4"/>
        <v>1.2E-2</v>
      </c>
    </row>
    <row r="25" spans="1:9" x14ac:dyDescent="0.3">
      <c r="D25">
        <f>SUM(D17:D24)</f>
        <v>100</v>
      </c>
    </row>
    <row r="26" spans="1:9" x14ac:dyDescent="0.3">
      <c r="A26" t="s">
        <v>21</v>
      </c>
    </row>
    <row r="27" spans="1:9" x14ac:dyDescent="0.3">
      <c r="A27" t="s">
        <v>9</v>
      </c>
      <c r="B27" t="s">
        <v>10</v>
      </c>
      <c r="C27" t="s">
        <v>12</v>
      </c>
      <c r="D27" t="s">
        <v>22</v>
      </c>
      <c r="E27" t="s">
        <v>23</v>
      </c>
      <c r="F27" t="s">
        <v>26</v>
      </c>
      <c r="G27" t="s">
        <v>24</v>
      </c>
      <c r="H27" t="s">
        <v>27</v>
      </c>
      <c r="I27" t="s">
        <v>25</v>
      </c>
    </row>
    <row r="28" spans="1:9" x14ac:dyDescent="0.3">
      <c r="A28" s="5">
        <f>-10^50</f>
        <v>1.0000000000000001E+50</v>
      </c>
      <c r="B28">
        <f>B17</f>
        <v>16.3</v>
      </c>
      <c r="C28">
        <f>D17</f>
        <v>7</v>
      </c>
      <c r="D28">
        <f>_xlfn.NORM.DIST(B28,$H$17,$H$21,TRUE)</f>
        <v>5.6957496366613826E-2</v>
      </c>
      <c r="E28">
        <f>$C$36*D28</f>
        <v>5.6957496366613825</v>
      </c>
      <c r="F28">
        <f>C28-E28</f>
        <v>1.3042503633386175</v>
      </c>
      <c r="G28">
        <f>F28*F28</f>
        <v>1.7010690102689159</v>
      </c>
      <c r="H28">
        <f>G28/E28</f>
        <v>0.29865586073513117</v>
      </c>
      <c r="I28">
        <f>C28*C28/E28</f>
        <v>8.6029062240737488</v>
      </c>
    </row>
    <row r="29" spans="1:9" x14ac:dyDescent="0.3">
      <c r="A29">
        <f>A18</f>
        <v>16.3</v>
      </c>
      <c r="B29">
        <f>B18</f>
        <v>20.6</v>
      </c>
      <c r="C29">
        <f t="shared" ref="C29:C35" si="6">D18</f>
        <v>8</v>
      </c>
      <c r="D29">
        <f>_xlfn.NORM.DIST(B29,$H$17,$H$21,TRUE)- _xlfn.NORM.DIST(A29,$H$17,$H$21,TRUE)</f>
        <v>9.1063007059949019E-2</v>
      </c>
      <c r="E29">
        <f t="shared" ref="E29:E34" si="7">$C$36*D29</f>
        <v>9.1063007059949026</v>
      </c>
      <c r="F29">
        <f t="shared" ref="F29:F35" si="8">C29-E29</f>
        <v>-1.1063007059949026</v>
      </c>
      <c r="G29">
        <f t="shared" ref="G29:G35" si="9">F29*F29</f>
        <v>1.2239012520848198</v>
      </c>
      <c r="H29">
        <f t="shared" ref="H29:H35" si="10">G29/E29</f>
        <v>0.13440158540768321</v>
      </c>
      <c r="I29">
        <f t="shared" ref="I29:I35" si="11">C29*C29/E29</f>
        <v>7.0281008794127811</v>
      </c>
    </row>
    <row r="30" spans="1:9" x14ac:dyDescent="0.3">
      <c r="A30">
        <f>A19</f>
        <v>20.6</v>
      </c>
      <c r="B30">
        <f>B19</f>
        <v>24.900000000000002</v>
      </c>
      <c r="C30">
        <f t="shared" si="6"/>
        <v>15</v>
      </c>
      <c r="D30">
        <f>_xlfn.NORM.DIST(B30,$H$17,$H$21,TRUE)- _xlfn.NORM.DIST(A30,$H$17,$H$21,TRUE)</f>
        <v>0.15732632694108237</v>
      </c>
      <c r="E30">
        <f t="shared" si="7"/>
        <v>15.732632694108236</v>
      </c>
      <c r="F30">
        <f t="shared" si="8"/>
        <v>-0.73263269410823639</v>
      </c>
      <c r="G30">
        <f t="shared" si="9"/>
        <v>0.53675066447629272</v>
      </c>
      <c r="H30">
        <f t="shared" si="10"/>
        <v>3.4117027640091169E-2</v>
      </c>
      <c r="I30">
        <f t="shared" si="11"/>
        <v>14.301484333531855</v>
      </c>
    </row>
    <row r="31" spans="1:9" x14ac:dyDescent="0.3">
      <c r="A31">
        <f>A20</f>
        <v>24.900000000000002</v>
      </c>
      <c r="B31">
        <f>B20</f>
        <v>29.200000000000003</v>
      </c>
      <c r="C31">
        <f t="shared" si="6"/>
        <v>24</v>
      </c>
      <c r="D31">
        <f>_xlfn.NORM.DIST(B31,$H$17,$H$21,TRUE)- _xlfn.NORM.DIST(A31,$H$17,$H$21,TRUE)</f>
        <v>0.20534109883489904</v>
      </c>
      <c r="E31">
        <f t="shared" si="7"/>
        <v>20.534109883489904</v>
      </c>
      <c r="F31">
        <f t="shared" si="8"/>
        <v>3.4658901165100957</v>
      </c>
      <c r="G31">
        <f t="shared" si="9"/>
        <v>12.012394299722365</v>
      </c>
      <c r="H31">
        <f t="shared" si="10"/>
        <v>0.58499707890336761</v>
      </c>
      <c r="I31">
        <f t="shared" si="11"/>
        <v>28.050887195413463</v>
      </c>
    </row>
    <row r="32" spans="1:9" x14ac:dyDescent="0.3">
      <c r="A32">
        <f>A21</f>
        <v>29.200000000000003</v>
      </c>
      <c r="B32">
        <f>B21</f>
        <v>33.5</v>
      </c>
      <c r="C32">
        <f t="shared" si="6"/>
        <v>18</v>
      </c>
      <c r="D32">
        <f t="shared" ref="D32:D36" si="12">_xlfn.NORM.DIST(B32,$H$17,$H$21,TRUE)- _xlfn.NORM.DIST(A32,$H$17,$H$21,TRUE)</f>
        <v>0.20248270325906714</v>
      </c>
      <c r="E32">
        <f t="shared" si="7"/>
        <v>20.248270325906713</v>
      </c>
      <c r="F32">
        <f t="shared" si="8"/>
        <v>-2.2482703259067129</v>
      </c>
      <c r="G32">
        <f t="shared" si="9"/>
        <v>5.0547194583526771</v>
      </c>
      <c r="H32">
        <f t="shared" si="10"/>
        <v>0.24963709872469456</v>
      </c>
      <c r="I32">
        <f t="shared" si="11"/>
        <v>16.001366772817981</v>
      </c>
    </row>
    <row r="33" spans="1:9" x14ac:dyDescent="0.3">
      <c r="A33">
        <f>A22</f>
        <v>33.5</v>
      </c>
      <c r="B33">
        <f>B22</f>
        <v>37.799999999999997</v>
      </c>
      <c r="C33">
        <f t="shared" si="6"/>
        <v>10</v>
      </c>
      <c r="D33">
        <f t="shared" si="12"/>
        <v>0.15084688889058639</v>
      </c>
      <c r="E33">
        <f t="shared" si="7"/>
        <v>15.08468888905864</v>
      </c>
      <c r="F33">
        <f t="shared" si="8"/>
        <v>-5.0846888890586399</v>
      </c>
      <c r="G33">
        <f t="shared" si="9"/>
        <v>25.854061098516386</v>
      </c>
      <c r="H33">
        <f t="shared" si="10"/>
        <v>1.7139273662626933</v>
      </c>
      <c r="I33">
        <f t="shared" si="11"/>
        <v>6.6292384772040531</v>
      </c>
    </row>
    <row r="34" spans="1:9" x14ac:dyDescent="0.3">
      <c r="A34">
        <f>A23</f>
        <v>37.799999999999997</v>
      </c>
      <c r="B34">
        <f>B23</f>
        <v>42.099999999999994</v>
      </c>
      <c r="C34">
        <f t="shared" si="6"/>
        <v>13</v>
      </c>
      <c r="D34">
        <f t="shared" si="12"/>
        <v>8.4897776918125278E-2</v>
      </c>
      <c r="E34">
        <f t="shared" si="7"/>
        <v>8.4897776918125274</v>
      </c>
      <c r="F34">
        <f t="shared" si="8"/>
        <v>4.5102223081874726</v>
      </c>
      <c r="G34">
        <f t="shared" si="9"/>
        <v>20.342105269271933</v>
      </c>
      <c r="H34">
        <f t="shared" si="10"/>
        <v>2.3960704281915053</v>
      </c>
      <c r="I34">
        <f t="shared" si="11"/>
        <v>19.90629273637898</v>
      </c>
    </row>
    <row r="35" spans="1:9" x14ac:dyDescent="0.3">
      <c r="A35">
        <f>A24</f>
        <v>42.099999999999994</v>
      </c>
      <c r="B35">
        <f>10^50</f>
        <v>1.0000000000000001E+50</v>
      </c>
      <c r="C35">
        <f t="shared" si="6"/>
        <v>5</v>
      </c>
      <c r="D35">
        <f>1-_xlfn.NORM.DIST(A35,$H$17,$H$21,TRUE)</f>
        <v>5.108470172967694E-2</v>
      </c>
      <c r="E35">
        <f>$C$36*D35</f>
        <v>5.108470172967694</v>
      </c>
      <c r="F35">
        <f t="shared" si="8"/>
        <v>-0.10847017296769401</v>
      </c>
      <c r="G35">
        <f t="shared" si="9"/>
        <v>1.1765778423641456E-2</v>
      </c>
      <c r="H35">
        <f t="shared" si="10"/>
        <v>2.3031901969207923E-3</v>
      </c>
      <c r="I35">
        <f t="shared" si="11"/>
        <v>4.8938330172292268</v>
      </c>
    </row>
    <row r="36" spans="1:9" x14ac:dyDescent="0.3">
      <c r="A36" t="s">
        <v>28</v>
      </c>
      <c r="C36">
        <f>SUM(C28:C35)</f>
        <v>100</v>
      </c>
      <c r="D36">
        <f>SUM(D28:D35)</f>
        <v>1</v>
      </c>
      <c r="E36">
        <f>SUM(E28:E35)</f>
        <v>100.00000000000001</v>
      </c>
      <c r="G36" t="s">
        <v>31</v>
      </c>
      <c r="H36">
        <f>SUM(H28:H35)</f>
        <v>5.4141096360620873</v>
      </c>
      <c r="I36">
        <f>SUM(I28:I35)</f>
        <v>105.41410963606209</v>
      </c>
    </row>
    <row r="37" spans="1:9" x14ac:dyDescent="0.3">
      <c r="D37" t="s">
        <v>29</v>
      </c>
      <c r="E37">
        <f>COUNT(A28:A35)-2-1</f>
        <v>5</v>
      </c>
      <c r="G37" t="s">
        <v>30</v>
      </c>
      <c r="H37">
        <f>_xlfn.CHISQ.INV.RT(0.05,E37)</f>
        <v>11.070497693516353</v>
      </c>
    </row>
  </sheetData>
  <mergeCells count="4">
    <mergeCell ref="A12:C12"/>
    <mergeCell ref="A14:C14"/>
    <mergeCell ref="E14:F14"/>
    <mergeCell ref="A15:F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Аркадий</dc:creator>
  <cp:lastModifiedBy>Аркадий</cp:lastModifiedBy>
  <dcterms:created xsi:type="dcterms:W3CDTF">2022-12-01T19:19:06Z</dcterms:created>
  <dcterms:modified xsi:type="dcterms:W3CDTF">2022-12-02T12:09:52Z</dcterms:modified>
</cp:coreProperties>
</file>