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кадий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1" l="1"/>
  <c r="F44" i="1"/>
  <c r="D44" i="1" a="1"/>
  <c r="D45" i="1" s="1"/>
  <c r="A44" i="1" a="1"/>
  <c r="A45" i="1" s="1"/>
  <c r="A44" i="1"/>
  <c r="B44" i="1"/>
  <c r="D42" i="1"/>
  <c r="D41" i="1"/>
  <c r="B42" i="1"/>
  <c r="B41" i="1"/>
  <c r="A42" i="1"/>
  <c r="A41" i="1"/>
  <c r="F38" i="1"/>
  <c r="F17" i="1"/>
  <c r="D38" i="1"/>
  <c r="D17" i="1"/>
  <c r="B38" i="1"/>
  <c r="B17" i="1"/>
  <c r="B37" i="1"/>
  <c r="E28" i="1"/>
  <c r="E29" i="1"/>
  <c r="E30" i="1"/>
  <c r="E31" i="1"/>
  <c r="E32" i="1"/>
  <c r="E33" i="1"/>
  <c r="E34" i="1"/>
  <c r="E35" i="1"/>
  <c r="E27" i="1"/>
  <c r="D34" i="1"/>
  <c r="B31" i="1"/>
  <c r="B32" i="1"/>
  <c r="B33" i="1"/>
  <c r="A32" i="1"/>
  <c r="D32" i="1" s="1"/>
  <c r="A34" i="1"/>
  <c r="E11" i="1"/>
  <c r="E12" i="1"/>
  <c r="E14" i="1"/>
  <c r="D11" i="1"/>
  <c r="D12" i="1"/>
  <c r="D13" i="1"/>
  <c r="C10" i="1"/>
  <c r="C11" i="1"/>
  <c r="C12" i="1"/>
  <c r="B14" i="1"/>
  <c r="B35" i="1" s="1"/>
  <c r="B13" i="1"/>
  <c r="B34" i="1" s="1"/>
  <c r="C34" i="1" s="1"/>
  <c r="B12" i="1"/>
  <c r="B11" i="1"/>
  <c r="B10" i="1"/>
  <c r="E10" i="1" s="1"/>
  <c r="B9" i="1"/>
  <c r="E9" i="1" s="1"/>
  <c r="B8" i="1"/>
  <c r="E8" i="1" s="1"/>
  <c r="B6" i="1"/>
  <c r="E6" i="1" s="1"/>
  <c r="B7" i="1"/>
  <c r="E7" i="1" s="1"/>
  <c r="A14" i="1"/>
  <c r="D14" i="1" s="1"/>
  <c r="A13" i="1"/>
  <c r="A12" i="1"/>
  <c r="A33" i="1" s="1"/>
  <c r="A11" i="1"/>
  <c r="A10" i="1"/>
  <c r="A31" i="1" s="1"/>
  <c r="A9" i="1"/>
  <c r="A30" i="1" s="1"/>
  <c r="A8" i="1"/>
  <c r="A29" i="1" s="1"/>
  <c r="A7" i="1"/>
  <c r="D7" i="1" s="1"/>
  <c r="A6" i="1"/>
  <c r="D6" i="1" s="1"/>
  <c r="D44" i="1" l="1"/>
  <c r="B45" i="1"/>
  <c r="E36" i="1"/>
  <c r="D29" i="1"/>
  <c r="D30" i="1"/>
  <c r="C30" i="1"/>
  <c r="D31" i="1"/>
  <c r="C31" i="1"/>
  <c r="E15" i="1"/>
  <c r="D33" i="1"/>
  <c r="C33" i="1"/>
  <c r="B15" i="1"/>
  <c r="D20" i="1" s="1"/>
  <c r="C9" i="1"/>
  <c r="A28" i="1"/>
  <c r="C32" i="1"/>
  <c r="A15" i="1"/>
  <c r="C8" i="1"/>
  <c r="D10" i="1"/>
  <c r="A27" i="1"/>
  <c r="A35" i="1"/>
  <c r="B30" i="1"/>
  <c r="C6" i="1"/>
  <c r="C7" i="1"/>
  <c r="D9" i="1"/>
  <c r="D15" i="1" s="1"/>
  <c r="B21" i="1" s="1"/>
  <c r="B29" i="1"/>
  <c r="C29" i="1" s="1"/>
  <c r="C14" i="1"/>
  <c r="D8" i="1"/>
  <c r="B27" i="1"/>
  <c r="B28" i="1"/>
  <c r="C13" i="1"/>
  <c r="B16" i="1"/>
  <c r="E13" i="1"/>
  <c r="B20" i="1" l="1"/>
  <c r="A21" i="1"/>
  <c r="C15" i="1"/>
  <c r="D21" i="1" s="1"/>
  <c r="C35" i="1"/>
  <c r="D35" i="1"/>
  <c r="A20" i="1"/>
  <c r="A23" i="1" s="1" a="1"/>
  <c r="D28" i="1"/>
  <c r="C28" i="1"/>
  <c r="B36" i="1"/>
  <c r="C27" i="1"/>
  <c r="C36" i="1" s="1"/>
  <c r="A36" i="1"/>
  <c r="D27" i="1"/>
  <c r="D36" i="1" s="1"/>
  <c r="A23" i="1" l="1"/>
  <c r="B23" i="1"/>
  <c r="B24" i="1"/>
  <c r="A24" i="1"/>
  <c r="D23" i="1" l="1" a="1"/>
  <c r="D23" i="1" l="1"/>
  <c r="D24" i="1"/>
</calcChain>
</file>

<file path=xl/sharedStrings.xml><?xml version="1.0" encoding="utf-8"?>
<sst xmlns="http://schemas.openxmlformats.org/spreadsheetml/2006/main" count="28" uniqueCount="22">
  <si>
    <t>Т, ч</t>
  </si>
  <si>
    <t>К</t>
  </si>
  <si>
    <t>yi</t>
  </si>
  <si>
    <t>xi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</si>
  <si>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</si>
  <si>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</si>
  <si>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</si>
  <si>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</si>
  <si>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</si>
  <si>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</si>
  <si>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</si>
  <si>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</t>
  </si>
  <si>
    <t>b0=</t>
  </si>
  <si>
    <t>b1=</t>
  </si>
  <si>
    <t>Xi=xi</t>
  </si>
  <si>
    <t>XiYi</t>
  </si>
  <si>
    <t>Xi^2</t>
  </si>
  <si>
    <t>Yi^2</t>
  </si>
  <si>
    <t>Yi=lnyi</t>
  </si>
  <si>
    <t>система норм урний</t>
  </si>
  <si>
    <t>b=b1=</t>
  </si>
  <si>
    <t>a=e^b0=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</si>
</sst>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7-4F74-9BB9-83CF47A47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637600"/>
        <c:axId val="1779638848"/>
      </c:scatterChart>
      <c:valAx>
        <c:axId val="177963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638848"/>
        <c:crosses val="autoZero"/>
        <c:crossBetween val="midCat"/>
      </c:valAx>
      <c:valAx>
        <c:axId val="17796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63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квадратичное</a:t>
            </a:r>
            <a:r>
              <a:rPr lang="en-US"/>
              <a:t>&amp;</a:t>
            </a:r>
            <a:r>
              <a:rPr lang="ru-RU"/>
              <a:t>экспон урние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1710783027121611"/>
                  <c:y val="4.56510644502770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F0-42E1-B3F3-7B88F2C04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934368"/>
        <c:axId val="1667928544"/>
      </c:scatterChart>
      <c:valAx>
        <c:axId val="166793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928544"/>
        <c:crosses val="autoZero"/>
        <c:crossBetween val="midCat"/>
      </c:valAx>
      <c:valAx>
        <c:axId val="166792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93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268810148731404E-2"/>
                  <c:y val="0.353221420239136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Лист1!$A$27:$A$35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Лист1!$B$27:$B$35</c:f>
              <c:numCache>
                <c:formatCode>General</c:formatCode>
                <c:ptCount val="9"/>
                <c:pt idx="0">
                  <c:v>2.9444389791664403</c:v>
                </c:pt>
                <c:pt idx="1">
                  <c:v>3.044522437723423</c:v>
                </c:pt>
                <c:pt idx="2">
                  <c:v>3.1354942159291497</c:v>
                </c:pt>
                <c:pt idx="3">
                  <c:v>3.3322045101752038</c:v>
                </c:pt>
                <c:pt idx="4">
                  <c:v>3.4965075614664802</c:v>
                </c:pt>
                <c:pt idx="5">
                  <c:v>3.8286413964890951</c:v>
                </c:pt>
                <c:pt idx="6">
                  <c:v>4.0943445622221004</c:v>
                </c:pt>
                <c:pt idx="7">
                  <c:v>4.1431347263915326</c:v>
                </c:pt>
                <c:pt idx="8">
                  <c:v>4.3567088266895917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72-4904-BB08-3343A8338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706048"/>
        <c:axId val="1782705632"/>
      </c:scatterChart>
      <c:valAx>
        <c:axId val="178270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705632"/>
        <c:crosses val="autoZero"/>
        <c:crossBetween val="midCat"/>
      </c:valAx>
      <c:valAx>
        <c:axId val="17827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70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</xdr:colOff>
      <xdr:row>4</xdr:row>
      <xdr:rowOff>53340</xdr:rowOff>
    </xdr:from>
    <xdr:to>
      <xdr:col>14</xdr:col>
      <xdr:colOff>354330</xdr:colOff>
      <xdr:row>19</xdr:row>
      <xdr:rowOff>53340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579120</xdr:colOff>
      <xdr:row>6</xdr:row>
      <xdr:rowOff>140970</xdr:rowOff>
    </xdr:from>
    <xdr:to>
      <xdr:col>22</xdr:col>
      <xdr:colOff>274320</xdr:colOff>
      <xdr:row>21</xdr:row>
      <xdr:rowOff>140970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186690</xdr:colOff>
      <xdr:row>25</xdr:row>
      <xdr:rowOff>22860</xdr:rowOff>
    </xdr:from>
    <xdr:to>
      <xdr:col>13</xdr:col>
      <xdr:colOff>491490</xdr:colOff>
      <xdr:row>40</xdr:row>
      <xdr:rowOff>22860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topLeftCell="A23" workbookViewId="0">
      <selection activeCell="F46" sqref="F46"/>
    </sheetView>
  </sheetViews>
  <sheetFormatPr defaultRowHeight="14.4" x14ac:dyDescent="0.3"/>
  <sheetData>
    <row r="2" spans="1:10" x14ac:dyDescent="0.3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 x14ac:dyDescent="0.3">
      <c r="A3" t="s">
        <v>1</v>
      </c>
      <c r="B3">
        <v>19</v>
      </c>
      <c r="C3">
        <v>21</v>
      </c>
      <c r="D3">
        <v>23</v>
      </c>
      <c r="E3">
        <v>28</v>
      </c>
      <c r="F3">
        <v>33</v>
      </c>
      <c r="G3">
        <v>46</v>
      </c>
      <c r="H3">
        <v>60</v>
      </c>
      <c r="I3">
        <v>63</v>
      </c>
      <c r="J3">
        <v>78</v>
      </c>
    </row>
    <row r="5" spans="1:10" x14ac:dyDescent="0.3">
      <c r="A5" t="s">
        <v>3</v>
      </c>
      <c r="B5" t="s">
        <v>2</v>
      </c>
      <c r="C5" t="s">
        <v>4</v>
      </c>
      <c r="D5" t="s">
        <v>5</v>
      </c>
      <c r="E5" t="s">
        <v>6</v>
      </c>
    </row>
    <row r="6" spans="1:10" x14ac:dyDescent="0.3">
      <c r="A6">
        <f>B2</f>
        <v>0</v>
      </c>
      <c r="B6">
        <f>B3</f>
        <v>19</v>
      </c>
      <c r="C6">
        <f>A6*B6</f>
        <v>0</v>
      </c>
      <c r="D6">
        <f>A6*A6</f>
        <v>0</v>
      </c>
      <c r="E6">
        <f>B6*B6</f>
        <v>361</v>
      </c>
    </row>
    <row r="7" spans="1:10" x14ac:dyDescent="0.3">
      <c r="A7">
        <f>C2</f>
        <v>1</v>
      </c>
      <c r="B7">
        <f>C3</f>
        <v>21</v>
      </c>
      <c r="C7">
        <f t="shared" ref="C7:C14" si="0">A7*B7</f>
        <v>21</v>
      </c>
      <c r="D7">
        <f t="shared" ref="D7:D14" si="1">A7*A7</f>
        <v>1</v>
      </c>
      <c r="E7">
        <f t="shared" ref="E7:E14" si="2">B7*B7</f>
        <v>441</v>
      </c>
    </row>
    <row r="8" spans="1:10" x14ac:dyDescent="0.3">
      <c r="A8">
        <f>D2</f>
        <v>2</v>
      </c>
      <c r="B8">
        <f>D3</f>
        <v>23</v>
      </c>
      <c r="C8">
        <f t="shared" si="0"/>
        <v>46</v>
      </c>
      <c r="D8">
        <f t="shared" si="1"/>
        <v>4</v>
      </c>
      <c r="E8">
        <f t="shared" si="2"/>
        <v>529</v>
      </c>
    </row>
    <row r="9" spans="1:10" x14ac:dyDescent="0.3">
      <c r="A9">
        <f>E2</f>
        <v>3</v>
      </c>
      <c r="B9">
        <f>E3</f>
        <v>28</v>
      </c>
      <c r="C9">
        <f t="shared" si="0"/>
        <v>84</v>
      </c>
      <c r="D9">
        <f t="shared" si="1"/>
        <v>9</v>
      </c>
      <c r="E9">
        <f t="shared" si="2"/>
        <v>784</v>
      </c>
    </row>
    <row r="10" spans="1:10" x14ac:dyDescent="0.3">
      <c r="A10">
        <f>F2</f>
        <v>4</v>
      </c>
      <c r="B10">
        <f>F3</f>
        <v>33</v>
      </c>
      <c r="C10">
        <f t="shared" si="0"/>
        <v>132</v>
      </c>
      <c r="D10">
        <f t="shared" si="1"/>
        <v>16</v>
      </c>
      <c r="E10">
        <f t="shared" si="2"/>
        <v>1089</v>
      </c>
    </row>
    <row r="11" spans="1:10" x14ac:dyDescent="0.3">
      <c r="A11">
        <f>G2</f>
        <v>5</v>
      </c>
      <c r="B11">
        <f>G3</f>
        <v>46</v>
      </c>
      <c r="C11">
        <f t="shared" si="0"/>
        <v>230</v>
      </c>
      <c r="D11">
        <f t="shared" si="1"/>
        <v>25</v>
      </c>
      <c r="E11">
        <f t="shared" si="2"/>
        <v>2116</v>
      </c>
    </row>
    <row r="12" spans="1:10" x14ac:dyDescent="0.3">
      <c r="A12">
        <f>H2</f>
        <v>6</v>
      </c>
      <c r="B12">
        <f>H3</f>
        <v>60</v>
      </c>
      <c r="C12">
        <f t="shared" si="0"/>
        <v>360</v>
      </c>
      <c r="D12">
        <f t="shared" si="1"/>
        <v>36</v>
      </c>
      <c r="E12">
        <f t="shared" si="2"/>
        <v>3600</v>
      </c>
    </row>
    <row r="13" spans="1:10" x14ac:dyDescent="0.3">
      <c r="A13">
        <f>I2</f>
        <v>7</v>
      </c>
      <c r="B13">
        <f>I3</f>
        <v>63</v>
      </c>
      <c r="C13">
        <f t="shared" si="0"/>
        <v>441</v>
      </c>
      <c r="D13">
        <f t="shared" si="1"/>
        <v>49</v>
      </c>
      <c r="E13">
        <f t="shared" si="2"/>
        <v>3969</v>
      </c>
    </row>
    <row r="14" spans="1:10" x14ac:dyDescent="0.3">
      <c r="A14">
        <f>J2</f>
        <v>8</v>
      </c>
      <c r="B14">
        <f>J3</f>
        <v>78</v>
      </c>
      <c r="C14">
        <f t="shared" si="0"/>
        <v>624</v>
      </c>
      <c r="D14">
        <f t="shared" si="1"/>
        <v>64</v>
      </c>
      <c r="E14">
        <f t="shared" si="2"/>
        <v>6084</v>
      </c>
    </row>
    <row r="15" spans="1:10" x14ac:dyDescent="0.3">
      <c r="A15" s="1">
        <f>SUM(A6:A14)</f>
        <v>36</v>
      </c>
      <c r="B15" s="1">
        <f>SUM(B6:B14)</f>
        <v>371</v>
      </c>
      <c r="C15" s="1">
        <f>SUM(C6:C14)</f>
        <v>1938</v>
      </c>
      <c r="D15" s="1">
        <f>SUM(D6:D14)</f>
        <v>204</v>
      </c>
      <c r="E15" s="1">
        <f>SUM(E6:E14)</f>
        <v>18973</v>
      </c>
    </row>
    <row r="16" spans="1:10" x14ac:dyDescent="0.3">
      <c r="A16" t="s">
        <v>7</v>
      </c>
      <c r="B16">
        <f>COUNT(B6:B14)</f>
        <v>9</v>
      </c>
    </row>
    <row r="17" spans="1:6" x14ac:dyDescent="0.3">
      <c r="A17" t="s">
        <v>8</v>
      </c>
      <c r="B17">
        <f>CORREL(A6:A14,B6:B14)</f>
        <v>0.96623451166765173</v>
      </c>
      <c r="C17" t="s">
        <v>9</v>
      </c>
      <c r="D17">
        <f>ABS(B16)*SQRT((B17-2)/(1-B16^2))</f>
        <v>1.0230774931238116</v>
      </c>
      <c r="E17" t="s">
        <v>10</v>
      </c>
      <c r="F17">
        <f>_xlfn.T.INV.2T(0.05,B16-2)</f>
        <v>2.3646242515927849</v>
      </c>
    </row>
    <row r="19" spans="1:6" x14ac:dyDescent="0.3">
      <c r="A19" t="s">
        <v>11</v>
      </c>
    </row>
    <row r="20" spans="1:6" x14ac:dyDescent="0.3">
      <c r="A20">
        <f>B16</f>
        <v>9</v>
      </c>
      <c r="B20">
        <f>A15</f>
        <v>36</v>
      </c>
      <c r="D20">
        <f>B15</f>
        <v>371</v>
      </c>
    </row>
    <row r="21" spans="1:6" x14ac:dyDescent="0.3">
      <c r="A21">
        <f>A15</f>
        <v>36</v>
      </c>
      <c r="B21">
        <f>D15</f>
        <v>204</v>
      </c>
      <c r="D21">
        <f>C15</f>
        <v>1938</v>
      </c>
    </row>
    <row r="23" spans="1:6" x14ac:dyDescent="0.3">
      <c r="A23">
        <f t="array" ref="A23:B24">MINVERSE(A20:B21)</f>
        <v>0.37777777777777777</v>
      </c>
      <c r="B23" s="2">
        <v>-6.6666666666666666E-2</v>
      </c>
      <c r="C23" t="s">
        <v>12</v>
      </c>
      <c r="D23">
        <f t="array" ref="D23:D24">MMULT(A23:B24,D20:D21)</f>
        <v>10.955555555555577</v>
      </c>
    </row>
    <row r="24" spans="1:6" x14ac:dyDescent="0.3">
      <c r="A24">
        <v>-6.6666666666666666E-2</v>
      </c>
      <c r="B24" s="2">
        <v>1.6666666666666666E-2</v>
      </c>
      <c r="C24" t="s">
        <v>13</v>
      </c>
      <c r="D24">
        <v>7.5666666666666629</v>
      </c>
    </row>
    <row r="26" spans="1:6" x14ac:dyDescent="0.3">
      <c r="A26" t="s">
        <v>14</v>
      </c>
      <c r="B26" t="s">
        <v>18</v>
      </c>
      <c r="C26" t="s">
        <v>15</v>
      </c>
      <c r="D26" t="s">
        <v>16</v>
      </c>
      <c r="E26" t="s">
        <v>17</v>
      </c>
    </row>
    <row r="27" spans="1:6" x14ac:dyDescent="0.3">
      <c r="A27">
        <f>A6</f>
        <v>0</v>
      </c>
      <c r="B27">
        <f>LN(B6)</f>
        <v>2.9444389791664403</v>
      </c>
      <c r="C27">
        <f>A27*B27</f>
        <v>0</v>
      </c>
      <c r="D27">
        <f>A27*A27</f>
        <v>0</v>
      </c>
      <c r="E27">
        <f>B27*B27</f>
        <v>8.6697209020347081</v>
      </c>
    </row>
    <row r="28" spans="1:6" x14ac:dyDescent="0.3">
      <c r="A28">
        <f t="shared" ref="A28:A34" si="3">A7</f>
        <v>1</v>
      </c>
      <c r="B28">
        <f t="shared" ref="B28:B35" si="4">LN(B7)</f>
        <v>3.044522437723423</v>
      </c>
      <c r="C28">
        <f t="shared" ref="C28:C35" si="5">A28*B28</f>
        <v>3.044522437723423</v>
      </c>
      <c r="D28">
        <f t="shared" ref="D28:D35" si="6">A28*A28</f>
        <v>1</v>
      </c>
      <c r="E28">
        <f t="shared" ref="E28:E35" si="7">B28*B28</f>
        <v>9.2691168738013747</v>
      </c>
    </row>
    <row r="29" spans="1:6" x14ac:dyDescent="0.3">
      <c r="A29">
        <f t="shared" si="3"/>
        <v>2</v>
      </c>
      <c r="B29">
        <f t="shared" si="4"/>
        <v>3.1354942159291497</v>
      </c>
      <c r="C29">
        <f t="shared" si="5"/>
        <v>6.2709884318582994</v>
      </c>
      <c r="D29">
        <f t="shared" si="6"/>
        <v>4</v>
      </c>
      <c r="E29">
        <f t="shared" si="7"/>
        <v>9.8313239781251536</v>
      </c>
    </row>
    <row r="30" spans="1:6" x14ac:dyDescent="0.3">
      <c r="A30">
        <f t="shared" si="3"/>
        <v>3</v>
      </c>
      <c r="B30">
        <f t="shared" si="4"/>
        <v>3.3322045101752038</v>
      </c>
      <c r="C30">
        <f t="shared" si="5"/>
        <v>9.996613530525611</v>
      </c>
      <c r="D30">
        <f t="shared" si="6"/>
        <v>9</v>
      </c>
      <c r="E30">
        <f t="shared" si="7"/>
        <v>11.10358689763197</v>
      </c>
    </row>
    <row r="31" spans="1:6" x14ac:dyDescent="0.3">
      <c r="A31">
        <f t="shared" si="3"/>
        <v>4</v>
      </c>
      <c r="B31">
        <f t="shared" si="4"/>
        <v>3.4965075614664802</v>
      </c>
      <c r="C31">
        <f t="shared" si="5"/>
        <v>13.986030245865921</v>
      </c>
      <c r="D31">
        <f t="shared" si="6"/>
        <v>16</v>
      </c>
      <c r="E31">
        <f t="shared" si="7"/>
        <v>12.225565127392272</v>
      </c>
    </row>
    <row r="32" spans="1:6" x14ac:dyDescent="0.3">
      <c r="A32">
        <f t="shared" si="3"/>
        <v>5</v>
      </c>
      <c r="B32">
        <f t="shared" si="4"/>
        <v>3.8286413964890951</v>
      </c>
      <c r="C32">
        <f t="shared" si="5"/>
        <v>19.143206982445477</v>
      </c>
      <c r="D32">
        <f t="shared" si="6"/>
        <v>25</v>
      </c>
      <c r="E32">
        <f t="shared" si="7"/>
        <v>14.658494942909968</v>
      </c>
    </row>
    <row r="33" spans="1:6" x14ac:dyDescent="0.3">
      <c r="A33">
        <f t="shared" si="3"/>
        <v>6</v>
      </c>
      <c r="B33">
        <f t="shared" si="4"/>
        <v>4.0943445622221004</v>
      </c>
      <c r="C33">
        <f t="shared" si="5"/>
        <v>24.566067373332601</v>
      </c>
      <c r="D33">
        <f t="shared" si="6"/>
        <v>36</v>
      </c>
      <c r="E33">
        <f t="shared" si="7"/>
        <v>16.763657394197683</v>
      </c>
    </row>
    <row r="34" spans="1:6" x14ac:dyDescent="0.3">
      <c r="A34">
        <f t="shared" si="3"/>
        <v>7</v>
      </c>
      <c r="B34">
        <f t="shared" si="4"/>
        <v>4.1431347263915326</v>
      </c>
      <c r="C34">
        <f t="shared" si="5"/>
        <v>29.001943084740727</v>
      </c>
      <c r="D34">
        <f t="shared" si="6"/>
        <v>49</v>
      </c>
      <c r="E34">
        <f t="shared" si="7"/>
        <v>17.16556536103144</v>
      </c>
    </row>
    <row r="35" spans="1:6" x14ac:dyDescent="0.3">
      <c r="A35">
        <f>A14</f>
        <v>8</v>
      </c>
      <c r="B35">
        <f t="shared" si="4"/>
        <v>4.3567088266895917</v>
      </c>
      <c r="C35">
        <f t="shared" si="5"/>
        <v>34.853670613516734</v>
      </c>
      <c r="D35">
        <f t="shared" si="6"/>
        <v>64</v>
      </c>
      <c r="E35">
        <f t="shared" si="7"/>
        <v>18.980911800554999</v>
      </c>
    </row>
    <row r="36" spans="1:6" x14ac:dyDescent="0.3">
      <c r="A36" s="3">
        <f>SUM(A27:A35)</f>
        <v>36</v>
      </c>
      <c r="B36" s="3">
        <f>SUM(B27:B35)</f>
        <v>32.375997216253019</v>
      </c>
      <c r="C36" s="3">
        <f>SUM(C27:C35)</f>
        <v>140.8630427000088</v>
      </c>
      <c r="D36" s="3">
        <f>SUM(D27:D35)</f>
        <v>204</v>
      </c>
      <c r="E36" s="3">
        <f>SUM(E27:E35)</f>
        <v>118.66794327767957</v>
      </c>
    </row>
    <row r="37" spans="1:6" x14ac:dyDescent="0.3">
      <c r="A37" t="s">
        <v>7</v>
      </c>
      <c r="B37" s="4">
        <f>COUNT(B27:B35)</f>
        <v>9</v>
      </c>
    </row>
    <row r="38" spans="1:6" x14ac:dyDescent="0.3">
      <c r="A38" t="s">
        <v>8</v>
      </c>
      <c r="B38">
        <f>CORREL(A27:A35,B27:B35)</f>
        <v>0.98852163637196855</v>
      </c>
      <c r="C38" t="s">
        <v>9</v>
      </c>
      <c r="D38">
        <f>ABS(B37)*SQRT((B38-2)/(1-B37^2))</f>
        <v>1.0119890528920665</v>
      </c>
      <c r="E38" t="s">
        <v>10</v>
      </c>
      <c r="F38">
        <f>_xlfn.T.INV.2T(0.05,B37-2)</f>
        <v>2.3646242515927849</v>
      </c>
    </row>
    <row r="40" spans="1:6" x14ac:dyDescent="0.3">
      <c r="A40" t="s">
        <v>19</v>
      </c>
    </row>
    <row r="41" spans="1:6" x14ac:dyDescent="0.3">
      <c r="A41">
        <f>B37</f>
        <v>9</v>
      </c>
      <c r="B41">
        <f>A36</f>
        <v>36</v>
      </c>
      <c r="D41">
        <f>B36</f>
        <v>32.375997216253019</v>
      </c>
    </row>
    <row r="42" spans="1:6" x14ac:dyDescent="0.3">
      <c r="A42">
        <f>A36</f>
        <v>36</v>
      </c>
      <c r="B42">
        <f>D36</f>
        <v>204</v>
      </c>
      <c r="D42">
        <f>C36</f>
        <v>140.8630427000088</v>
      </c>
    </row>
    <row r="44" spans="1:6" x14ac:dyDescent="0.3">
      <c r="A44">
        <f t="array" ref="A44:B45">MINVERSE(A41:B42)</f>
        <v>0.37777777777777777</v>
      </c>
      <c r="B44" s="2">
        <v>-6.6666666666666666E-2</v>
      </c>
      <c r="C44" t="s">
        <v>12</v>
      </c>
      <c r="D44" s="2">
        <f t="array" ref="D44:D45">MMULT(A44:B45,D41:D42)</f>
        <v>2.8400627683616655</v>
      </c>
      <c r="E44" t="s">
        <v>21</v>
      </c>
      <c r="F44">
        <f>EXP(D44)</f>
        <v>17.116839899424921</v>
      </c>
    </row>
    <row r="45" spans="1:6" x14ac:dyDescent="0.3">
      <c r="A45">
        <v>-6.6666666666666666E-2</v>
      </c>
      <c r="B45" s="2">
        <v>1.6666666666666666E-2</v>
      </c>
      <c r="C45" t="s">
        <v>13</v>
      </c>
      <c r="D45" s="2">
        <v>0.18931756391661203</v>
      </c>
      <c r="E45" t="s">
        <v>20</v>
      </c>
      <c r="F45">
        <f>D45</f>
        <v>0.18931756391661203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</dc:creator>
  <cp:lastModifiedBy>Аркадий</cp:lastModifiedBy>
  <dcterms:created xsi:type="dcterms:W3CDTF">2022-12-02T00:13:52Z</dcterms:created>
  <dcterms:modified xsi:type="dcterms:W3CDTF">2022-12-02T12:58:45Z</dcterms:modified>
</cp:coreProperties>
</file>