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klaus\Seafile\Forschung\51_SAP\4SapUaAnalyticsDataset\Python\"/>
    </mc:Choice>
  </mc:AlternateContent>
  <bookViews>
    <workbookView xWindow="240" yWindow="105" windowWidth="14805" windowHeight="8010" activeTab="1"/>
  </bookViews>
  <sheets>
    <sheet name="Saison" sheetId="1" r:id="rId1"/>
    <sheet name="Customer" sheetId="2" r:id="rId2"/>
    <sheet name="Product" sheetId="3" r:id="rId3"/>
    <sheet name="CustProdZusatz" sheetId="4" r:id="rId4"/>
  </sheets>
  <externalReferences>
    <externalReference r:id="rId5"/>
  </externalReferences>
  <definedNames>
    <definedName name="JahrAkt">[1]Modell!$K$4</definedName>
    <definedName name="KostKoef">[1]KostKoef!$L$2:$M$53</definedName>
    <definedName name="KostKoefff">#REF!</definedName>
    <definedName name="KundeAkt">[1]Modell!$K$7</definedName>
    <definedName name="KursQuartal">[1]Currency!$I$18:$J$69</definedName>
    <definedName name="LandAkt">[1]Modell!$N$12</definedName>
    <definedName name="Matrix_JahrKunde">[1]Sondereffekte!$A$15:$D$28</definedName>
    <definedName name="Matrix_JahrMonatLand">[1]Sondereffekte!$M$3:$N$35</definedName>
    <definedName name="Matrix_JahrMonatProdukt">[1]Sondereffekte!$C$34:$D$63</definedName>
    <definedName name="Matrix_JahrProdukt">[1]Sondereffekte!$H$3:$I$80</definedName>
    <definedName name="Matrix_Kosten">#REF!</definedName>
    <definedName name="Menge">[1]Modell!$K$9</definedName>
    <definedName name="MonatAkt">[1]Modell!$K$5</definedName>
    <definedName name="Produkt_aktiv">[1]Modell!$Q$9</definedName>
    <definedName name="ProduktAkt">[1]Modell!$K$8</definedName>
    <definedName name="RevenueInflation">[1]Inflation!$A$20:$D$32</definedName>
  </definedNames>
  <calcPr calcId="152511" concurrentCalc="0"/>
</workbook>
</file>

<file path=xl/calcChain.xml><?xml version="1.0" encoding="utf-8"?>
<calcChain xmlns="http://schemas.openxmlformats.org/spreadsheetml/2006/main">
  <c r="A33" i="3" l="1"/>
  <c r="J31" i="3"/>
  <c r="J30" i="3"/>
  <c r="E30" i="3"/>
  <c r="J29" i="3"/>
  <c r="E29" i="3"/>
  <c r="J28" i="3"/>
  <c r="E28" i="3"/>
  <c r="J27" i="3"/>
  <c r="E27" i="3"/>
  <c r="J26" i="3"/>
  <c r="E26" i="3"/>
  <c r="J25" i="3"/>
  <c r="E25" i="3"/>
  <c r="J24" i="3"/>
  <c r="E24" i="3"/>
  <c r="J23" i="3"/>
  <c r="E23" i="3"/>
  <c r="J22" i="3"/>
  <c r="E22" i="3"/>
  <c r="J21" i="3"/>
  <c r="E21" i="3"/>
  <c r="J20" i="3"/>
  <c r="E20" i="3"/>
  <c r="J19" i="3"/>
  <c r="E19" i="3"/>
  <c r="J18" i="3"/>
  <c r="E18" i="3"/>
  <c r="J17" i="3"/>
  <c r="E17" i="3"/>
  <c r="J16" i="3"/>
  <c r="E16" i="3"/>
  <c r="J15" i="3"/>
  <c r="E15" i="3"/>
  <c r="J14" i="3"/>
  <c r="E14" i="3"/>
  <c r="J13" i="3"/>
  <c r="E13" i="3"/>
  <c r="J12" i="3"/>
  <c r="E12" i="3"/>
  <c r="J11" i="3"/>
  <c r="E11" i="3"/>
  <c r="J10" i="3"/>
  <c r="E10" i="3"/>
  <c r="J9" i="3"/>
  <c r="E9" i="3"/>
  <c r="J8" i="3"/>
  <c r="E8" i="3"/>
  <c r="J7" i="3"/>
  <c r="E7" i="3"/>
  <c r="J6" i="3"/>
  <c r="E6" i="3"/>
  <c r="J5" i="3"/>
  <c r="E5" i="3"/>
  <c r="J4" i="3"/>
  <c r="E4" i="3"/>
  <c r="J3" i="3"/>
  <c r="E3" i="3"/>
  <c r="E2" i="3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G2" i="2"/>
  <c r="E3" i="1"/>
  <c r="E4" i="1"/>
  <c r="E5" i="1"/>
  <c r="E6" i="1"/>
  <c r="E7" i="1"/>
  <c r="E8" i="1"/>
  <c r="E9" i="1"/>
  <c r="E10" i="1"/>
  <c r="E11" i="1"/>
  <c r="E12" i="1"/>
  <c r="E13" i="1"/>
  <c r="E2" i="1"/>
  <c r="C14" i="1"/>
  <c r="C4" i="1"/>
  <c r="C5" i="1"/>
  <c r="C6" i="1"/>
  <c r="C7" i="1"/>
  <c r="C8" i="1"/>
  <c r="C9" i="1"/>
  <c r="C10" i="1"/>
  <c r="C11" i="1"/>
  <c r="C12" i="1"/>
  <c r="C13" i="1"/>
  <c r="C3" i="1"/>
  <c r="B14" i="1"/>
  <c r="A3" i="1"/>
  <c r="A4" i="1"/>
  <c r="A5" i="1"/>
  <c r="A6" i="1"/>
  <c r="A7" i="1"/>
  <c r="A8" i="1"/>
  <c r="A9" i="1"/>
  <c r="A10" i="1"/>
  <c r="A11" i="1"/>
  <c r="A12" i="1"/>
  <c r="A13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Autor</author>
  </authors>
  <commentList>
    <comment ref="A30" authorId="0" shapeId="0">
      <text>
        <r>
          <rPr>
            <b/>
            <sz val="8"/>
            <color indexed="81"/>
            <rFont val="Tahoma"/>
            <family val="2"/>
          </rPr>
          <t xml:space="preserve">SW:
</t>
        </r>
        <r>
          <rPr>
            <sz val="8"/>
            <color indexed="81"/>
            <rFont val="Tahoma"/>
            <family val="2"/>
          </rPr>
          <t>three zeros needed!</t>
        </r>
      </text>
    </comment>
    <comment ref="A31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3 verschiedene MatGruppen für Zubehör (vgl. Canyon)?
- Clothing&amp;Helmets
- Tools&amp;Pumps
- Bottles&amp;Cages
Größen zur Vereinfachung weglassen (?)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K1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only Europe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Vorletzte Ziffer: Hersteller der Gruppe (wenn in mehreren Varianten angeboten)</t>
        </r>
        <r>
          <rPr>
            <sz val="9"/>
            <color indexed="81"/>
            <rFont val="Tahoma"/>
            <family val="2"/>
          </rPr>
          <t xml:space="preserve">
Lezte Ziffer: frei für Größe</t>
        </r>
      </text>
    </comment>
  </commentList>
</comments>
</file>

<file path=xl/sharedStrings.xml><?xml version="1.0" encoding="utf-8"?>
<sst xmlns="http://schemas.openxmlformats.org/spreadsheetml/2006/main" count="395" uniqueCount="181">
  <si>
    <t>Monate</t>
  </si>
  <si>
    <t>Faktor</t>
  </si>
  <si>
    <t>Normiert</t>
  </si>
  <si>
    <t>Monat</t>
  </si>
  <si>
    <t>Korrekturfaktor gleichvert.</t>
  </si>
  <si>
    <t>CUSTOMER</t>
  </si>
  <si>
    <t>Kundennr</t>
  </si>
  <si>
    <t>City</t>
  </si>
  <si>
    <t>SALES_ORG</t>
  </si>
  <si>
    <t>Land</t>
  </si>
  <si>
    <t>Äquivalenz Kunde</t>
  </si>
  <si>
    <t>Rabatt</t>
  </si>
  <si>
    <t>CustomerDescr</t>
  </si>
  <si>
    <t>Rabattstaffel</t>
  </si>
  <si>
    <t>Rocky Mountain Bikes</t>
  </si>
  <si>
    <t>Denver</t>
  </si>
  <si>
    <t>UW00</t>
  </si>
  <si>
    <t>US</t>
  </si>
  <si>
    <t>Big Apple Bikes</t>
  </si>
  <si>
    <t>New York City</t>
  </si>
  <si>
    <t>UE00</t>
  </si>
  <si>
    <t>Philly Bikes</t>
  </si>
  <si>
    <t>Philadelphia</t>
  </si>
  <si>
    <t>Peachtree Bikes</t>
  </si>
  <si>
    <t>Atlanta</t>
  </si>
  <si>
    <t>Beantown Bikes</t>
  </si>
  <si>
    <t>Boston</t>
  </si>
  <si>
    <t>Windy City Bikes</t>
  </si>
  <si>
    <t>Chicago</t>
  </si>
  <si>
    <t>Salesorg</t>
  </si>
  <si>
    <t>Furniture City Bikes</t>
  </si>
  <si>
    <t>Grand Rapids</t>
  </si>
  <si>
    <t>Motown Bikes</t>
  </si>
  <si>
    <t>Detroit</t>
  </si>
  <si>
    <t>SoCal Bikes</t>
  </si>
  <si>
    <t>Irvine</t>
  </si>
  <si>
    <t>Silicon Valley Bikes</t>
  </si>
  <si>
    <t>Palo Alto</t>
  </si>
  <si>
    <t>DC Bikes</t>
  </si>
  <si>
    <t>Washington DC</t>
  </si>
  <si>
    <t xml:space="preserve">Northwest Bikes </t>
  </si>
  <si>
    <t>Seattle</t>
  </si>
  <si>
    <t>Drahtesel</t>
  </si>
  <si>
    <t>Leipzig</t>
  </si>
  <si>
    <t>DN00</t>
  </si>
  <si>
    <t>DE</t>
  </si>
  <si>
    <t>Capital Bikes</t>
  </si>
  <si>
    <t>Berlin</t>
  </si>
  <si>
    <t>Ostseerad</t>
  </si>
  <si>
    <t>Anklam</t>
  </si>
  <si>
    <t>Alster Cycling</t>
  </si>
  <si>
    <t>Hamburg</t>
  </si>
  <si>
    <t>Red Light Bikes</t>
  </si>
  <si>
    <t>Cruiser Bikes</t>
  </si>
  <si>
    <t>Hannover</t>
  </si>
  <si>
    <t>Velodrom</t>
  </si>
  <si>
    <t>Magdeburg</t>
  </si>
  <si>
    <t>Fahrpott</t>
  </si>
  <si>
    <t>Bochum</t>
  </si>
  <si>
    <t>Airport Bikes</t>
  </si>
  <si>
    <t>Frankfurt</t>
  </si>
  <si>
    <t>DS00</t>
  </si>
  <si>
    <t>Neckarrad</t>
  </si>
  <si>
    <t>Heidelberg</t>
  </si>
  <si>
    <t>Rädlelland</t>
  </si>
  <si>
    <t>Stuttgart</t>
  </si>
  <si>
    <t>Bavaria Bikes</t>
  </si>
  <si>
    <t>München</t>
  </si>
  <si>
    <t>Anzahl</t>
  </si>
  <si>
    <t>Stammdatentabelle</t>
  </si>
  <si>
    <t>valid to</t>
  </si>
  <si>
    <t>valid from</t>
  </si>
  <si>
    <t>Product Category</t>
  </si>
  <si>
    <t>Division</t>
  </si>
  <si>
    <t>Äquivalenz Produkt</t>
  </si>
  <si>
    <t>Color</t>
  </si>
  <si>
    <t>Gruppe</t>
  </si>
  <si>
    <t>ProductDescr</t>
  </si>
  <si>
    <t>Deluxe Touring Bike-Black</t>
  </si>
  <si>
    <t>DXTR1000</t>
  </si>
  <si>
    <t>TOU</t>
  </si>
  <si>
    <t>BI</t>
  </si>
  <si>
    <t>Black</t>
  </si>
  <si>
    <t>Shimano Road</t>
  </si>
  <si>
    <t>Deluxe Touring Bike-Silver</t>
  </si>
  <si>
    <t>DXTR2000</t>
  </si>
  <si>
    <t xml:space="preserve">Silver </t>
  </si>
  <si>
    <t>Deluxe Touring Bike-Red</t>
  </si>
  <si>
    <t>DXTR3000</t>
  </si>
  <si>
    <t>Red</t>
  </si>
  <si>
    <t>Professional Touring Bike-Black</t>
  </si>
  <si>
    <t>PRTR1000</t>
  </si>
  <si>
    <t>Shimano XT</t>
  </si>
  <si>
    <t>Professional Touring Bike-Silver</t>
  </si>
  <si>
    <t>PRTR2000</t>
  </si>
  <si>
    <t>Professional Touring Bike-Red</t>
  </si>
  <si>
    <t>PRTR3000</t>
  </si>
  <si>
    <t>Men's Off Road Bike Fully</t>
  </si>
  <si>
    <t>ORMN1000</t>
  </si>
  <si>
    <t>ORB</t>
  </si>
  <si>
    <t>SRAM XO</t>
  </si>
  <si>
    <t>Women's Off Road Bike Fully</t>
  </si>
  <si>
    <t>ORWN1000</t>
  </si>
  <si>
    <t>Men's Off Road Bike Hard Tail Shimano</t>
  </si>
  <si>
    <t>ORHT1000</t>
  </si>
  <si>
    <t>Men's Off Road Bike Hard Tail SRAM</t>
  </si>
  <si>
    <t>ORHT2000</t>
  </si>
  <si>
    <t>SRAM X9</t>
  </si>
  <si>
    <t>Road Bike Alu Shimano</t>
  </si>
  <si>
    <t>DXRD1000</t>
  </si>
  <si>
    <t>ROB</t>
  </si>
  <si>
    <t>Shimano Ultegra</t>
  </si>
  <si>
    <t>Road Bike Alu SRAM</t>
  </si>
  <si>
    <t>DXRD2000</t>
  </si>
  <si>
    <t>SRAM Force</t>
  </si>
  <si>
    <t>Road Bike Carbon Shimano</t>
  </si>
  <si>
    <t>PRRD1000</t>
  </si>
  <si>
    <t>Shimano Dura Ace</t>
  </si>
  <si>
    <t>Road Bike Carbon SRAM</t>
  </si>
  <si>
    <t>PRRD2000</t>
  </si>
  <si>
    <t>SRAM Red</t>
  </si>
  <si>
    <t>Road Bike Carbon Campagnolo</t>
  </si>
  <si>
    <t>PRRD3000</t>
  </si>
  <si>
    <t>Campa Record</t>
  </si>
  <si>
    <t>Edel Fixie</t>
  </si>
  <si>
    <t>FXGR1000</t>
  </si>
  <si>
    <t>TRE</t>
  </si>
  <si>
    <t>City Max</t>
  </si>
  <si>
    <t>CITY1000</t>
  </si>
  <si>
    <t>E-Bike Tailwind</t>
  </si>
  <si>
    <t>ELBK1000</t>
  </si>
  <si>
    <t>EBI</t>
  </si>
  <si>
    <t>new Produkt</t>
  </si>
  <si>
    <t>Hoverboard</t>
  </si>
  <si>
    <t>HVBD1000</t>
  </si>
  <si>
    <t>valid 201508-201601</t>
  </si>
  <si>
    <t>Elbow Pads</t>
  </si>
  <si>
    <t>EPAD1000</t>
  </si>
  <si>
    <t>ACC</t>
  </si>
  <si>
    <t>AS</t>
  </si>
  <si>
    <t>T-shirt</t>
  </si>
  <si>
    <t>SHRT1000</t>
  </si>
  <si>
    <t>Schlüssel</t>
  </si>
  <si>
    <t>Größe</t>
  </si>
  <si>
    <t>Knee Pads</t>
  </si>
  <si>
    <t>KPAD1000</t>
  </si>
  <si>
    <t>Shimano</t>
  </si>
  <si>
    <t>S</t>
  </si>
  <si>
    <t>Off Road Helmet</t>
  </si>
  <si>
    <t>OHMT1000</t>
  </si>
  <si>
    <t xml:space="preserve">SRAM </t>
  </si>
  <si>
    <t>M</t>
  </si>
  <si>
    <t>Road Helmet</t>
  </si>
  <si>
    <t>RHMT1000</t>
  </si>
  <si>
    <t xml:space="preserve">Campa </t>
  </si>
  <si>
    <t>L</t>
  </si>
  <si>
    <t>Water Bottle Cage</t>
  </si>
  <si>
    <t>CAGE1000</t>
  </si>
  <si>
    <t>XL</t>
  </si>
  <si>
    <t>Repair Kit</t>
  </si>
  <si>
    <t>RKIT1000</t>
  </si>
  <si>
    <t>Air Pump</t>
  </si>
  <si>
    <t>PUMP1000</t>
  </si>
  <si>
    <t>Water Bottle</t>
  </si>
  <si>
    <t>BOTL1000</t>
  </si>
  <si>
    <t>First Aid Kit</t>
  </si>
  <si>
    <t>FAID1000</t>
  </si>
  <si>
    <t>COGM%</t>
  </si>
  <si>
    <t>Product Cost Assumptions – February 3, 2019</t>
  </si>
  <si>
    <t>·         Product margins vary by Product category.</t>
  </si>
  <si>
    <t>·         Touring bikes represent middle of the road margin because there are many competitors in the market</t>
  </si>
  <si>
    <t>·         Off road bikes are less competitive because of GB’s reputation for sturdy well made bicycles.</t>
  </si>
  <si>
    <t>·         Road bikes are between touring bikes and off road bikes</t>
  </si>
  <si>
    <t>·         There are more competitors the city bikes market so margin is lower</t>
  </si>
  <si>
    <t>·         Electric bikes and hoverboards are a new market so the margin is lower to introduce the products</t>
  </si>
  <si>
    <t>·         Accessories are purchased and resold so a 100% markup is usual.</t>
  </si>
  <si>
    <t>Product</t>
  </si>
  <si>
    <t>Customer</t>
  </si>
  <si>
    <t>Salesprice</t>
  </si>
  <si>
    <t>InternalPrice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</si>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</sst>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#,##0.00\ _€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0" fontId="2" fillId="0" borderId="0"/>
  </cellStyleXfs>
  <cellXfs count="68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0" xfId="1"/>
    <xf numFmtId="0" fontId="3" fillId="0" borderId="2" xfId="1" applyFill="1" applyBorder="1" applyAlignment="1">
      <alignment horizontal="left"/>
    </xf>
    <xf numFmtId="0" fontId="1" fillId="0" borderId="0" xfId="1" applyFont="1"/>
    <xf numFmtId="0" fontId="3" fillId="0" borderId="2" xfId="1" applyFill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0" xfId="1" applyFont="1"/>
    <xf numFmtId="0" fontId="3" fillId="0" borderId="0" xfId="1" applyFill="1" applyAlignment="1">
      <alignment horizontal="left"/>
    </xf>
    <xf numFmtId="0" fontId="3" fillId="0" borderId="0" xfId="1" applyFill="1"/>
    <xf numFmtId="0" fontId="3" fillId="0" borderId="0" xfId="1" applyFill="1" applyAlignment="1">
      <alignment horizontal="center"/>
    </xf>
    <xf numFmtId="0" fontId="3" fillId="0" borderId="0" xfId="1" applyFill="1" applyBorder="1" applyAlignment="1">
      <alignment horizontal="center"/>
    </xf>
    <xf numFmtId="0" fontId="3" fillId="0" borderId="0" xfId="1" applyBorder="1" applyAlignment="1">
      <alignment horizontal="center"/>
    </xf>
    <xf numFmtId="9" fontId="3" fillId="2" borderId="0" xfId="1" applyNumberFormat="1" applyFill="1"/>
    <xf numFmtId="0" fontId="3" fillId="0" borderId="0" xfId="1" applyNumberFormat="1"/>
    <xf numFmtId="9" fontId="3" fillId="0" borderId="0" xfId="1" applyNumberFormat="1"/>
    <xf numFmtId="0" fontId="3" fillId="3" borderId="0" xfId="1" applyFill="1" applyBorder="1" applyAlignment="1">
      <alignment horizontal="center"/>
    </xf>
    <xf numFmtId="0" fontId="3" fillId="0" borderId="0" xfId="1" applyAlignment="1">
      <alignment horizontal="center"/>
    </xf>
    <xf numFmtId="0" fontId="3" fillId="0" borderId="3" xfId="1" applyBorder="1"/>
    <xf numFmtId="0" fontId="3" fillId="0" borderId="0" xfId="1" applyBorder="1"/>
    <xf numFmtId="0" fontId="5" fillId="4" borderId="4" xfId="1" applyFont="1" applyFill="1" applyBorder="1" applyAlignment="1">
      <alignment horizontal="left"/>
    </xf>
    <xf numFmtId="0" fontId="5" fillId="4" borderId="5" xfId="1" applyFont="1" applyFill="1" applyBorder="1"/>
    <xf numFmtId="0" fontId="5" fillId="4" borderId="6" xfId="1" applyFont="1" applyFill="1" applyBorder="1" applyAlignment="1">
      <alignment horizontal="center"/>
    </xf>
    <xf numFmtId="0" fontId="5" fillId="4" borderId="5" xfId="1" applyFont="1" applyFill="1" applyBorder="1" applyAlignment="1">
      <alignment horizontal="center"/>
    </xf>
    <xf numFmtId="0" fontId="6" fillId="5" borderId="7" xfId="1" applyFont="1" applyFill="1" applyBorder="1" applyAlignment="1">
      <alignment horizontal="left"/>
    </xf>
    <xf numFmtId="0" fontId="6" fillId="5" borderId="8" xfId="1" applyFont="1" applyFill="1" applyBorder="1"/>
    <xf numFmtId="0" fontId="6" fillId="5" borderId="8" xfId="1" applyFont="1" applyFill="1" applyBorder="1" applyAlignment="1">
      <alignment horizontal="left"/>
    </xf>
    <xf numFmtId="0" fontId="6" fillId="5" borderId="8" xfId="1" applyFont="1" applyFill="1" applyBorder="1" applyAlignment="1">
      <alignment horizontal="center"/>
    </xf>
    <xf numFmtId="0" fontId="6" fillId="6" borderId="7" xfId="1" applyFont="1" applyFill="1" applyBorder="1" applyAlignment="1">
      <alignment horizontal="left"/>
    </xf>
    <xf numFmtId="0" fontId="6" fillId="6" borderId="8" xfId="1" applyFont="1" applyFill="1" applyBorder="1"/>
    <xf numFmtId="0" fontId="6" fillId="6" borderId="8" xfId="1" applyFont="1" applyFill="1" applyBorder="1" applyAlignment="1">
      <alignment horizontal="left"/>
    </xf>
    <xf numFmtId="0" fontId="6" fillId="6" borderId="8" xfId="1" applyFont="1" applyFill="1" applyBorder="1" applyAlignment="1">
      <alignment horizontal="center"/>
    </xf>
    <xf numFmtId="0" fontId="3" fillId="2" borderId="0" xfId="1" applyFill="1"/>
    <xf numFmtId="0" fontId="6" fillId="6" borderId="9" xfId="1" applyFont="1" applyFill="1" applyBorder="1" applyAlignment="1">
      <alignment horizontal="left"/>
    </xf>
    <xf numFmtId="0" fontId="6" fillId="6" borderId="10" xfId="1" applyFont="1" applyFill="1" applyBorder="1"/>
    <xf numFmtId="0" fontId="6" fillId="6" borderId="10" xfId="1" applyFont="1" applyFill="1" applyBorder="1" applyAlignment="1">
      <alignment horizontal="left"/>
    </xf>
    <xf numFmtId="0" fontId="6" fillId="6" borderId="10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center"/>
    </xf>
    <xf numFmtId="0" fontId="3" fillId="0" borderId="2" xfId="1" applyFill="1" applyBorder="1"/>
    <xf numFmtId="164" fontId="3" fillId="0" borderId="2" xfId="1" applyNumberFormat="1" applyFill="1" applyBorder="1"/>
    <xf numFmtId="0" fontId="3" fillId="3" borderId="0" xfId="1" applyFill="1" applyAlignment="1">
      <alignment horizontal="center"/>
    </xf>
    <xf numFmtId="0" fontId="1" fillId="3" borderId="0" xfId="1" applyFont="1" applyFill="1"/>
    <xf numFmtId="164" fontId="3" fillId="0" borderId="0" xfId="1" applyNumberFormat="1" applyFill="1"/>
    <xf numFmtId="43" fontId="1" fillId="0" borderId="0" xfId="2" applyFont="1" applyFill="1" applyAlignment="1">
      <alignment horizontal="left"/>
    </xf>
    <xf numFmtId="0" fontId="3" fillId="3" borderId="0" xfId="1" applyFill="1"/>
    <xf numFmtId="0" fontId="1" fillId="0" borderId="0" xfId="1" applyFont="1" applyFill="1" applyAlignment="1">
      <alignment horizontal="left"/>
    </xf>
    <xf numFmtId="0" fontId="1" fillId="2" borderId="0" xfId="1" applyFont="1" applyFill="1" applyAlignment="1">
      <alignment horizontal="center"/>
    </xf>
    <xf numFmtId="164" fontId="3" fillId="2" borderId="0" xfId="1" applyNumberFormat="1" applyFill="1"/>
    <xf numFmtId="0" fontId="1" fillId="2" borderId="0" xfId="1" applyFont="1" applyFill="1"/>
    <xf numFmtId="164" fontId="1" fillId="0" borderId="0" xfId="1" applyNumberFormat="1" applyFont="1" applyFill="1"/>
    <xf numFmtId="0" fontId="6" fillId="0" borderId="11" xfId="1" applyFont="1" applyFill="1" applyBorder="1"/>
    <xf numFmtId="0" fontId="1" fillId="0" borderId="0" xfId="3" applyFont="1"/>
    <xf numFmtId="0" fontId="1" fillId="0" borderId="0" xfId="3" applyFill="1" applyAlignment="1">
      <alignment horizontal="left"/>
    </xf>
    <xf numFmtId="164" fontId="1" fillId="0" borderId="0" xfId="3" applyNumberFormat="1" applyFont="1" applyFill="1"/>
    <xf numFmtId="164" fontId="1" fillId="0" borderId="0" xfId="3" applyNumberFormat="1" applyFill="1"/>
    <xf numFmtId="0" fontId="1" fillId="0" borderId="0" xfId="3"/>
    <xf numFmtId="0" fontId="1" fillId="7" borderId="0" xfId="3" applyFill="1"/>
    <xf numFmtId="0" fontId="6" fillId="7" borderId="8" xfId="3" applyNumberFormat="1" applyFont="1" applyFill="1" applyBorder="1" applyAlignment="1"/>
    <xf numFmtId="0" fontId="6" fillId="0" borderId="0" xfId="1" applyFont="1" applyFill="1" applyBorder="1"/>
    <xf numFmtId="164" fontId="3" fillId="0" borderId="0" xfId="1" applyNumberFormat="1"/>
    <xf numFmtId="0" fontId="6" fillId="6" borderId="11" xfId="1" applyFont="1" applyFill="1" applyBorder="1"/>
    <xf numFmtId="0" fontId="6" fillId="5" borderId="11" xfId="1" applyFont="1" applyFill="1" applyBorder="1"/>
    <xf numFmtId="0" fontId="1" fillId="0" borderId="0" xfId="1" applyFont="1" applyFill="1" applyAlignment="1">
      <alignment horizontal="center"/>
    </xf>
    <xf numFmtId="0" fontId="4" fillId="0" borderId="3" xfId="1" applyFont="1" applyBorder="1"/>
    <xf numFmtId="0" fontId="3" fillId="0" borderId="0" xfId="1" applyFont="1" applyBorder="1"/>
    <xf numFmtId="43" fontId="3" fillId="0" borderId="0" xfId="1" applyNumberFormat="1"/>
    <xf numFmtId="0" fontId="6" fillId="0" borderId="8" xfId="1" applyFont="1" applyFill="1" applyBorder="1"/>
  </cellXfs>
  <cellStyles count="5">
    <cellStyle name="Komma 2" xfId="2"/>
    <cellStyle name="Standard" xfId="0" builtinId="0"/>
    <cellStyle name="Standard 2" xfId="1"/>
    <cellStyle name="Standard 2 2" xfId="3"/>
    <cellStyle name="Standard 2 3" xfId="4"/>
  </cellStyles>
  <dxfs count="16">
    <dxf>
      <numFmt numFmtId="0" formatCode="General"/>
    </dxf>
    <dxf>
      <numFmt numFmtId="164" formatCode="#,##0.00\ _€"/>
    </dxf>
    <dxf>
      <numFmt numFmtId="164" formatCode="#,##0.00\ _€"/>
      <fill>
        <patternFill patternType="none">
          <fgColor indexed="64"/>
          <bgColor indexed="65"/>
        </patternFill>
      </fill>
    </dxf>
    <dxf>
      <numFmt numFmtId="164" formatCode="#,##0.00\ _€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top style="medium">
          <color indexed="64"/>
        </top>
      </border>
    </dxf>
    <dxf>
      <numFmt numFmtId="0" formatCode="General"/>
    </dxf>
    <dxf>
      <numFmt numFmtId="13" formatCode="0%"/>
      <fill>
        <patternFill patternType="solid">
          <fgColor indexed="64"/>
          <bgColor rgb="FFFF0000"/>
        </patternFill>
      </fill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723900</xdr:colOff>
      <xdr:row>20</xdr:row>
      <xdr:rowOff>180975</xdr:rowOff>
    </xdr:from>
    <xdr:to>
      <xdr:col>12</xdr:col>
      <xdr:colOff>352425</xdr:colOff>
      <xdr:row>29</xdr:row>
      <xdr:rowOff>133350</xdr:rowOff>
    </xdr:to>
    <xdr:sp macro="" textlink="">
      <xdr:nvSpPr>
        <xdr:cNvPr id="2" name="Textfeld 1"/>
        <xdr:cNvSpPr txBox="1"/>
      </xdr:nvSpPr>
      <xdr:spPr>
        <a:xfrm>
          <a:off x="6057900" y="4010025"/>
          <a:ext cx="3438525" cy="1666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Lauf</a:t>
          </a:r>
          <a:r>
            <a:rPr lang="de-DE" sz="1100" baseline="0"/>
            <a:t> 2017 - 2019</a:t>
          </a:r>
          <a:endParaRPr lang="de-DE" sz="1100"/>
        </a:p>
        <a:p>
          <a:r>
            <a:rPr lang="de-DE" sz="1100"/>
            <a:t>weil</a:t>
          </a:r>
          <a:r>
            <a:rPr lang="de-DE" sz="1100" baseline="0"/>
            <a:t> es Probleme mit Kunde aktiv gab, wurde die </a:t>
          </a:r>
        </a:p>
        <a:p>
          <a:r>
            <a:rPr lang="de-DE" sz="1100" baseline="0"/>
            <a:t>(trotz Kunde_akiv = 0 wurde der Kunde trotzdem verwendet) --&gt; Logik im Code ausgebaut</a:t>
          </a:r>
        </a:p>
        <a:p>
          <a:r>
            <a:rPr lang="de-DE" sz="1100" baseline="0"/>
            <a:t>Äquivalenzziffer für den Silicon Valley Bikes auf 0 gesetzt</a:t>
          </a:r>
          <a:endParaRPr lang="de-D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laus/Seafile/Forschung/51_SAP/4SapUaAnalyticsDataset/GBIFactGeneratorV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n"/>
      <sheetName val="Modell"/>
      <sheetName val="Auswertung"/>
      <sheetName val="Sondereffekte"/>
      <sheetName val="Inflation"/>
      <sheetName val="Kunde"/>
      <sheetName val="BExRepositorySheet"/>
      <sheetName val="Currency"/>
      <sheetName val="Produkte"/>
      <sheetName val="KostKoef"/>
    </sheetNames>
    <sheetDataSet>
      <sheetData sheetId="0"/>
      <sheetData sheetId="1">
        <row r="4">
          <cell r="K4">
            <v>2018</v>
          </cell>
        </row>
        <row r="5">
          <cell r="K5">
            <v>4</v>
          </cell>
        </row>
        <row r="7">
          <cell r="K7">
            <v>11000</v>
          </cell>
        </row>
        <row r="8">
          <cell r="K8" t="str">
            <v>BOTL1000</v>
          </cell>
        </row>
        <row r="9">
          <cell r="K9">
            <v>2</v>
          </cell>
          <cell r="Q9">
            <v>1</v>
          </cell>
        </row>
        <row r="12">
          <cell r="N12" t="str">
            <v>US</v>
          </cell>
        </row>
      </sheetData>
      <sheetData sheetId="2"/>
      <sheetData sheetId="3">
        <row r="3">
          <cell r="H3" t="str">
            <v>2007/DXTR1000</v>
          </cell>
          <cell r="I3">
            <v>1</v>
          </cell>
          <cell r="M3" t="str">
            <v>200809/US</v>
          </cell>
          <cell r="N3">
            <v>0.7</v>
          </cell>
        </row>
        <row r="4">
          <cell r="H4" t="str">
            <v>2007/PRTR1000</v>
          </cell>
          <cell r="I4">
            <v>1</v>
          </cell>
          <cell r="M4" t="str">
            <v>200810/US</v>
          </cell>
          <cell r="N4">
            <v>0.7</v>
          </cell>
        </row>
        <row r="5">
          <cell r="H5" t="str">
            <v>2007/DXTR2000</v>
          </cell>
          <cell r="I5">
            <v>1</v>
          </cell>
          <cell r="M5" t="str">
            <v>200811/US</v>
          </cell>
          <cell r="N5">
            <v>0.7</v>
          </cell>
        </row>
        <row r="6">
          <cell r="H6" t="str">
            <v>2007/PRTR2000</v>
          </cell>
          <cell r="I6">
            <v>1</v>
          </cell>
          <cell r="M6" t="str">
            <v>200812/US</v>
          </cell>
          <cell r="N6">
            <v>0.7</v>
          </cell>
        </row>
        <row r="7">
          <cell r="H7" t="str">
            <v>2007/DXTR3000</v>
          </cell>
          <cell r="I7">
            <v>1</v>
          </cell>
          <cell r="M7" t="str">
            <v>200901/US</v>
          </cell>
          <cell r="N7">
            <v>0.7</v>
          </cell>
        </row>
        <row r="8">
          <cell r="H8" t="str">
            <v>2007/PRTR3000</v>
          </cell>
          <cell r="I8">
            <v>1</v>
          </cell>
          <cell r="M8" t="str">
            <v>200902/US</v>
          </cell>
          <cell r="N8">
            <v>0.7</v>
          </cell>
        </row>
        <row r="9">
          <cell r="H9" t="str">
            <v>2008/DXTR1000</v>
          </cell>
          <cell r="I9">
            <v>1.1000000000000001</v>
          </cell>
          <cell r="M9" t="str">
            <v>200903/US</v>
          </cell>
          <cell r="N9">
            <v>0.7</v>
          </cell>
        </row>
        <row r="10">
          <cell r="H10" t="str">
            <v>2008/PRTR1000</v>
          </cell>
          <cell r="I10">
            <v>1.1000000000000001</v>
          </cell>
          <cell r="M10" t="str">
            <v>200904/US</v>
          </cell>
          <cell r="N10">
            <v>0.7</v>
          </cell>
        </row>
        <row r="11">
          <cell r="H11" t="str">
            <v>2008/DXTR2000</v>
          </cell>
          <cell r="I11">
            <v>1</v>
          </cell>
          <cell r="M11" t="str">
            <v>200905/US</v>
          </cell>
          <cell r="N11">
            <v>0.7</v>
          </cell>
        </row>
        <row r="12">
          <cell r="H12" t="str">
            <v>2008/PRTR2000</v>
          </cell>
          <cell r="I12">
            <v>1</v>
          </cell>
          <cell r="M12" t="str">
            <v>200906/US</v>
          </cell>
          <cell r="N12">
            <v>0.7</v>
          </cell>
        </row>
        <row r="13">
          <cell r="H13" t="str">
            <v>2008/DXTR3000</v>
          </cell>
          <cell r="I13">
            <v>0.9</v>
          </cell>
          <cell r="M13" t="str">
            <v>200907/US</v>
          </cell>
          <cell r="N13">
            <v>0.7</v>
          </cell>
        </row>
        <row r="14">
          <cell r="H14" t="str">
            <v>2008/PRTR3000</v>
          </cell>
          <cell r="I14">
            <v>0.9</v>
          </cell>
          <cell r="M14" t="str">
            <v>200908/US</v>
          </cell>
          <cell r="N14">
            <v>0.7</v>
          </cell>
        </row>
        <row r="15">
          <cell r="A15">
            <v>2006</v>
          </cell>
          <cell r="B15">
            <v>15000</v>
          </cell>
          <cell r="C15" t="str">
            <v>2006/15000</v>
          </cell>
          <cell r="D15">
            <v>1</v>
          </cell>
          <cell r="H15" t="str">
            <v>2009/DXTR1000</v>
          </cell>
          <cell r="I15">
            <v>1.1000000000000001</v>
          </cell>
          <cell r="M15" t="str">
            <v>200909/US</v>
          </cell>
          <cell r="N15">
            <v>0.7</v>
          </cell>
        </row>
        <row r="16">
          <cell r="A16">
            <v>2007</v>
          </cell>
          <cell r="B16">
            <v>15000</v>
          </cell>
          <cell r="C16" t="str">
            <v>2007/15000</v>
          </cell>
          <cell r="D16">
            <v>1.02</v>
          </cell>
          <cell r="H16" t="str">
            <v>2009/PRTR1000</v>
          </cell>
          <cell r="I16">
            <v>1.1000000000000001</v>
          </cell>
          <cell r="M16" t="str">
            <v>200910/US</v>
          </cell>
          <cell r="N16">
            <v>0.7</v>
          </cell>
        </row>
        <row r="17">
          <cell r="A17">
            <v>2008</v>
          </cell>
          <cell r="B17">
            <v>15000</v>
          </cell>
          <cell r="C17" t="str">
            <v>2008/15000</v>
          </cell>
          <cell r="D17">
            <v>1.04</v>
          </cell>
          <cell r="H17" t="str">
            <v>2009/DXTR2000</v>
          </cell>
          <cell r="I17">
            <v>1.1000000000000001</v>
          </cell>
          <cell r="M17" t="str">
            <v>200911/US</v>
          </cell>
          <cell r="N17">
            <v>0.7</v>
          </cell>
        </row>
        <row r="18">
          <cell r="A18">
            <v>2009</v>
          </cell>
          <cell r="B18">
            <v>15000</v>
          </cell>
          <cell r="C18" t="str">
            <v>2009/15000</v>
          </cell>
          <cell r="D18">
            <v>1.06</v>
          </cell>
          <cell r="H18" t="str">
            <v>2009/PRTR2000</v>
          </cell>
          <cell r="I18">
            <v>1.1000000000000001</v>
          </cell>
          <cell r="M18" t="str">
            <v>200912/US</v>
          </cell>
          <cell r="N18">
            <v>0.7</v>
          </cell>
        </row>
        <row r="19">
          <cell r="A19">
            <v>2010</v>
          </cell>
          <cell r="B19">
            <v>15000</v>
          </cell>
          <cell r="C19" t="str">
            <v>2010/15000</v>
          </cell>
          <cell r="D19">
            <v>1.08</v>
          </cell>
          <cell r="H19" t="str">
            <v>2009/DXTR3000</v>
          </cell>
          <cell r="I19">
            <v>0.8</v>
          </cell>
          <cell r="M19" t="str">
            <v>201001/US</v>
          </cell>
          <cell r="N19">
            <v>0.71399999999999997</v>
          </cell>
        </row>
        <row r="20">
          <cell r="A20">
            <v>2011</v>
          </cell>
          <cell r="B20">
            <v>15000</v>
          </cell>
          <cell r="C20" t="str">
            <v>2011/15000</v>
          </cell>
          <cell r="D20">
            <v>1.1000000000000001</v>
          </cell>
          <cell r="H20" t="str">
            <v>2009/PRTR3000</v>
          </cell>
          <cell r="I20">
            <v>0.8</v>
          </cell>
          <cell r="M20" t="str">
            <v>201002/US</v>
          </cell>
          <cell r="N20">
            <v>0.72827999999999993</v>
          </cell>
        </row>
        <row r="21">
          <cell r="A21">
            <v>2012</v>
          </cell>
          <cell r="B21">
            <v>15000</v>
          </cell>
          <cell r="C21" t="str">
            <v>2012/15000</v>
          </cell>
          <cell r="D21">
            <v>1.1200000000000001</v>
          </cell>
          <cell r="H21" t="str">
            <v>2010/DXTR1000</v>
          </cell>
          <cell r="I21">
            <v>1.2</v>
          </cell>
          <cell r="M21" t="str">
            <v>201003/US</v>
          </cell>
          <cell r="N21">
            <v>0.74284559999999988</v>
          </cell>
        </row>
        <row r="22">
          <cell r="A22">
            <v>2013</v>
          </cell>
          <cell r="B22">
            <v>15000</v>
          </cell>
          <cell r="C22" t="str">
            <v>2013/15000</v>
          </cell>
          <cell r="D22">
            <v>1.1399999999999999</v>
          </cell>
          <cell r="H22" t="str">
            <v>2010/PRTR1000</v>
          </cell>
          <cell r="I22">
            <v>1.2</v>
          </cell>
          <cell r="M22" t="str">
            <v>201004/US</v>
          </cell>
          <cell r="N22">
            <v>0.75770251199999994</v>
          </cell>
        </row>
        <row r="23">
          <cell r="A23">
            <v>2014</v>
          </cell>
          <cell r="B23">
            <v>15000</v>
          </cell>
          <cell r="C23" t="str">
            <v>2014/15000</v>
          </cell>
          <cell r="D23">
            <v>1.1599999999999999</v>
          </cell>
          <cell r="H23" t="str">
            <v>2010/DXTR2000</v>
          </cell>
          <cell r="I23">
            <v>1.1000000000000001</v>
          </cell>
          <cell r="M23" t="str">
            <v>201005/US</v>
          </cell>
          <cell r="N23">
            <v>0.77285656223999999</v>
          </cell>
        </row>
        <row r="24">
          <cell r="A24">
            <v>2015</v>
          </cell>
          <cell r="B24">
            <v>15000</v>
          </cell>
          <cell r="C24" t="str">
            <v>2015/15000</v>
          </cell>
          <cell r="D24">
            <v>1.18</v>
          </cell>
          <cell r="H24" t="str">
            <v>2010/PRTR2000</v>
          </cell>
          <cell r="I24">
            <v>1.1000000000000001</v>
          </cell>
          <cell r="M24" t="str">
            <v>201006/US</v>
          </cell>
          <cell r="N24">
            <v>0.78831369348479996</v>
          </cell>
        </row>
        <row r="25">
          <cell r="A25">
            <v>2016</v>
          </cell>
          <cell r="B25">
            <v>15000</v>
          </cell>
          <cell r="C25" t="str">
            <v>2016/15000</v>
          </cell>
          <cell r="D25">
            <v>1.2</v>
          </cell>
          <cell r="H25" t="str">
            <v>2010/DXTR3000</v>
          </cell>
          <cell r="I25">
            <v>0.7</v>
          </cell>
          <cell r="M25" t="str">
            <v>201007/US</v>
          </cell>
          <cell r="N25">
            <v>0.80407996735449594</v>
          </cell>
        </row>
        <row r="26">
          <cell r="A26">
            <v>2017</v>
          </cell>
          <cell r="B26">
            <v>15000</v>
          </cell>
          <cell r="C26" t="str">
            <v>2017/15000</v>
          </cell>
          <cell r="D26">
            <v>1.22</v>
          </cell>
          <cell r="H26" t="str">
            <v>2010/PRTR3000</v>
          </cell>
          <cell r="I26">
            <v>0.7</v>
          </cell>
          <cell r="M26" t="str">
            <v>201008/US</v>
          </cell>
          <cell r="N26">
            <v>0.82016156670158591</v>
          </cell>
        </row>
        <row r="27">
          <cell r="A27">
            <v>2018</v>
          </cell>
          <cell r="B27">
            <v>15000</v>
          </cell>
          <cell r="C27" t="str">
            <v>2018/15000</v>
          </cell>
          <cell r="D27">
            <v>1.24</v>
          </cell>
          <cell r="H27" t="str">
            <v>2011/DXTR1000</v>
          </cell>
          <cell r="I27">
            <v>1.2</v>
          </cell>
          <cell r="M27" t="str">
            <v>201009/US</v>
          </cell>
          <cell r="N27">
            <v>0.83656479803561767</v>
          </cell>
        </row>
        <row r="28">
          <cell r="A28">
            <v>2019</v>
          </cell>
          <cell r="B28">
            <v>15000</v>
          </cell>
          <cell r="C28" t="str">
            <v>2019/15000</v>
          </cell>
          <cell r="D28">
            <v>1.26</v>
          </cell>
          <cell r="H28" t="str">
            <v>2011/PRTR1000</v>
          </cell>
          <cell r="I28">
            <v>1.2</v>
          </cell>
          <cell r="M28" t="str">
            <v>201010/US</v>
          </cell>
          <cell r="N28">
            <v>0.85329609399633</v>
          </cell>
        </row>
        <row r="29">
          <cell r="H29" t="str">
            <v>2011/DXTR2000</v>
          </cell>
          <cell r="I29">
            <v>1.2</v>
          </cell>
          <cell r="M29" t="str">
            <v>201011/US</v>
          </cell>
          <cell r="N29">
            <v>0.87036201587625661</v>
          </cell>
        </row>
        <row r="30">
          <cell r="H30" t="str">
            <v>2011/PRTR2000</v>
          </cell>
          <cell r="I30">
            <v>1.2</v>
          </cell>
          <cell r="M30" t="str">
            <v>201012/US</v>
          </cell>
          <cell r="N30">
            <v>0.88776925619378178</v>
          </cell>
        </row>
        <row r="31">
          <cell r="H31" t="str">
            <v>2011/DXTR3000</v>
          </cell>
          <cell r="I31">
            <v>0.6</v>
          </cell>
          <cell r="M31" t="str">
            <v>201101/US</v>
          </cell>
          <cell r="N31">
            <v>0.90552464131765742</v>
          </cell>
        </row>
        <row r="32">
          <cell r="H32" t="str">
            <v>2011/PRTR3000</v>
          </cell>
          <cell r="I32">
            <v>0.6</v>
          </cell>
          <cell r="M32" t="str">
            <v>201102/US</v>
          </cell>
          <cell r="N32">
            <v>0.92363513414401055</v>
          </cell>
        </row>
        <row r="33">
          <cell r="H33" t="str">
            <v>2012/DXTR1000</v>
          </cell>
          <cell r="I33">
            <v>1.3</v>
          </cell>
          <cell r="M33" t="str">
            <v>201103/US</v>
          </cell>
          <cell r="N33">
            <v>0.94210783682689081</v>
          </cell>
        </row>
        <row r="34">
          <cell r="C34" t="str">
            <v>200806/PRRD1000</v>
          </cell>
          <cell r="D34">
            <v>1.17</v>
          </cell>
          <cell r="H34" t="str">
            <v>2012/PRTR1000</v>
          </cell>
          <cell r="I34">
            <v>1.3</v>
          </cell>
          <cell r="M34" t="str">
            <v>201104/US</v>
          </cell>
          <cell r="N34">
            <v>0.96094999356342869</v>
          </cell>
        </row>
        <row r="35">
          <cell r="C35" t="str">
            <v>200807/PRRD1000</v>
          </cell>
          <cell r="D35">
            <v>1.19</v>
          </cell>
          <cell r="H35" t="str">
            <v>2012/DXTR2000</v>
          </cell>
          <cell r="I35">
            <v>1.3</v>
          </cell>
          <cell r="M35" t="str">
            <v>201105/US</v>
          </cell>
          <cell r="N35">
            <v>0.98016899343469732</v>
          </cell>
        </row>
        <row r="36">
          <cell r="C36" t="str">
            <v>200808/PRRD1000</v>
          </cell>
          <cell r="D36">
            <v>1.1499999999999999</v>
          </cell>
          <cell r="H36" t="str">
            <v>2012/PRTR2000</v>
          </cell>
          <cell r="I36">
            <v>1.3</v>
          </cell>
        </row>
        <row r="37">
          <cell r="C37" t="str">
            <v>200806/PRRD2000</v>
          </cell>
          <cell r="D37">
            <v>1.2</v>
          </cell>
          <cell r="H37" t="str">
            <v>2012/DXTR3000</v>
          </cell>
          <cell r="I37">
            <v>0.4</v>
          </cell>
        </row>
        <row r="38">
          <cell r="C38" t="str">
            <v>200807/PRRD2000</v>
          </cell>
          <cell r="D38">
            <v>1.1499999999999999</v>
          </cell>
          <cell r="H38" t="str">
            <v>2012/PRTR3000</v>
          </cell>
          <cell r="I38">
            <v>0.4</v>
          </cell>
        </row>
        <row r="39">
          <cell r="C39" t="str">
            <v>200808/PRRD2000</v>
          </cell>
          <cell r="D39">
            <v>1.1299999999999999</v>
          </cell>
          <cell r="H39" t="str">
            <v>2013/DXTR1000</v>
          </cell>
          <cell r="I39">
            <v>1.4</v>
          </cell>
        </row>
        <row r="40">
          <cell r="C40" t="str">
            <v>200806/PRRD3000</v>
          </cell>
          <cell r="D40">
            <v>1.1499999999999999</v>
          </cell>
          <cell r="H40" t="str">
            <v>2013/PRTR1000</v>
          </cell>
          <cell r="I40">
            <v>1.4</v>
          </cell>
        </row>
        <row r="41">
          <cell r="C41" t="str">
            <v>200807/PRRD3000</v>
          </cell>
          <cell r="D41">
            <v>1.1499999999999999</v>
          </cell>
          <cell r="H41" t="str">
            <v>2013/DXTR2000</v>
          </cell>
          <cell r="I41">
            <v>1.4</v>
          </cell>
        </row>
        <row r="42">
          <cell r="C42" t="str">
            <v>200808/PRRD3000</v>
          </cell>
          <cell r="D42">
            <v>1.1499999999999999</v>
          </cell>
          <cell r="H42" t="str">
            <v>2013/PRTR2000</v>
          </cell>
          <cell r="I42">
            <v>1.4</v>
          </cell>
        </row>
        <row r="43">
          <cell r="C43" t="str">
            <v>201206/PRRD1000</v>
          </cell>
          <cell r="D43">
            <v>1.17</v>
          </cell>
          <cell r="H43" t="str">
            <v>2013/DXTR3000</v>
          </cell>
          <cell r="I43">
            <v>0.2</v>
          </cell>
        </row>
        <row r="44">
          <cell r="C44" t="str">
            <v>201207/PRRD1000</v>
          </cell>
          <cell r="D44">
            <v>1.19</v>
          </cell>
          <cell r="H44" t="str">
            <v>2013/PRTR3000</v>
          </cell>
          <cell r="I44">
            <v>0.2</v>
          </cell>
        </row>
        <row r="45">
          <cell r="C45" t="str">
            <v>201208/PRRD1000</v>
          </cell>
          <cell r="D45">
            <v>1.1499999999999999</v>
          </cell>
          <cell r="H45" t="str">
            <v>2014/DXTR1000</v>
          </cell>
          <cell r="I45">
            <v>1.5</v>
          </cell>
        </row>
        <row r="46">
          <cell r="C46" t="str">
            <v>201206/PRRD2000</v>
          </cell>
          <cell r="D46">
            <v>1.2</v>
          </cell>
          <cell r="H46" t="str">
            <v>2014/PRTR1000</v>
          </cell>
          <cell r="I46">
            <v>1.5</v>
          </cell>
        </row>
        <row r="47">
          <cell r="C47" t="str">
            <v>201207/PRRD2000</v>
          </cell>
          <cell r="D47">
            <v>1.1499999999999999</v>
          </cell>
          <cell r="H47" t="str">
            <v>2014/DXTR2000</v>
          </cell>
          <cell r="I47">
            <v>1.5</v>
          </cell>
        </row>
        <row r="48">
          <cell r="C48" t="str">
            <v>201208/PRRD2000</v>
          </cell>
          <cell r="D48">
            <v>1.1299999999999999</v>
          </cell>
          <cell r="H48" t="str">
            <v>2014/PRTR2000</v>
          </cell>
          <cell r="I48">
            <v>1.5</v>
          </cell>
        </row>
        <row r="49">
          <cell r="C49" t="str">
            <v>201206/PRRD3000</v>
          </cell>
          <cell r="D49">
            <v>1.1499999999999999</v>
          </cell>
          <cell r="H49" t="str">
            <v>2014/DXTR3000</v>
          </cell>
          <cell r="I49">
            <v>0</v>
          </cell>
        </row>
        <row r="50">
          <cell r="C50" t="str">
            <v>201207/PRRD3000</v>
          </cell>
          <cell r="D50">
            <v>1.1499999999999999</v>
          </cell>
          <cell r="H50" t="str">
            <v>2014/PRTR3000</v>
          </cell>
          <cell r="I50">
            <v>0</v>
          </cell>
        </row>
        <row r="51">
          <cell r="C51" t="str">
            <v>201208/PRRD3000</v>
          </cell>
          <cell r="D51">
            <v>1.1499999999999999</v>
          </cell>
          <cell r="H51" t="str">
            <v>2015/DXTR1000</v>
          </cell>
          <cell r="I51">
            <v>1.5</v>
          </cell>
        </row>
        <row r="52">
          <cell r="C52" t="str">
            <v>201606/PRRD1000</v>
          </cell>
          <cell r="D52">
            <v>1.17</v>
          </cell>
          <cell r="H52" t="str">
            <v>2015/PRTR1000</v>
          </cell>
          <cell r="I52">
            <v>1.5</v>
          </cell>
        </row>
        <row r="53">
          <cell r="C53" t="str">
            <v>201607/PRRD1000</v>
          </cell>
          <cell r="D53">
            <v>1.19</v>
          </cell>
          <cell r="H53" t="str">
            <v>2015/DXTR2000</v>
          </cell>
          <cell r="I53">
            <v>1.5</v>
          </cell>
        </row>
        <row r="54">
          <cell r="C54" t="str">
            <v>201608/PRRD1000</v>
          </cell>
          <cell r="D54">
            <v>1.1499999999999999</v>
          </cell>
          <cell r="H54" t="str">
            <v>2015/PRTR2000</v>
          </cell>
          <cell r="I54">
            <v>1.5</v>
          </cell>
        </row>
        <row r="55">
          <cell r="C55" t="str">
            <v>201606/PRRD2000</v>
          </cell>
          <cell r="D55">
            <v>1.2</v>
          </cell>
          <cell r="H55" t="str">
            <v>2015/DXTR3000</v>
          </cell>
          <cell r="I55">
            <v>0</v>
          </cell>
        </row>
        <row r="56">
          <cell r="C56" t="str">
            <v>201607/PRRD2000</v>
          </cell>
          <cell r="D56">
            <v>1.1499999999999999</v>
          </cell>
          <cell r="H56" t="str">
            <v>2015/PRTR3000</v>
          </cell>
          <cell r="I56">
            <v>0</v>
          </cell>
        </row>
        <row r="57">
          <cell r="C57" t="str">
            <v>201608/PRRD2000</v>
          </cell>
          <cell r="D57">
            <v>1.1299999999999999</v>
          </cell>
          <cell r="H57" t="str">
            <v>2016/DXTR1000</v>
          </cell>
          <cell r="I57">
            <v>1.5</v>
          </cell>
        </row>
        <row r="58">
          <cell r="C58" t="str">
            <v>201606/PRRD3000</v>
          </cell>
          <cell r="D58">
            <v>1.1499999999999999</v>
          </cell>
          <cell r="H58" t="str">
            <v>2016/PRTR1000</v>
          </cell>
          <cell r="I58">
            <v>1.5</v>
          </cell>
        </row>
        <row r="59">
          <cell r="C59" t="str">
            <v>201607/PRRD3000</v>
          </cell>
          <cell r="D59">
            <v>1.1499999999999999</v>
          </cell>
          <cell r="H59" t="str">
            <v>2016/DXTR2000</v>
          </cell>
          <cell r="I59">
            <v>1.5</v>
          </cell>
        </row>
        <row r="60">
          <cell r="C60" t="str">
            <v>201608/PRRD3000</v>
          </cell>
          <cell r="D60">
            <v>1.1499999999999999</v>
          </cell>
          <cell r="H60" t="str">
            <v>2016/PRTR2000</v>
          </cell>
          <cell r="I60">
            <v>1.5</v>
          </cell>
        </row>
        <row r="61">
          <cell r="C61" t="str">
            <v>201511/HVBD1000</v>
          </cell>
          <cell r="D61">
            <v>3</v>
          </cell>
          <cell r="H61" t="str">
            <v>2016/DXTR3000</v>
          </cell>
          <cell r="I61">
            <v>0</v>
          </cell>
        </row>
        <row r="62">
          <cell r="C62" t="str">
            <v>201512/HVBD1000</v>
          </cell>
          <cell r="D62">
            <v>5</v>
          </cell>
          <cell r="H62" t="str">
            <v>2016/PRTR3000</v>
          </cell>
          <cell r="I62">
            <v>0</v>
          </cell>
        </row>
        <row r="63">
          <cell r="C63" t="str">
            <v>201601/HVBD1000</v>
          </cell>
          <cell r="D63">
            <v>0.3</v>
          </cell>
          <cell r="H63" t="str">
            <v>2017/DXTR1000</v>
          </cell>
          <cell r="I63">
            <v>1.5</v>
          </cell>
        </row>
        <row r="64">
          <cell r="H64" t="str">
            <v>2017/PRTR1000</v>
          </cell>
          <cell r="I64">
            <v>1.5</v>
          </cell>
        </row>
        <row r="65">
          <cell r="H65" t="str">
            <v>2017/DXTR2000</v>
          </cell>
          <cell r="I65">
            <v>1.5</v>
          </cell>
        </row>
        <row r="66">
          <cell r="H66" t="str">
            <v>2017/PRTR2000</v>
          </cell>
          <cell r="I66">
            <v>1.5</v>
          </cell>
        </row>
        <row r="67">
          <cell r="H67" t="str">
            <v>2017/DXTR3000</v>
          </cell>
          <cell r="I67">
            <v>0</v>
          </cell>
        </row>
        <row r="68">
          <cell r="H68" t="str">
            <v>2017/PRTR3000</v>
          </cell>
          <cell r="I68">
            <v>0</v>
          </cell>
        </row>
        <row r="69">
          <cell r="H69" t="str">
            <v>2018/DXTR1000</v>
          </cell>
          <cell r="I69">
            <v>1.5</v>
          </cell>
        </row>
        <row r="70">
          <cell r="H70" t="str">
            <v>2018/PRTR1000</v>
          </cell>
          <cell r="I70">
            <v>1.5</v>
          </cell>
        </row>
        <row r="71">
          <cell r="H71" t="str">
            <v>2018/DXTR2000</v>
          </cell>
          <cell r="I71">
            <v>1.5</v>
          </cell>
        </row>
        <row r="72">
          <cell r="H72" t="str">
            <v>2018/PRTR2000</v>
          </cell>
          <cell r="I72">
            <v>1.5</v>
          </cell>
        </row>
        <row r="73">
          <cell r="H73" t="str">
            <v>2018/DXTR3000</v>
          </cell>
          <cell r="I73">
            <v>0</v>
          </cell>
        </row>
        <row r="74">
          <cell r="H74" t="str">
            <v>2018/PRTR3000</v>
          </cell>
          <cell r="I74">
            <v>0</v>
          </cell>
        </row>
        <row r="75">
          <cell r="H75" t="str">
            <v>2019/DXTR1000</v>
          </cell>
          <cell r="I75">
            <v>1.5</v>
          </cell>
        </row>
        <row r="76">
          <cell r="H76" t="str">
            <v>2019/PRTR1000</v>
          </cell>
          <cell r="I76">
            <v>1.5</v>
          </cell>
        </row>
        <row r="77">
          <cell r="H77" t="str">
            <v>2019/DXTR2000</v>
          </cell>
          <cell r="I77">
            <v>1.5</v>
          </cell>
        </row>
        <row r="78">
          <cell r="H78" t="str">
            <v>2019/PRTR2000</v>
          </cell>
          <cell r="I78">
            <v>1.5</v>
          </cell>
        </row>
        <row r="79">
          <cell r="H79" t="str">
            <v>2019/DXTR3000</v>
          </cell>
          <cell r="I79">
            <v>0</v>
          </cell>
        </row>
        <row r="80">
          <cell r="H80" t="str">
            <v>2019/PRTR3000</v>
          </cell>
          <cell r="I80">
            <v>0</v>
          </cell>
        </row>
      </sheetData>
      <sheetData sheetId="4">
        <row r="20">
          <cell r="A20">
            <v>39083</v>
          </cell>
          <cell r="B20">
            <v>1</v>
          </cell>
          <cell r="C20">
            <v>0.75780000000000003</v>
          </cell>
          <cell r="D20">
            <v>0.8335800000000001</v>
          </cell>
        </row>
        <row r="21">
          <cell r="A21">
            <v>39448</v>
          </cell>
          <cell r="B21">
            <v>1.035657015</v>
          </cell>
          <cell r="C21">
            <v>0.68479999999999996</v>
          </cell>
          <cell r="D21">
            <v>0.78013971625919998</v>
          </cell>
        </row>
        <row r="22">
          <cell r="A22">
            <v>39814</v>
          </cell>
          <cell r="B22">
            <v>1.0405964314806038</v>
          </cell>
          <cell r="C22">
            <v>0.71840000000000004</v>
          </cell>
          <cell r="D22">
            <v>0.82232092401323242</v>
          </cell>
        </row>
        <row r="23">
          <cell r="A23">
            <v>40179</v>
          </cell>
          <cell r="B23">
            <v>1.0579630223297196</v>
          </cell>
          <cell r="C23">
            <v>0.69769999999999999</v>
          </cell>
          <cell r="D23">
            <v>0.81195488074738986</v>
          </cell>
        </row>
        <row r="24">
          <cell r="A24">
            <v>40544</v>
          </cell>
          <cell r="B24">
            <v>1.075678713645118</v>
          </cell>
          <cell r="C24">
            <v>0.74680000000000002</v>
          </cell>
          <cell r="D24">
            <v>0.88364854968519158</v>
          </cell>
        </row>
        <row r="25">
          <cell r="A25">
            <v>40909</v>
          </cell>
          <cell r="B25">
            <v>1.1026277946475471</v>
          </cell>
          <cell r="C25">
            <v>0.77090000000000003</v>
          </cell>
          <cell r="D25">
            <v>0.93501734358317357</v>
          </cell>
        </row>
        <row r="26">
          <cell r="A26">
            <v>41275</v>
          </cell>
          <cell r="B26">
            <v>1.1205375684167262</v>
          </cell>
          <cell r="C26">
            <v>0.75839999999999996</v>
          </cell>
          <cell r="D26">
            <v>0.93479726107596961</v>
          </cell>
        </row>
        <row r="27">
          <cell r="A27">
            <v>41640</v>
          </cell>
          <cell r="B27">
            <v>1.136889909313902</v>
          </cell>
          <cell r="C27">
            <v>0.7258</v>
          </cell>
          <cell r="D27">
            <v>0.90767016579803317</v>
          </cell>
        </row>
        <row r="28">
          <cell r="A28">
            <v>42005</v>
          </cell>
          <cell r="B28">
            <v>1.1347716877540968</v>
          </cell>
          <cell r="C28">
            <v>0.82640000000000002</v>
          </cell>
          <cell r="D28">
            <v>1.0315528550359843</v>
          </cell>
        </row>
        <row r="29">
          <cell r="A29">
            <v>42370</v>
          </cell>
          <cell r="B29">
            <v>1.1452488747443224</v>
          </cell>
          <cell r="C29">
            <v>0.92090000000000005</v>
          </cell>
          <cell r="D29">
            <v>1.1601256576272512</v>
          </cell>
        </row>
        <row r="30">
          <cell r="A30">
            <v>42736</v>
          </cell>
          <cell r="B30">
            <v>1.1703587769927766</v>
          </cell>
          <cell r="C30">
            <v>0.94769999999999999</v>
          </cell>
          <cell r="D30">
            <v>1.2200639142516598</v>
          </cell>
        </row>
        <row r="31">
          <cell r="A31">
            <v>43101</v>
          </cell>
          <cell r="B31">
            <v>1.1916775994417295</v>
          </cell>
          <cell r="C31">
            <v>0.83179999999999998</v>
          </cell>
          <cell r="D31">
            <v>1.0903611699371936</v>
          </cell>
        </row>
        <row r="32">
          <cell r="A32">
            <v>43466</v>
          </cell>
          <cell r="B32">
            <v>1.2181396490254881</v>
          </cell>
          <cell r="C32">
            <v>0.87290000000000001</v>
          </cell>
          <cell r="D32">
            <v>1.1696455095977836</v>
          </cell>
        </row>
      </sheetData>
      <sheetData sheetId="5"/>
      <sheetData sheetId="6"/>
      <sheetData sheetId="7">
        <row r="18">
          <cell r="I18">
            <v>20071</v>
          </cell>
          <cell r="J18">
            <v>0.76305468749999994</v>
          </cell>
        </row>
        <row r="19">
          <cell r="I19">
            <v>20072</v>
          </cell>
          <cell r="J19">
            <v>0.74156666666666693</v>
          </cell>
        </row>
        <row r="20">
          <cell r="I20">
            <v>20073</v>
          </cell>
          <cell r="J20">
            <v>0.7274854838709679</v>
          </cell>
        </row>
        <row r="21">
          <cell r="I21">
            <v>20074</v>
          </cell>
          <cell r="J21">
            <v>0.69046290322580639</v>
          </cell>
        </row>
        <row r="22">
          <cell r="I22">
            <v>20081</v>
          </cell>
          <cell r="J22">
            <v>0.6678523809523812</v>
          </cell>
        </row>
        <row r="23">
          <cell r="I23">
            <v>20082</v>
          </cell>
          <cell r="J23">
            <v>0.63991093749999994</v>
          </cell>
        </row>
        <row r="24">
          <cell r="I24">
            <v>20083</v>
          </cell>
          <cell r="J24">
            <v>0.66700158730158743</v>
          </cell>
        </row>
        <row r="25">
          <cell r="I25">
            <v>20084</v>
          </cell>
          <cell r="J25">
            <v>0.75986290322580663</v>
          </cell>
        </row>
        <row r="26">
          <cell r="I26">
            <v>20091</v>
          </cell>
          <cell r="J26">
            <v>0.76786984126984148</v>
          </cell>
        </row>
        <row r="27">
          <cell r="I27">
            <v>20092</v>
          </cell>
          <cell r="J27">
            <v>0.73406190476190469</v>
          </cell>
        </row>
        <row r="28">
          <cell r="I28">
            <v>20093</v>
          </cell>
          <cell r="J28">
            <v>0.69933492063492064</v>
          </cell>
        </row>
        <row r="29">
          <cell r="I29">
            <v>20094</v>
          </cell>
          <cell r="J29">
            <v>0.67718387096774169</v>
          </cell>
        </row>
        <row r="30">
          <cell r="I30">
            <v>20101</v>
          </cell>
          <cell r="J30">
            <v>0.72370317460317468</v>
          </cell>
        </row>
        <row r="31">
          <cell r="I31">
            <v>20102</v>
          </cell>
          <cell r="J31">
            <v>0.78725396825396809</v>
          </cell>
        </row>
        <row r="32">
          <cell r="I32">
            <v>20103</v>
          </cell>
          <cell r="J32">
            <v>0.77344920634920633</v>
          </cell>
        </row>
        <row r="33">
          <cell r="I33">
            <v>20104</v>
          </cell>
          <cell r="J33">
            <v>0.73649838709677418</v>
          </cell>
        </row>
        <row r="34">
          <cell r="I34">
            <v>20111</v>
          </cell>
          <cell r="J34">
            <v>0.73051587301587295</v>
          </cell>
        </row>
        <row r="35">
          <cell r="I35">
            <v>20112</v>
          </cell>
          <cell r="J35">
            <v>0.69456349206349188</v>
          </cell>
        </row>
        <row r="36">
          <cell r="I36">
            <v>20113</v>
          </cell>
          <cell r="J36">
            <v>0.70853174603174607</v>
          </cell>
        </row>
        <row r="37">
          <cell r="I37">
            <v>20114</v>
          </cell>
          <cell r="J37">
            <v>0.74224590163934412</v>
          </cell>
        </row>
        <row r="38">
          <cell r="I38">
            <v>20121</v>
          </cell>
          <cell r="J38">
            <v>0.76256875000000002</v>
          </cell>
        </row>
        <row r="39">
          <cell r="I39">
            <v>20122</v>
          </cell>
          <cell r="J39">
            <v>0.78000952380952404</v>
          </cell>
        </row>
        <row r="40">
          <cell r="I40">
            <v>20123</v>
          </cell>
          <cell r="J40">
            <v>0.79991935483870968</v>
          </cell>
        </row>
        <row r="41">
          <cell r="I41">
            <v>20124</v>
          </cell>
          <cell r="J41">
            <v>0.77105967741935533</v>
          </cell>
        </row>
        <row r="42">
          <cell r="I42">
            <v>20131</v>
          </cell>
          <cell r="J42">
            <v>0.75755245901639345</v>
          </cell>
        </row>
        <row r="43">
          <cell r="I43">
            <v>20132</v>
          </cell>
          <cell r="J43">
            <v>0.76547812500000012</v>
          </cell>
        </row>
        <row r="44">
          <cell r="I44">
            <v>20133</v>
          </cell>
          <cell r="J44">
            <v>0.75492539682539694</v>
          </cell>
        </row>
        <row r="45">
          <cell r="I45">
            <v>20134</v>
          </cell>
          <cell r="J45">
            <v>0.73440806451612917</v>
          </cell>
        </row>
        <row r="46">
          <cell r="I46">
            <v>20141</v>
          </cell>
          <cell r="J46">
            <v>0.72986612903225834</v>
          </cell>
        </row>
        <row r="47">
          <cell r="I47">
            <v>20142</v>
          </cell>
          <cell r="J47">
            <v>0.72928095238095225</v>
          </cell>
        </row>
        <row r="48">
          <cell r="I48">
            <v>20143</v>
          </cell>
          <cell r="J48">
            <v>0.75528571428571434</v>
          </cell>
        </row>
        <row r="49">
          <cell r="I49">
            <v>20144</v>
          </cell>
          <cell r="J49">
            <v>0.80038548387096797</v>
          </cell>
        </row>
        <row r="50">
          <cell r="I50">
            <v>20151</v>
          </cell>
          <cell r="J50">
            <v>0.88986774193548401</v>
          </cell>
        </row>
        <row r="51">
          <cell r="I51">
            <v>20152</v>
          </cell>
          <cell r="J51">
            <v>0.90429523809523815</v>
          </cell>
        </row>
        <row r="52">
          <cell r="I52">
            <v>20153</v>
          </cell>
          <cell r="J52">
            <v>0.89940158730158726</v>
          </cell>
        </row>
        <row r="53">
          <cell r="I53">
            <v>20154</v>
          </cell>
          <cell r="J53">
            <v>0.91394193548387082</v>
          </cell>
        </row>
        <row r="54">
          <cell r="I54">
            <v>20161</v>
          </cell>
          <cell r="J54">
            <v>0.90681451612903197</v>
          </cell>
        </row>
        <row r="55">
          <cell r="I55">
            <v>20162</v>
          </cell>
          <cell r="J55">
            <v>0.88559846153846156</v>
          </cell>
        </row>
        <row r="56">
          <cell r="I56">
            <v>20163</v>
          </cell>
          <cell r="J56">
            <v>0.89591666666666647</v>
          </cell>
        </row>
        <row r="57">
          <cell r="I57">
            <v>20164</v>
          </cell>
          <cell r="J57">
            <v>0.92826153846153892</v>
          </cell>
        </row>
        <row r="58">
          <cell r="I58">
            <v>20171</v>
          </cell>
          <cell r="J58">
            <v>0.93838923076923064</v>
          </cell>
        </row>
        <row r="59">
          <cell r="I59">
            <v>20172</v>
          </cell>
          <cell r="J59">
            <v>0.90867076923076917</v>
          </cell>
        </row>
        <row r="60">
          <cell r="I60">
            <v>20173</v>
          </cell>
          <cell r="J60">
            <v>0.85122923076923074</v>
          </cell>
        </row>
        <row r="61">
          <cell r="I61">
            <v>20174</v>
          </cell>
          <cell r="J61">
            <v>0.84922461538461547</v>
          </cell>
        </row>
        <row r="62">
          <cell r="I62">
            <v>20181</v>
          </cell>
          <cell r="J62">
            <v>0.81410307692307748</v>
          </cell>
        </row>
        <row r="63">
          <cell r="I63">
            <v>20182</v>
          </cell>
          <cell r="J63">
            <v>0.8394707692307688</v>
          </cell>
        </row>
        <row r="64">
          <cell r="I64">
            <v>20183</v>
          </cell>
          <cell r="J64">
            <v>0.86000615384615386</v>
          </cell>
        </row>
        <row r="65">
          <cell r="I65">
            <v>20184</v>
          </cell>
          <cell r="J65">
            <v>0.87627230769230768</v>
          </cell>
        </row>
        <row r="66">
          <cell r="I66">
            <v>20191</v>
          </cell>
          <cell r="J66">
            <v>0.87506800000000029</v>
          </cell>
        </row>
        <row r="67">
          <cell r="I67">
            <v>20192</v>
          </cell>
          <cell r="J67">
            <v>0.82679999999999998</v>
          </cell>
        </row>
        <row r="68">
          <cell r="I68">
            <v>20193</v>
          </cell>
          <cell r="J68">
            <v>0.83509999999999995</v>
          </cell>
        </row>
        <row r="69">
          <cell r="I69">
            <v>20194</v>
          </cell>
          <cell r="J69">
            <v>0.85219999999999996</v>
          </cell>
        </row>
      </sheetData>
      <sheetData sheetId="8"/>
      <sheetData sheetId="9">
        <row r="2">
          <cell r="L2">
            <v>20071</v>
          </cell>
          <cell r="M2">
            <v>1</v>
          </cell>
        </row>
        <row r="3">
          <cell r="L3">
            <v>20072</v>
          </cell>
          <cell r="M3">
            <v>0.99521577617778478</v>
          </cell>
        </row>
        <row r="4">
          <cell r="L4">
            <v>20073</v>
          </cell>
          <cell r="M4">
            <v>0.98944325612788386</v>
          </cell>
        </row>
        <row r="5">
          <cell r="L5">
            <v>20074</v>
          </cell>
          <cell r="M5">
            <v>0.99264338804653474</v>
          </cell>
        </row>
        <row r="6">
          <cell r="L6">
            <v>20081</v>
          </cell>
          <cell r="M6">
            <v>1.0105186296362818</v>
          </cell>
        </row>
        <row r="7">
          <cell r="L7">
            <v>20082</v>
          </cell>
          <cell r="M7">
            <v>1.0018174821791335</v>
          </cell>
        </row>
        <row r="8">
          <cell r="L8">
            <v>20083</v>
          </cell>
          <cell r="M8">
            <v>1.0082667516812314</v>
          </cell>
        </row>
        <row r="9">
          <cell r="L9">
            <v>20084</v>
          </cell>
          <cell r="M9">
            <v>1.0254662952732807</v>
          </cell>
        </row>
        <row r="10">
          <cell r="L10">
            <v>20091</v>
          </cell>
          <cell r="M10">
            <v>0.9892381661420786</v>
          </cell>
        </row>
        <row r="11">
          <cell r="L11">
            <v>20092</v>
          </cell>
          <cell r="M11">
            <v>0.99341588889750121</v>
          </cell>
        </row>
        <row r="12">
          <cell r="L12">
            <v>20093</v>
          </cell>
          <cell r="M12">
            <v>0.98435184668888165</v>
          </cell>
        </row>
        <row r="13">
          <cell r="L13">
            <v>20094</v>
          </cell>
          <cell r="M13">
            <v>0.97663279723288299</v>
          </cell>
        </row>
        <row r="14">
          <cell r="L14">
            <v>20101</v>
          </cell>
          <cell r="M14">
            <v>0.96545524784000569</v>
          </cell>
        </row>
        <row r="15">
          <cell r="L15">
            <v>20102</v>
          </cell>
          <cell r="M15">
            <v>0.9733235420924542</v>
          </cell>
        </row>
        <row r="16">
          <cell r="L16">
            <v>20103</v>
          </cell>
          <cell r="M16">
            <v>0.97210459976125008</v>
          </cell>
        </row>
        <row r="17">
          <cell r="L17">
            <v>20104</v>
          </cell>
          <cell r="M17">
            <v>0.9740430034032912</v>
          </cell>
        </row>
        <row r="18">
          <cell r="L18">
            <v>20111</v>
          </cell>
          <cell r="M18">
            <v>0.9986624041461275</v>
          </cell>
        </row>
        <row r="19">
          <cell r="L19">
            <v>20112</v>
          </cell>
          <cell r="M19">
            <v>0.99031947378631724</v>
          </cell>
        </row>
        <row r="20">
          <cell r="L20">
            <v>20113</v>
          </cell>
          <cell r="M20">
            <v>1.0012773493548848</v>
          </cell>
        </row>
        <row r="21">
          <cell r="L21">
            <v>20114</v>
          </cell>
          <cell r="M21">
            <v>0.98168551874263832</v>
          </cell>
        </row>
        <row r="22">
          <cell r="L22">
            <v>20121</v>
          </cell>
          <cell r="M22">
            <v>1.0009878546747364</v>
          </cell>
        </row>
        <row r="23">
          <cell r="L23">
            <v>20122</v>
          </cell>
          <cell r="M23">
            <v>1.0017377524572195</v>
          </cell>
        </row>
        <row r="24">
          <cell r="L24">
            <v>20123</v>
          </cell>
          <cell r="M24">
            <v>1.0047295361451336</v>
          </cell>
        </row>
        <row r="25">
          <cell r="L25">
            <v>20124</v>
          </cell>
          <cell r="M25">
            <v>1.0349843123555307</v>
          </cell>
        </row>
        <row r="26">
          <cell r="L26">
            <v>20131</v>
          </cell>
          <cell r="M26">
            <v>1.0141833989221145</v>
          </cell>
        </row>
        <row r="27">
          <cell r="L27">
            <v>20132</v>
          </cell>
          <cell r="M27">
            <v>1.025159928236119</v>
          </cell>
        </row>
        <row r="28">
          <cell r="L28">
            <v>20133</v>
          </cell>
          <cell r="M28">
            <v>1.0176452961041949</v>
          </cell>
        </row>
        <row r="29">
          <cell r="L29">
            <v>20134</v>
          </cell>
          <cell r="M29">
            <v>1.0173907893202316</v>
          </cell>
        </row>
        <row r="30">
          <cell r="L30">
            <v>20141</v>
          </cell>
          <cell r="M30">
            <v>1.0491883334682439</v>
          </cell>
        </row>
        <row r="31">
          <cell r="L31">
            <v>20142</v>
          </cell>
          <cell r="M31">
            <v>1.0325335270037501</v>
          </cell>
        </row>
        <row r="32">
          <cell r="L32">
            <v>20143</v>
          </cell>
          <cell r="M32">
            <v>1.0286395537106845</v>
          </cell>
        </row>
        <row r="33">
          <cell r="L33">
            <v>20144</v>
          </cell>
          <cell r="M33">
            <v>1.0449622990878011</v>
          </cell>
        </row>
        <row r="34">
          <cell r="L34">
            <v>20151</v>
          </cell>
          <cell r="M34">
            <v>1.0509196932003233</v>
          </cell>
        </row>
        <row r="35">
          <cell r="L35">
            <v>20152</v>
          </cell>
          <cell r="M35">
            <v>1.0545787576786643</v>
          </cell>
        </row>
        <row r="36">
          <cell r="L36">
            <v>20153</v>
          </cell>
          <cell r="M36">
            <v>1.0582505621912279</v>
          </cell>
        </row>
        <row r="37">
          <cell r="L37">
            <v>20154</v>
          </cell>
          <cell r="M37">
            <v>1.0642837135061363</v>
          </cell>
        </row>
        <row r="38">
          <cell r="L38">
            <v>20161</v>
          </cell>
          <cell r="M38">
            <v>1.0637511720767254</v>
          </cell>
        </row>
        <row r="39">
          <cell r="L39">
            <v>20162</v>
          </cell>
          <cell r="M39">
            <v>1.0632188971179655</v>
          </cell>
        </row>
        <row r="40">
          <cell r="L40">
            <v>20163</v>
          </cell>
          <cell r="M40">
            <v>1.065603107945013</v>
          </cell>
        </row>
        <row r="41">
          <cell r="L41">
            <v>20164</v>
          </cell>
          <cell r="M41">
            <v>1.0745474878632968</v>
          </cell>
        </row>
        <row r="42">
          <cell r="L42">
            <v>20171</v>
          </cell>
          <cell r="M42">
            <v>1.0856567650444164</v>
          </cell>
        </row>
        <row r="43">
          <cell r="L43">
            <v>20172</v>
          </cell>
          <cell r="M43">
            <v>1.0848416048413838</v>
          </cell>
        </row>
        <row r="44">
          <cell r="L44">
            <v>20173</v>
          </cell>
          <cell r="M44">
            <v>1.0923570380144494</v>
          </cell>
        </row>
        <row r="45">
          <cell r="L45">
            <v>20174</v>
          </cell>
          <cell r="M45">
            <v>1.0985846324384014</v>
          </cell>
        </row>
        <row r="46">
          <cell r="L46">
            <v>20181</v>
          </cell>
          <cell r="M46">
            <v>1.1078058502179429</v>
          </cell>
        </row>
        <row r="47">
          <cell r="L47">
            <v>20182</v>
          </cell>
          <cell r="M47">
            <v>1.0999684294647067</v>
          </cell>
        </row>
        <row r="48">
          <cell r="L48">
            <v>20183</v>
          </cell>
          <cell r="M48">
            <v>1.102435049128869</v>
          </cell>
        </row>
        <row r="49">
          <cell r="L49">
            <v>20184</v>
          </cell>
          <cell r="M49">
            <v>1.0903297671493892</v>
          </cell>
        </row>
        <row r="50">
          <cell r="L50">
            <v>20191</v>
          </cell>
          <cell r="M50">
            <v>1.0930923629129781</v>
          </cell>
        </row>
        <row r="51">
          <cell r="L51">
            <v>20192</v>
          </cell>
          <cell r="M51">
            <v>1.0958619583344529</v>
          </cell>
        </row>
        <row r="52">
          <cell r="L52">
            <v>20193</v>
          </cell>
          <cell r="M52">
            <v>1.0986385711490219</v>
          </cell>
        </row>
        <row r="53">
          <cell r="L53">
            <v>20194</v>
          </cell>
          <cell r="M53">
            <v>1.101422219136829</v>
          </cell>
        </row>
      </sheetData>
    </sheetDataSet>
  </externalBook>
</externalLink>
</file>

<file path=xl/tables/table1.xml><?xml version="1.0" encoding="utf-8"?>
<table xmlns="http://schemas.openxmlformats.org/spreadsheetml/2006/main" id="1" name="Kunde" displayName="Kunde" ref="A1:H26" totalsRowShown="0">
  <autoFilter ref="A1:H26"/>
  <tableColumns count="8">
    <tableColumn id="1" name="CustomerDescr" dataDxfId="15"/>
    <tableColumn id="2" name="Customer" dataDxfId="14"/>
    <tableColumn id="3" name="City" dataDxfId="13"/>
    <tableColumn id="4" name="Salesorg" dataDxfId="12"/>
    <tableColumn id="5" name="Country" dataDxfId="11"/>
    <tableColumn id="6" name="Äquivalenz Kunde" dataDxfId="10"/>
    <tableColumn id="7" name="Rabatt" dataDxfId="9">
      <calculatedColumnFormula>VLOOKUP(F2,CustProdZusatz!$A$32:$B$34,2,TRUE)</calculatedColumnFormula>
    </tableColumn>
    <tableColumn id="9" name="Normiert" dataDxfId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dukt" displayName="Produkt" ref="A1:J31" totalsRowShown="0" tableBorderDxfId="7">
  <autoFilter ref="A1:J31"/>
  <tableColumns count="10">
    <tableColumn id="2" name="Product" dataDxfId="6" dataCellStyle="Standard 2"/>
    <tableColumn id="1" name="ProductDescr" dataDxfId="5"/>
    <tableColumn id="3" name="Product Category" dataDxfId="4"/>
    <tableColumn id="4" name="Division" dataDxfId="3"/>
    <tableColumn id="5" name="InternalPrice" dataDxfId="2"/>
    <tableColumn id="6" name="Salesprice" dataDxfId="1"/>
    <tableColumn id="7" name="Äquivalenz Produkt"/>
    <tableColumn id="8" name="Color"/>
    <tableColumn id="9" name="Gruppe"/>
    <tableColumn id="11" name="Normier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E14"/>
  <sheetViews>
    <sheetView workbookViewId="0">
      <selection activeCell="A6" sqref="A6"/>
    </sheetView>
  </sheetViews>
  <sheetFormatPr baseColWidth="10" defaultColWidth="9.140625" defaultRowHeight="15" x14ac:dyDescent="0.25"/>
  <sheetData>
    <row r="1" spans="1: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s="2">
        <v>1</v>
      </c>
      <c r="C2">
        <v>0</v>
      </c>
      <c r="D2" s="1">
        <f>A2</f>
        <v>1</v>
      </c>
      <c r="E2" s="1">
        <f>$B$14/12/B2</f>
        <v>3.2083333333333335</v>
      </c>
    </row>
    <row r="3" spans="1:5" x14ac:dyDescent="0.25">
      <c r="A3">
        <f>A2+1</f>
        <v>2</v>
      </c>
      <c r="B3" s="2">
        <v>1.5</v>
      </c>
      <c r="C3">
        <f>SUM(B2:B$2)/SUM(B$2:B$13)</f>
        <v>2.5974025974025976E-2</v>
      </c>
      <c r="D3" s="1">
        <f t="shared" ref="D3:D13" si="0">A3</f>
        <v>2</v>
      </c>
      <c r="E3" s="1">
        <f t="shared" ref="E3:E13" si="1">$B$14/12/B3</f>
        <v>2.1388888888888888</v>
      </c>
    </row>
    <row r="4" spans="1:5" x14ac:dyDescent="0.25">
      <c r="A4">
        <f t="shared" ref="A4:A13" si="2">A3+1</f>
        <v>3</v>
      </c>
      <c r="B4" s="2">
        <v>2</v>
      </c>
      <c r="C4">
        <f>SUM(B$2:B3)/SUM(B$2:B$13)</f>
        <v>6.4935064935064929E-2</v>
      </c>
      <c r="D4" s="1">
        <f t="shared" si="0"/>
        <v>3</v>
      </c>
      <c r="E4" s="1">
        <f t="shared" si="1"/>
        <v>1.6041666666666667</v>
      </c>
    </row>
    <row r="5" spans="1:5" x14ac:dyDescent="0.25">
      <c r="A5">
        <f t="shared" si="2"/>
        <v>4</v>
      </c>
      <c r="B5" s="2">
        <v>5</v>
      </c>
      <c r="C5">
        <f>SUM(B$2:B4)/SUM(B$2:B$13)</f>
        <v>0.11688311688311688</v>
      </c>
      <c r="D5" s="1">
        <f t="shared" si="0"/>
        <v>4</v>
      </c>
      <c r="E5" s="1">
        <f t="shared" si="1"/>
        <v>0.64166666666666672</v>
      </c>
    </row>
    <row r="6" spans="1:5" x14ac:dyDescent="0.25">
      <c r="A6">
        <f t="shared" si="2"/>
        <v>5</v>
      </c>
      <c r="B6" s="2">
        <v>6.5</v>
      </c>
      <c r="C6">
        <f>SUM(B$2:B5)/SUM(B$2:B$13)</f>
        <v>0.24675324675324675</v>
      </c>
      <c r="D6" s="1">
        <f t="shared" si="0"/>
        <v>5</v>
      </c>
      <c r="E6" s="1">
        <f t="shared" si="1"/>
        <v>0.49358974358974361</v>
      </c>
    </row>
    <row r="7" spans="1:5" x14ac:dyDescent="0.25">
      <c r="A7">
        <f t="shared" si="2"/>
        <v>6</v>
      </c>
      <c r="B7" s="2">
        <v>8</v>
      </c>
      <c r="C7">
        <f>SUM(B$2:B6)/SUM(B$2:B$13)</f>
        <v>0.41558441558441561</v>
      </c>
      <c r="D7" s="1">
        <f t="shared" si="0"/>
        <v>6</v>
      </c>
      <c r="E7" s="1">
        <f t="shared" si="1"/>
        <v>0.40104166666666669</v>
      </c>
    </row>
    <row r="8" spans="1:5" x14ac:dyDescent="0.25">
      <c r="A8">
        <f t="shared" si="2"/>
        <v>7</v>
      </c>
      <c r="B8" s="2">
        <v>4</v>
      </c>
      <c r="C8">
        <f>SUM(B$2:B7)/SUM(B$2:B$13)</f>
        <v>0.62337662337662336</v>
      </c>
      <c r="D8" s="1">
        <f t="shared" si="0"/>
        <v>7</v>
      </c>
      <c r="E8" s="1">
        <f t="shared" si="1"/>
        <v>0.80208333333333337</v>
      </c>
    </row>
    <row r="9" spans="1:5" x14ac:dyDescent="0.25">
      <c r="A9">
        <f t="shared" si="2"/>
        <v>8</v>
      </c>
      <c r="B9" s="2">
        <v>3.5</v>
      </c>
      <c r="C9">
        <f>SUM(B$2:B8)/SUM(B$2:B$13)</f>
        <v>0.72727272727272729</v>
      </c>
      <c r="D9" s="1">
        <f t="shared" si="0"/>
        <v>8</v>
      </c>
      <c r="E9" s="1">
        <f t="shared" si="1"/>
        <v>0.91666666666666674</v>
      </c>
    </row>
    <row r="10" spans="1:5" x14ac:dyDescent="0.25">
      <c r="A10">
        <f t="shared" si="2"/>
        <v>9</v>
      </c>
      <c r="B10" s="2">
        <v>3</v>
      </c>
      <c r="C10">
        <f>SUM(B$2:B9)/SUM(B$2:B$13)</f>
        <v>0.81818181818181823</v>
      </c>
      <c r="D10" s="1">
        <f t="shared" si="0"/>
        <v>9</v>
      </c>
      <c r="E10" s="1">
        <f t="shared" si="1"/>
        <v>1.0694444444444444</v>
      </c>
    </row>
    <row r="11" spans="1:5" x14ac:dyDescent="0.25">
      <c r="A11">
        <f t="shared" si="2"/>
        <v>10</v>
      </c>
      <c r="B11" s="2">
        <v>2</v>
      </c>
      <c r="C11">
        <f>SUM(B$2:B10)/SUM(B$2:B$13)</f>
        <v>0.89610389610389607</v>
      </c>
      <c r="D11" s="1">
        <f t="shared" si="0"/>
        <v>10</v>
      </c>
      <c r="E11" s="1">
        <f t="shared" si="1"/>
        <v>1.6041666666666667</v>
      </c>
    </row>
    <row r="12" spans="1:5" x14ac:dyDescent="0.25">
      <c r="A12">
        <f t="shared" si="2"/>
        <v>11</v>
      </c>
      <c r="B12" s="2">
        <v>1</v>
      </c>
      <c r="C12">
        <f>SUM(B$2:B11)/SUM(B$2:B$13)</f>
        <v>0.94805194805194803</v>
      </c>
      <c r="D12" s="1">
        <f t="shared" si="0"/>
        <v>11</v>
      </c>
      <c r="E12" s="1">
        <f t="shared" si="1"/>
        <v>3.2083333333333335</v>
      </c>
    </row>
    <row r="13" spans="1:5" x14ac:dyDescent="0.25">
      <c r="A13">
        <f t="shared" si="2"/>
        <v>12</v>
      </c>
      <c r="B13" s="2">
        <v>1</v>
      </c>
      <c r="C13">
        <f>SUM(B$2:B12)/SUM(B$2:B$13)</f>
        <v>0.97402597402597402</v>
      </c>
      <c r="D13" s="1">
        <f t="shared" si="0"/>
        <v>12</v>
      </c>
      <c r="E13" s="1">
        <f t="shared" si="1"/>
        <v>3.2083333333333335</v>
      </c>
    </row>
    <row r="14" spans="1:5" x14ac:dyDescent="0.25">
      <c r="B14">
        <f>SUM(B2:B13)</f>
        <v>38.5</v>
      </c>
      <c r="C14">
        <f>SUM(B$2:B13)/SUM(B$2:B$13)</f>
        <v>1</v>
      </c>
      <c r="E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H30"/>
  <sheetViews>
    <sheetView tabSelected="1" zoomScaleNormal="100" workbookViewId="0">
      <selection activeCell="J5" sqref="J5"/>
    </sheetView>
  </sheetViews>
  <sheetFormatPr baseColWidth="10" defaultRowHeight="12.75" x14ac:dyDescent="0.2"/>
  <cols>
    <col min="1" max="1" width="19.85546875" style="3" bestFit="1" customWidth="1"/>
    <col min="2" max="2" width="12" style="3" customWidth="1"/>
    <col min="3" max="3" width="18.5703125" style="3" customWidth="1"/>
    <col min="4" max="4" width="14.42578125" style="3" customWidth="1"/>
    <col min="5" max="5" width="11.42578125" style="3"/>
    <col min="6" max="6" width="19.7109375" style="3" customWidth="1"/>
    <col min="7" max="7" width="11.42578125" style="3"/>
    <col min="8" max="8" width="16.5703125" style="3" customWidth="1"/>
    <col min="9" max="16384" width="11.42578125" style="3"/>
  </cols>
  <sheetData>
    <row r="1" spans="1:8" x14ac:dyDescent="0.2">
      <c r="A1" s="4" t="s">
        <v>12</v>
      </c>
      <c r="B1" s="5" t="s">
        <v>177</v>
      </c>
      <c r="C1" s="5" t="s">
        <v>7</v>
      </c>
      <c r="D1" s="6" t="s">
        <v>29</v>
      </c>
      <c r="E1" s="7" t="s">
        <v>180</v>
      </c>
      <c r="F1" s="7" t="s">
        <v>10</v>
      </c>
      <c r="G1" s="8" t="s">
        <v>11</v>
      </c>
      <c r="H1" s="5" t="s">
        <v>2</v>
      </c>
    </row>
    <row r="2" spans="1:8" x14ac:dyDescent="0.2">
      <c r="A2" s="9" t="s">
        <v>14</v>
      </c>
      <c r="B2" s="10">
        <v>1000</v>
      </c>
      <c r="C2" s="9" t="s">
        <v>15</v>
      </c>
      <c r="D2" s="11" t="s">
        <v>16</v>
      </c>
      <c r="E2" s="12" t="s">
        <v>17</v>
      </c>
      <c r="F2" s="13">
        <v>10</v>
      </c>
      <c r="G2" s="14">
        <f>VLOOKUP(F2,CustProdZusatz!$A$32:$B$34,2,TRUE)</f>
        <v>0.03</v>
      </c>
      <c r="H2" s="15">
        <v>0</v>
      </c>
    </row>
    <row r="3" spans="1:8" x14ac:dyDescent="0.2">
      <c r="A3" s="9" t="s">
        <v>18</v>
      </c>
      <c r="B3" s="10">
        <v>2000</v>
      </c>
      <c r="C3" s="9" t="s">
        <v>19</v>
      </c>
      <c r="D3" s="11" t="s">
        <v>20</v>
      </c>
      <c r="E3" s="12" t="s">
        <v>17</v>
      </c>
      <c r="F3" s="13">
        <v>12</v>
      </c>
      <c r="G3" s="14">
        <f>VLOOKUP(F3,CustProdZusatz!$A$32:$B$34,2,TRUE)</f>
        <v>0.03</v>
      </c>
      <c r="H3" s="15">
        <f>SUM(F$2:F2)/SUM(F$2:F$26)</f>
        <v>4.048582995951417E-2</v>
      </c>
    </row>
    <row r="4" spans="1:8" x14ac:dyDescent="0.2">
      <c r="A4" s="9" t="s">
        <v>21</v>
      </c>
      <c r="B4" s="10">
        <v>3000</v>
      </c>
      <c r="C4" s="9" t="s">
        <v>22</v>
      </c>
      <c r="D4" s="11" t="s">
        <v>20</v>
      </c>
      <c r="E4" s="12" t="s">
        <v>17</v>
      </c>
      <c r="F4" s="13">
        <v>10</v>
      </c>
      <c r="G4" s="14">
        <f>VLOOKUP(F4,CustProdZusatz!$A$32:$B$34,2,TRUE)</f>
        <v>0.03</v>
      </c>
      <c r="H4" s="15">
        <f>SUM(F$2:F3)/SUM(F$2:F$26)</f>
        <v>8.9068825910931168E-2</v>
      </c>
    </row>
    <row r="5" spans="1:8" x14ac:dyDescent="0.2">
      <c r="A5" s="9" t="s">
        <v>23</v>
      </c>
      <c r="B5" s="10">
        <v>4000</v>
      </c>
      <c r="C5" s="9" t="s">
        <v>24</v>
      </c>
      <c r="D5" s="11" t="s">
        <v>20</v>
      </c>
      <c r="E5" s="12" t="s">
        <v>17</v>
      </c>
      <c r="F5" s="13">
        <v>10</v>
      </c>
      <c r="G5" s="14">
        <f>VLOOKUP(F5,CustProdZusatz!$A$32:$B$34,2,TRUE)</f>
        <v>0.03</v>
      </c>
      <c r="H5" s="15">
        <f>SUM(F$2:F4)/SUM(F$2:F$26)</f>
        <v>0.12955465587044535</v>
      </c>
    </row>
    <row r="6" spans="1:8" x14ac:dyDescent="0.2">
      <c r="A6" s="9" t="s">
        <v>25</v>
      </c>
      <c r="B6" s="10">
        <v>5000</v>
      </c>
      <c r="C6" s="9" t="s">
        <v>26</v>
      </c>
      <c r="D6" s="11" t="s">
        <v>20</v>
      </c>
      <c r="E6" s="12" t="s">
        <v>17</v>
      </c>
      <c r="F6" s="13">
        <v>20</v>
      </c>
      <c r="G6" s="14">
        <f>VLOOKUP(F6,CustProdZusatz!$A$32:$B$34,2,TRUE)</f>
        <v>0.05</v>
      </c>
      <c r="H6" s="15">
        <f>SUM(F$2:F5)/SUM(F$2:F$26)</f>
        <v>0.17004048582995951</v>
      </c>
    </row>
    <row r="7" spans="1:8" x14ac:dyDescent="0.2">
      <c r="A7" s="9" t="s">
        <v>27</v>
      </c>
      <c r="B7" s="10">
        <v>6000</v>
      </c>
      <c r="C7" s="9" t="s">
        <v>28</v>
      </c>
      <c r="D7" s="11" t="s">
        <v>20</v>
      </c>
      <c r="E7" s="12" t="s">
        <v>17</v>
      </c>
      <c r="F7" s="13">
        <v>10</v>
      </c>
      <c r="G7" s="14">
        <f>VLOOKUP(F7,CustProdZusatz!$A$32:$B$34,2,TRUE)</f>
        <v>0.03</v>
      </c>
      <c r="H7" s="15">
        <f>SUM(F$2:F6)/SUM(F$2:F$26)</f>
        <v>0.25101214574898784</v>
      </c>
    </row>
    <row r="8" spans="1:8" x14ac:dyDescent="0.2">
      <c r="A8" s="9" t="s">
        <v>30</v>
      </c>
      <c r="B8" s="10">
        <v>7000</v>
      </c>
      <c r="C8" s="9" t="s">
        <v>31</v>
      </c>
      <c r="D8" s="11" t="s">
        <v>20</v>
      </c>
      <c r="E8" s="12" t="s">
        <v>17</v>
      </c>
      <c r="F8" s="13">
        <v>5</v>
      </c>
      <c r="G8" s="14">
        <f>VLOOKUP(F8,CustProdZusatz!$A$32:$B$34,2,TRUE)</f>
        <v>0</v>
      </c>
      <c r="H8" s="15">
        <f>SUM(F$2:F7)/SUM(F$2:F$26)</f>
        <v>0.291497975708502</v>
      </c>
    </row>
    <row r="9" spans="1:8" x14ac:dyDescent="0.2">
      <c r="A9" s="9" t="s">
        <v>32</v>
      </c>
      <c r="B9" s="10">
        <v>8000</v>
      </c>
      <c r="C9" s="9" t="s">
        <v>33</v>
      </c>
      <c r="D9" s="11" t="s">
        <v>20</v>
      </c>
      <c r="E9" s="12" t="s">
        <v>17</v>
      </c>
      <c r="F9" s="13">
        <v>10</v>
      </c>
      <c r="G9" s="14">
        <f>VLOOKUP(F9,CustProdZusatz!$A$32:$B$34,2,TRUE)</f>
        <v>0.03</v>
      </c>
      <c r="H9" s="15">
        <f>SUM(F$2:F8)/SUM(F$2:F$26)</f>
        <v>0.31174089068825911</v>
      </c>
    </row>
    <row r="10" spans="1:8" x14ac:dyDescent="0.2">
      <c r="A10" s="9" t="s">
        <v>34</v>
      </c>
      <c r="B10" s="10">
        <v>9000</v>
      </c>
      <c r="C10" s="9" t="s">
        <v>35</v>
      </c>
      <c r="D10" s="11" t="s">
        <v>16</v>
      </c>
      <c r="E10" s="12" t="s">
        <v>17</v>
      </c>
      <c r="F10" s="13">
        <v>10</v>
      </c>
      <c r="G10" s="14">
        <f>VLOOKUP(F10,CustProdZusatz!$A$32:$B$34,2,TRUE)</f>
        <v>0.03</v>
      </c>
      <c r="H10" s="15">
        <f>SUM(F$2:F9)/SUM(F$2:F$26)</f>
        <v>0.35222672064777327</v>
      </c>
    </row>
    <row r="11" spans="1:8" x14ac:dyDescent="0.2">
      <c r="A11" s="9" t="s">
        <v>36</v>
      </c>
      <c r="B11" s="10">
        <v>10000</v>
      </c>
      <c r="C11" s="9" t="s">
        <v>37</v>
      </c>
      <c r="D11" s="11" t="s">
        <v>16</v>
      </c>
      <c r="E11" s="12" t="s">
        <v>17</v>
      </c>
      <c r="F11" s="17">
        <v>0</v>
      </c>
      <c r="G11" s="14">
        <f>VLOOKUP(F11,CustProdZusatz!$A$32:$B$34,2,TRUE)</f>
        <v>0</v>
      </c>
      <c r="H11" s="15">
        <f>SUM(F$2:F10)/SUM(F$2:F$26)</f>
        <v>0.39271255060728744</v>
      </c>
    </row>
    <row r="12" spans="1:8" x14ac:dyDescent="0.2">
      <c r="A12" s="9" t="s">
        <v>38</v>
      </c>
      <c r="B12" s="10">
        <v>11000</v>
      </c>
      <c r="C12" s="9" t="s">
        <v>39</v>
      </c>
      <c r="D12" s="11" t="s">
        <v>20</v>
      </c>
      <c r="E12" s="12" t="s">
        <v>17</v>
      </c>
      <c r="F12" s="13">
        <v>10</v>
      </c>
      <c r="G12" s="14">
        <f>VLOOKUP(F12,CustProdZusatz!$A$32:$B$34,2,TRUE)</f>
        <v>0.03</v>
      </c>
      <c r="H12" s="15">
        <f>SUM(F$2:F11)/SUM(F$2:F$26)</f>
        <v>0.39271255060728744</v>
      </c>
    </row>
    <row r="13" spans="1:8" x14ac:dyDescent="0.2">
      <c r="A13" s="9" t="s">
        <v>40</v>
      </c>
      <c r="B13" s="10">
        <v>12000</v>
      </c>
      <c r="C13" s="9" t="s">
        <v>41</v>
      </c>
      <c r="D13" s="11" t="s">
        <v>16</v>
      </c>
      <c r="E13" s="12" t="s">
        <v>17</v>
      </c>
      <c r="F13" s="13">
        <v>10</v>
      </c>
      <c r="G13" s="14">
        <f>VLOOKUP(F13,CustProdZusatz!$A$32:$B$34,2,TRUE)</f>
        <v>0.03</v>
      </c>
      <c r="H13" s="15">
        <f>SUM(F$2:F12)/SUM(F$2:F$26)</f>
        <v>0.4331983805668016</v>
      </c>
    </row>
    <row r="14" spans="1:8" x14ac:dyDescent="0.2">
      <c r="A14" s="9" t="s">
        <v>42</v>
      </c>
      <c r="B14" s="10">
        <v>18000</v>
      </c>
      <c r="C14" s="9" t="s">
        <v>43</v>
      </c>
      <c r="D14" s="11" t="s">
        <v>44</v>
      </c>
      <c r="E14" s="12" t="s">
        <v>45</v>
      </c>
      <c r="F14" s="13">
        <v>8</v>
      </c>
      <c r="G14" s="14">
        <f>VLOOKUP(F14,CustProdZusatz!$A$32:$B$34,2,TRUE)</f>
        <v>0</v>
      </c>
      <c r="H14" s="15">
        <f>SUM(F$2:F13)/SUM(F$2:F$26)</f>
        <v>0.47368421052631576</v>
      </c>
    </row>
    <row r="15" spans="1:8" x14ac:dyDescent="0.2">
      <c r="A15" s="9" t="s">
        <v>46</v>
      </c>
      <c r="B15" s="10">
        <v>16000</v>
      </c>
      <c r="C15" s="9" t="s">
        <v>47</v>
      </c>
      <c r="D15" s="11" t="s">
        <v>44</v>
      </c>
      <c r="E15" s="12" t="s">
        <v>45</v>
      </c>
      <c r="F15" s="13">
        <v>15</v>
      </c>
      <c r="G15" s="14">
        <f>VLOOKUP(F15,CustProdZusatz!$A$32:$B$34,2,TRUE)</f>
        <v>0.03</v>
      </c>
      <c r="H15" s="15">
        <f>SUM(F$2:F14)/SUM(F$2:F$26)</f>
        <v>0.50607287449392713</v>
      </c>
    </row>
    <row r="16" spans="1:8" x14ac:dyDescent="0.2">
      <c r="A16" s="9" t="s">
        <v>48</v>
      </c>
      <c r="B16" s="10">
        <v>21000</v>
      </c>
      <c r="C16" s="9" t="s">
        <v>49</v>
      </c>
      <c r="D16" s="11" t="s">
        <v>44</v>
      </c>
      <c r="E16" s="12" t="s">
        <v>45</v>
      </c>
      <c r="F16" s="13">
        <v>5</v>
      </c>
      <c r="G16" s="14">
        <f>VLOOKUP(F16,CustProdZusatz!$A$32:$B$34,2,TRUE)</f>
        <v>0</v>
      </c>
      <c r="H16" s="15">
        <f>SUM(F$2:F15)/SUM(F$2:F$26)</f>
        <v>0.5668016194331984</v>
      </c>
    </row>
    <row r="17" spans="1:8" x14ac:dyDescent="0.2">
      <c r="A17" s="9" t="s">
        <v>50</v>
      </c>
      <c r="B17" s="10">
        <v>14000</v>
      </c>
      <c r="C17" s="9" t="s">
        <v>51</v>
      </c>
      <c r="D17" s="11" t="s">
        <v>44</v>
      </c>
      <c r="E17" s="12" t="s">
        <v>45</v>
      </c>
      <c r="F17" s="13">
        <v>10</v>
      </c>
      <c r="G17" s="14">
        <f>VLOOKUP(F17,CustProdZusatz!$A$32:$B$34,2,TRUE)</f>
        <v>0.03</v>
      </c>
      <c r="H17" s="15">
        <f>SUM(F$2:F16)/SUM(F$2:F$26)</f>
        <v>0.58704453441295545</v>
      </c>
    </row>
    <row r="18" spans="1:8" x14ac:dyDescent="0.2">
      <c r="A18" s="9" t="s">
        <v>52</v>
      </c>
      <c r="B18" s="10">
        <v>23000</v>
      </c>
      <c r="C18" s="9" t="s">
        <v>51</v>
      </c>
      <c r="D18" s="11" t="s">
        <v>44</v>
      </c>
      <c r="E18" s="12" t="s">
        <v>45</v>
      </c>
      <c r="F18" s="13">
        <v>12</v>
      </c>
      <c r="G18" s="14">
        <f>VLOOKUP(F18,CustProdZusatz!$A$32:$B$34,2,TRUE)</f>
        <v>0.03</v>
      </c>
      <c r="H18" s="15">
        <f>SUM(F$2:F17)/SUM(F$2:F$26)</f>
        <v>0.62753036437246967</v>
      </c>
    </row>
    <row r="19" spans="1:8" x14ac:dyDescent="0.2">
      <c r="A19" s="9" t="s">
        <v>53</v>
      </c>
      <c r="B19" s="10">
        <v>17000</v>
      </c>
      <c r="C19" s="9" t="s">
        <v>54</v>
      </c>
      <c r="D19" s="11" t="s">
        <v>44</v>
      </c>
      <c r="E19" s="12" t="s">
        <v>45</v>
      </c>
      <c r="F19" s="13">
        <v>10</v>
      </c>
      <c r="G19" s="14">
        <f>VLOOKUP(F19,CustProdZusatz!$A$32:$B$34,2,TRUE)</f>
        <v>0.03</v>
      </c>
      <c r="H19" s="15">
        <f>SUM(F$2:F18)/SUM(F$2:F$26)</f>
        <v>0.67611336032388669</v>
      </c>
    </row>
    <row r="20" spans="1:8" x14ac:dyDescent="0.2">
      <c r="A20" s="9" t="s">
        <v>55</v>
      </c>
      <c r="B20" s="10">
        <v>24000</v>
      </c>
      <c r="C20" s="9" t="s">
        <v>56</v>
      </c>
      <c r="D20" s="11" t="s">
        <v>44</v>
      </c>
      <c r="E20" s="12" t="s">
        <v>45</v>
      </c>
      <c r="F20" s="13">
        <v>7</v>
      </c>
      <c r="G20" s="14">
        <f>VLOOKUP(F20,CustProdZusatz!$A$32:$B$34,2,TRUE)</f>
        <v>0</v>
      </c>
      <c r="H20" s="15">
        <f>SUM(F$2:F19)/SUM(F$2:F$26)</f>
        <v>0.7165991902834008</v>
      </c>
    </row>
    <row r="21" spans="1:8" x14ac:dyDescent="0.2">
      <c r="A21" s="9" t="s">
        <v>57</v>
      </c>
      <c r="B21" s="10">
        <v>19000</v>
      </c>
      <c r="C21" s="9" t="s">
        <v>58</v>
      </c>
      <c r="D21" s="11" t="s">
        <v>44</v>
      </c>
      <c r="E21" s="12" t="s">
        <v>45</v>
      </c>
      <c r="F21" s="13">
        <v>8</v>
      </c>
      <c r="G21" s="14">
        <f>VLOOKUP(F21,CustProdZusatz!$A$32:$B$34,2,TRUE)</f>
        <v>0</v>
      </c>
      <c r="H21" s="15">
        <f>SUM(F$2:F20)/SUM(F$2:F$26)</f>
        <v>0.74493927125506076</v>
      </c>
    </row>
    <row r="22" spans="1:8" x14ac:dyDescent="0.2">
      <c r="A22" s="9" t="s">
        <v>59</v>
      </c>
      <c r="B22" s="10">
        <v>13000</v>
      </c>
      <c r="C22" s="9" t="s">
        <v>60</v>
      </c>
      <c r="D22" s="11" t="s">
        <v>61</v>
      </c>
      <c r="E22" s="12" t="s">
        <v>45</v>
      </c>
      <c r="F22" s="13">
        <v>10</v>
      </c>
      <c r="G22" s="14">
        <f>VLOOKUP(F22,CustProdZusatz!$A$32:$B$34,2,TRUE)</f>
        <v>0.03</v>
      </c>
      <c r="H22" s="15">
        <f>SUM(F$2:F21)/SUM(F$2:F$26)</f>
        <v>0.77732793522267207</v>
      </c>
    </row>
    <row r="23" spans="1:8" x14ac:dyDescent="0.2">
      <c r="A23" s="9" t="s">
        <v>62</v>
      </c>
      <c r="B23" s="10">
        <v>20000</v>
      </c>
      <c r="C23" s="9" t="s">
        <v>63</v>
      </c>
      <c r="D23" s="11" t="s">
        <v>61</v>
      </c>
      <c r="E23" s="12" t="s">
        <v>45</v>
      </c>
      <c r="F23" s="13">
        <v>10</v>
      </c>
      <c r="G23" s="14">
        <f>VLOOKUP(F23,CustProdZusatz!$A$32:$B$34,2,TRUE)</f>
        <v>0.03</v>
      </c>
      <c r="H23" s="15">
        <f>SUM(F$2:F22)/SUM(F$2:F$26)</f>
        <v>0.81781376518218618</v>
      </c>
    </row>
    <row r="24" spans="1:8" x14ac:dyDescent="0.2">
      <c r="A24" s="9" t="s">
        <v>64</v>
      </c>
      <c r="B24" s="10">
        <v>22000</v>
      </c>
      <c r="C24" s="9" t="s">
        <v>65</v>
      </c>
      <c r="D24" s="11" t="s">
        <v>61</v>
      </c>
      <c r="E24" s="12" t="s">
        <v>45</v>
      </c>
      <c r="F24" s="13">
        <v>15</v>
      </c>
      <c r="G24" s="14">
        <f>VLOOKUP(F24,CustProdZusatz!$A$32:$B$34,2,TRUE)</f>
        <v>0.03</v>
      </c>
      <c r="H24" s="15">
        <f>SUM(F$2:F23)/SUM(F$2:F$26)</f>
        <v>0.8582995951417004</v>
      </c>
    </row>
    <row r="25" spans="1:8" x14ac:dyDescent="0.2">
      <c r="A25" s="9" t="s">
        <v>66</v>
      </c>
      <c r="B25" s="10">
        <v>15000</v>
      </c>
      <c r="C25" s="9" t="s">
        <v>67</v>
      </c>
      <c r="D25" s="11" t="s">
        <v>61</v>
      </c>
      <c r="E25" s="12" t="s">
        <v>45</v>
      </c>
      <c r="F25" s="13">
        <v>20</v>
      </c>
      <c r="G25" s="14">
        <f>VLOOKUP(F25,CustProdZusatz!$A$32:$B$34,2,TRUE)</f>
        <v>0.05</v>
      </c>
      <c r="H25" s="15">
        <f>SUM(F$2:F24)/SUM(F$2:F$26)</f>
        <v>0.91902834008097167</v>
      </c>
    </row>
    <row r="26" spans="1:8" x14ac:dyDescent="0.2">
      <c r="A26" s="9"/>
      <c r="B26" s="10"/>
      <c r="C26" s="9"/>
      <c r="D26" s="11"/>
      <c r="E26" s="11"/>
      <c r="F26" s="18"/>
      <c r="G26" s="14">
        <f>VLOOKUP(F26,CustProdZusatz!$A$32:$B$34,2,TRUE)</f>
        <v>0</v>
      </c>
      <c r="H26" s="3">
        <f>SUM(F$2:F26)/SUM(F$2:F$26)</f>
        <v>1</v>
      </c>
    </row>
    <row r="28" spans="1:8" x14ac:dyDescent="0.2">
      <c r="A28" s="19"/>
      <c r="B28" s="20"/>
    </row>
    <row r="30" spans="1:8" x14ac:dyDescent="0.2">
      <c r="H30" s="11"/>
    </row>
  </sheetData>
  <pageMargins left="0.7" right="0.7" top="0.78740157499999996" bottom="0.78740157499999996" header="0.3" footer="0.3"/>
  <pageSetup paperSize="9" orientation="landscape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4"/>
  <dimension ref="A1:J50"/>
  <sheetViews>
    <sheetView zoomScaleNormal="100" workbookViewId="0">
      <selection activeCell="E1" sqref="E1"/>
    </sheetView>
  </sheetViews>
  <sheetFormatPr baseColWidth="10" defaultRowHeight="15" x14ac:dyDescent="0.25"/>
  <cols>
    <col min="1" max="1" width="17.140625" style="3" bestFit="1" customWidth="1"/>
    <col min="2" max="2" width="37.42578125" style="3" customWidth="1"/>
    <col min="4" max="4" width="19" style="3" bestFit="1" customWidth="1"/>
    <col min="5" max="5" width="13.140625" style="3" bestFit="1" customWidth="1"/>
    <col min="6" max="6" width="15.28515625" style="3" bestFit="1" customWidth="1"/>
    <col min="7" max="7" width="18.85546875" style="3" bestFit="1" customWidth="1"/>
    <col min="8" max="8" width="23.140625" style="3" bestFit="1" customWidth="1"/>
    <col min="9" max="9" width="8" style="3" bestFit="1" customWidth="1"/>
    <col min="10" max="10" width="34.140625" style="3" bestFit="1" customWidth="1"/>
    <col min="11" max="16384" width="11.42578125" style="3"/>
  </cols>
  <sheetData>
    <row r="1" spans="1:10" ht="12.75" x14ac:dyDescent="0.2">
      <c r="A1" s="38" t="s">
        <v>176</v>
      </c>
      <c r="B1" s="6" t="s">
        <v>77</v>
      </c>
      <c r="C1" s="5" t="s">
        <v>72</v>
      </c>
      <c r="D1" s="39" t="s">
        <v>73</v>
      </c>
      <c r="E1" s="40" t="s">
        <v>179</v>
      </c>
      <c r="F1" s="40" t="s">
        <v>178</v>
      </c>
      <c r="G1" s="7" t="s">
        <v>74</v>
      </c>
      <c r="H1" s="5" t="s">
        <v>75</v>
      </c>
      <c r="I1" s="3" t="s">
        <v>76</v>
      </c>
      <c r="J1" s="5" t="s">
        <v>2</v>
      </c>
    </row>
    <row r="2" spans="1:10" ht="12.75" x14ac:dyDescent="0.2">
      <c r="A2" s="41" t="s">
        <v>79</v>
      </c>
      <c r="B2" s="9" t="s">
        <v>78</v>
      </c>
      <c r="C2" s="42" t="s">
        <v>80</v>
      </c>
      <c r="D2" s="43" t="s">
        <v>81</v>
      </c>
      <c r="E2" s="44">
        <f>ROUND(Produkt[[#This Row],[Salesprice]]*$E$37,4)</f>
        <v>1950</v>
      </c>
      <c r="F2" s="43">
        <v>3000</v>
      </c>
      <c r="G2" s="3">
        <v>1</v>
      </c>
      <c r="H2" s="42" t="s">
        <v>82</v>
      </c>
      <c r="I2" s="45" t="s">
        <v>83</v>
      </c>
      <c r="J2" s="15">
        <v>0</v>
      </c>
    </row>
    <row r="3" spans="1:10" ht="12.75" x14ac:dyDescent="0.2">
      <c r="A3" s="41" t="s">
        <v>85</v>
      </c>
      <c r="B3" s="9" t="s">
        <v>84</v>
      </c>
      <c r="C3" s="42" t="s">
        <v>80</v>
      </c>
      <c r="D3" s="43" t="s">
        <v>81</v>
      </c>
      <c r="E3" s="44">
        <f>ROUND(Produkt[[#This Row],[Salesprice]]*$E$37,4)</f>
        <v>1950</v>
      </c>
      <c r="F3" s="43">
        <v>3000</v>
      </c>
      <c r="G3" s="3">
        <v>2</v>
      </c>
      <c r="H3" s="42" t="s">
        <v>86</v>
      </c>
      <c r="I3" s="45" t="s">
        <v>83</v>
      </c>
      <c r="J3" s="15">
        <f>SUM(G$2:G2)/SUM(G$2:G$31)</f>
        <v>2.3640661938534282E-2</v>
      </c>
    </row>
    <row r="4" spans="1:10" ht="12.75" x14ac:dyDescent="0.2">
      <c r="A4" s="41" t="s">
        <v>88</v>
      </c>
      <c r="B4" s="9" t="s">
        <v>87</v>
      </c>
      <c r="C4" s="42" t="s">
        <v>80</v>
      </c>
      <c r="D4" s="43" t="s">
        <v>81</v>
      </c>
      <c r="E4" s="44">
        <f>ROUND(Produkt[[#This Row],[Salesprice]]*$E$37,4)</f>
        <v>1950</v>
      </c>
      <c r="F4" s="43">
        <v>3000</v>
      </c>
      <c r="G4" s="3">
        <v>1</v>
      </c>
      <c r="H4" s="42" t="s">
        <v>89</v>
      </c>
      <c r="I4" s="45" t="s">
        <v>83</v>
      </c>
      <c r="J4" s="15">
        <f>SUM(G$2:G3)/SUM(G$2:G$31)</f>
        <v>7.0921985815602842E-2</v>
      </c>
    </row>
    <row r="5" spans="1:10" ht="12.75" x14ac:dyDescent="0.2">
      <c r="A5" s="41" t="s">
        <v>91</v>
      </c>
      <c r="B5" s="9" t="s">
        <v>90</v>
      </c>
      <c r="C5" s="42" t="s">
        <v>80</v>
      </c>
      <c r="D5" s="43" t="s">
        <v>81</v>
      </c>
      <c r="E5" s="44">
        <f>ROUND(Produkt[[#This Row],[Salesprice]]*$E$37,4)</f>
        <v>2080</v>
      </c>
      <c r="F5" s="43">
        <v>3200</v>
      </c>
      <c r="G5" s="3">
        <v>1</v>
      </c>
      <c r="H5" s="42" t="s">
        <v>82</v>
      </c>
      <c r="I5" s="45" t="s">
        <v>92</v>
      </c>
      <c r="J5" s="15">
        <f>SUM(G$2:G4)/SUM(G$2:G$31)</f>
        <v>9.4562647754137127E-2</v>
      </c>
    </row>
    <row r="6" spans="1:10" ht="12.75" x14ac:dyDescent="0.2">
      <c r="A6" s="41" t="s">
        <v>94</v>
      </c>
      <c r="B6" s="9" t="s">
        <v>93</v>
      </c>
      <c r="C6" s="42" t="s">
        <v>80</v>
      </c>
      <c r="D6" s="43" t="s">
        <v>81</v>
      </c>
      <c r="E6" s="44">
        <f>ROUND(Produkt[[#This Row],[Salesprice]]*$E$37,4)</f>
        <v>2080</v>
      </c>
      <c r="F6" s="43">
        <v>3200</v>
      </c>
      <c r="G6" s="3">
        <v>2</v>
      </c>
      <c r="H6" s="42" t="s">
        <v>86</v>
      </c>
      <c r="I6" s="45" t="s">
        <v>92</v>
      </c>
      <c r="J6" s="15">
        <f>SUM(G$2:G5)/SUM(G$2:G$31)</f>
        <v>0.1182033096926714</v>
      </c>
    </row>
    <row r="7" spans="1:10" ht="12.75" x14ac:dyDescent="0.2">
      <c r="A7" s="41" t="s">
        <v>96</v>
      </c>
      <c r="B7" s="9" t="s">
        <v>95</v>
      </c>
      <c r="C7" s="42" t="s">
        <v>80</v>
      </c>
      <c r="D7" s="43" t="s">
        <v>81</v>
      </c>
      <c r="E7" s="44">
        <f>ROUND(Produkt[[#This Row],[Salesprice]]*$E$37,4)</f>
        <v>2080</v>
      </c>
      <c r="F7" s="43">
        <v>3200</v>
      </c>
      <c r="G7" s="3">
        <v>1</v>
      </c>
      <c r="H7" s="42" t="s">
        <v>89</v>
      </c>
      <c r="I7" s="45" t="s">
        <v>92</v>
      </c>
      <c r="J7" s="15">
        <f>SUM(G$2:G6)/SUM(G$2:G$31)</f>
        <v>0.16548463356973997</v>
      </c>
    </row>
    <row r="8" spans="1:10" ht="12.75" x14ac:dyDescent="0.2">
      <c r="A8" s="41" t="s">
        <v>98</v>
      </c>
      <c r="B8" s="46" t="s">
        <v>97</v>
      </c>
      <c r="C8" s="45" t="s">
        <v>99</v>
      </c>
      <c r="D8" s="43" t="s">
        <v>81</v>
      </c>
      <c r="E8" s="44">
        <f>ROUND(Produkt[[#This Row],[Salesprice]]*$E$38,4)</f>
        <v>1440</v>
      </c>
      <c r="F8" s="43">
        <v>2400</v>
      </c>
      <c r="G8" s="3">
        <v>2</v>
      </c>
      <c r="I8" s="42" t="s">
        <v>100</v>
      </c>
      <c r="J8" s="15">
        <f>SUM(G$2:G7)/SUM(G$2:G$31)</f>
        <v>0.18912529550827425</v>
      </c>
    </row>
    <row r="9" spans="1:10" ht="12.75" x14ac:dyDescent="0.2">
      <c r="A9" s="41" t="s">
        <v>102</v>
      </c>
      <c r="B9" s="46" t="s">
        <v>101</v>
      </c>
      <c r="C9" s="45" t="s">
        <v>99</v>
      </c>
      <c r="D9" s="43" t="s">
        <v>81</v>
      </c>
      <c r="E9" s="44">
        <f>ROUND(Produkt[[#This Row],[Salesprice]]*$E$38,4)</f>
        <v>1500</v>
      </c>
      <c r="F9" s="43">
        <v>2500</v>
      </c>
      <c r="G9" s="3">
        <v>1</v>
      </c>
      <c r="I9" s="42" t="s">
        <v>100</v>
      </c>
      <c r="J9" s="15">
        <f>SUM(G$2:G8)/SUM(G$2:G$31)</f>
        <v>0.2364066193853428</v>
      </c>
    </row>
    <row r="10" spans="1:10" ht="12.75" x14ac:dyDescent="0.2">
      <c r="A10" s="47" t="s">
        <v>104</v>
      </c>
      <c r="B10" s="46" t="s">
        <v>103</v>
      </c>
      <c r="C10" s="45" t="s">
        <v>99</v>
      </c>
      <c r="D10" s="43" t="s">
        <v>81</v>
      </c>
      <c r="E10" s="44">
        <f>ROUND(Produkt[[#This Row],[Salesprice]]*$E$38,4)</f>
        <v>960</v>
      </c>
      <c r="F10" s="48">
        <v>1600</v>
      </c>
      <c r="G10" s="3">
        <v>2</v>
      </c>
      <c r="I10" s="45" t="s">
        <v>92</v>
      </c>
      <c r="J10" s="15">
        <f>SUM(G$2:G9)/SUM(G$2:G$31)</f>
        <v>0.26004728132387711</v>
      </c>
    </row>
    <row r="11" spans="1:10" ht="12.75" x14ac:dyDescent="0.2">
      <c r="A11" s="49" t="s">
        <v>106</v>
      </c>
      <c r="B11" s="46" t="s">
        <v>105</v>
      </c>
      <c r="C11" s="45" t="s">
        <v>99</v>
      </c>
      <c r="D11" s="43" t="s">
        <v>81</v>
      </c>
      <c r="E11" s="44">
        <f>ROUND(Produkt[[#This Row],[Salesprice]]*$E$38,4)</f>
        <v>1020</v>
      </c>
      <c r="F11" s="48">
        <v>1700</v>
      </c>
      <c r="G11" s="3">
        <v>3</v>
      </c>
      <c r="I11" s="42" t="s">
        <v>107</v>
      </c>
      <c r="J11" s="15">
        <f>SUM(G$2:G10)/SUM(G$2:G$31)</f>
        <v>0.30732860520094563</v>
      </c>
    </row>
    <row r="12" spans="1:10" ht="12.75" x14ac:dyDescent="0.2">
      <c r="A12" s="47" t="s">
        <v>109</v>
      </c>
      <c r="B12" s="5" t="s">
        <v>108</v>
      </c>
      <c r="C12" s="42" t="s">
        <v>110</v>
      </c>
      <c r="D12" s="43" t="s">
        <v>81</v>
      </c>
      <c r="E12" s="44">
        <f>ROUND(Produkt[[#This Row],[Salesprice]]*$E$39,4)</f>
        <v>1054</v>
      </c>
      <c r="F12" s="48">
        <v>1700</v>
      </c>
      <c r="G12" s="3">
        <v>3</v>
      </c>
      <c r="I12" s="42" t="s">
        <v>111</v>
      </c>
      <c r="J12" s="15">
        <f>SUM(G$2:G11)/SUM(G$2:G$31)</f>
        <v>0.37825059101654851</v>
      </c>
    </row>
    <row r="13" spans="1:10" ht="12.75" x14ac:dyDescent="0.2">
      <c r="A13" s="47" t="s">
        <v>113</v>
      </c>
      <c r="B13" s="5" t="s">
        <v>112</v>
      </c>
      <c r="C13" s="42" t="s">
        <v>110</v>
      </c>
      <c r="D13" s="43" t="s">
        <v>81</v>
      </c>
      <c r="E13" s="44">
        <f>ROUND(Produkt[[#This Row],[Salesprice]]*$E$39,4)</f>
        <v>1023</v>
      </c>
      <c r="F13" s="48">
        <v>1650</v>
      </c>
      <c r="G13" s="3">
        <v>1</v>
      </c>
      <c r="I13" s="42" t="s">
        <v>114</v>
      </c>
      <c r="J13" s="15">
        <f>SUM(G$2:G12)/SUM(G$2:G$31)</f>
        <v>0.44917257683215134</v>
      </c>
    </row>
    <row r="14" spans="1:10" ht="12.75" x14ac:dyDescent="0.2">
      <c r="A14" s="47" t="s">
        <v>116</v>
      </c>
      <c r="B14" s="5" t="s">
        <v>115</v>
      </c>
      <c r="C14" s="42" t="s">
        <v>110</v>
      </c>
      <c r="D14" s="43" t="s">
        <v>81</v>
      </c>
      <c r="E14" s="44">
        <f>ROUND(Produkt[[#This Row],[Salesprice]]*$E$39,4)</f>
        <v>2480</v>
      </c>
      <c r="F14" s="48">
        <v>4000</v>
      </c>
      <c r="G14" s="3">
        <v>2</v>
      </c>
      <c r="I14" s="42" t="s">
        <v>117</v>
      </c>
      <c r="J14" s="15">
        <f>SUM(G$2:G13)/SUM(G$2:G$31)</f>
        <v>0.4728132387706856</v>
      </c>
    </row>
    <row r="15" spans="1:10" ht="12.75" x14ac:dyDescent="0.2">
      <c r="A15" s="47" t="s">
        <v>119</v>
      </c>
      <c r="B15" s="5" t="s">
        <v>118</v>
      </c>
      <c r="C15" s="42" t="s">
        <v>110</v>
      </c>
      <c r="D15" s="43" t="s">
        <v>81</v>
      </c>
      <c r="E15" s="44">
        <f>ROUND(Produkt[[#This Row],[Salesprice]]*$E$39,4)</f>
        <v>2604</v>
      </c>
      <c r="F15" s="48">
        <v>4200</v>
      </c>
      <c r="G15" s="3">
        <v>0.5</v>
      </c>
      <c r="I15" s="42" t="s">
        <v>120</v>
      </c>
      <c r="J15" s="15">
        <f>SUM(G$2:G14)/SUM(G$2:G$31)</f>
        <v>0.52009456264775422</v>
      </c>
    </row>
    <row r="16" spans="1:10" ht="12.75" x14ac:dyDescent="0.2">
      <c r="A16" s="47" t="s">
        <v>122</v>
      </c>
      <c r="B16" s="5" t="s">
        <v>121</v>
      </c>
      <c r="C16" s="42" t="s">
        <v>110</v>
      </c>
      <c r="D16" s="43" t="s">
        <v>81</v>
      </c>
      <c r="E16" s="44">
        <f>ROUND(Produkt[[#This Row],[Salesprice]]*$E$39,4)</f>
        <v>2790</v>
      </c>
      <c r="F16" s="48">
        <v>4500</v>
      </c>
      <c r="G16" s="3">
        <v>0.5</v>
      </c>
      <c r="I16" s="42" t="s">
        <v>123</v>
      </c>
      <c r="J16" s="15">
        <f>SUM(G$2:G15)/SUM(G$2:G$31)</f>
        <v>0.53191489361702127</v>
      </c>
    </row>
    <row r="17" spans="1:10" ht="12.75" x14ac:dyDescent="0.2">
      <c r="A17" s="49" t="s">
        <v>125</v>
      </c>
      <c r="B17" s="5" t="s">
        <v>124</v>
      </c>
      <c r="C17" s="42" t="s">
        <v>126</v>
      </c>
      <c r="D17" s="43" t="s">
        <v>81</v>
      </c>
      <c r="E17" s="44">
        <f>ROUND(Produkt[[#This Row],[Salesprice]]*$E$40,4)</f>
        <v>816</v>
      </c>
      <c r="F17" s="48">
        <v>1200</v>
      </c>
      <c r="G17" s="3">
        <v>0.1</v>
      </c>
      <c r="J17" s="15">
        <f>SUM(G$2:G16)/SUM(G$2:G$31)</f>
        <v>0.54373522458628842</v>
      </c>
    </row>
    <row r="18" spans="1:10" ht="12.75" x14ac:dyDescent="0.2">
      <c r="A18" s="49" t="s">
        <v>128</v>
      </c>
      <c r="B18" s="5" t="s">
        <v>127</v>
      </c>
      <c r="C18" s="42" t="s">
        <v>126</v>
      </c>
      <c r="D18" s="43" t="s">
        <v>81</v>
      </c>
      <c r="E18" s="44">
        <f>ROUND(Produkt[[#This Row],[Salesprice]]*$E$40,4)</f>
        <v>1020</v>
      </c>
      <c r="F18" s="48">
        <v>1500</v>
      </c>
      <c r="G18" s="3">
        <v>0.2</v>
      </c>
      <c r="J18" s="15">
        <f>SUM(G$2:G17)/SUM(G$2:G$31)</f>
        <v>0.54609929078014197</v>
      </c>
    </row>
    <row r="19" spans="1:10" ht="12.75" x14ac:dyDescent="0.2">
      <c r="A19" s="49" t="s">
        <v>130</v>
      </c>
      <c r="B19" s="5" t="s">
        <v>129</v>
      </c>
      <c r="C19" s="42" t="s">
        <v>131</v>
      </c>
      <c r="D19" s="50" t="s">
        <v>81</v>
      </c>
      <c r="E19" s="44">
        <f>ROUND(Produkt[[#This Row],[Salesprice]]*$E$41,4)</f>
        <v>2800</v>
      </c>
      <c r="F19" s="48">
        <v>4000</v>
      </c>
      <c r="G19" s="3">
        <v>1</v>
      </c>
      <c r="J19" s="15">
        <f>SUM(G$2:G18)/SUM(G$2:G$31)</f>
        <v>0.55082742316784872</v>
      </c>
    </row>
    <row r="20" spans="1:10" ht="12.75" x14ac:dyDescent="0.2">
      <c r="A20" s="53" t="s">
        <v>134</v>
      </c>
      <c r="B20" s="52" t="s">
        <v>133</v>
      </c>
      <c r="C20" s="42" t="s">
        <v>131</v>
      </c>
      <c r="D20" s="54" t="s">
        <v>81</v>
      </c>
      <c r="E20" s="44">
        <f>ROUND(Produkt[[#This Row],[Salesprice]]*$E$41,4)</f>
        <v>210</v>
      </c>
      <c r="F20" s="55">
        <v>300</v>
      </c>
      <c r="G20" s="56">
        <v>2</v>
      </c>
      <c r="H20" s="57"/>
      <c r="I20" s="57"/>
      <c r="J20" s="15">
        <f>SUM(G$2:G19)/SUM(G$2:G$31)</f>
        <v>0.57446808510638303</v>
      </c>
    </row>
    <row r="21" spans="1:10" ht="12.75" x14ac:dyDescent="0.2">
      <c r="A21" s="11" t="s">
        <v>137</v>
      </c>
      <c r="B21" s="9" t="s">
        <v>136</v>
      </c>
      <c r="C21" s="49" t="s">
        <v>138</v>
      </c>
      <c r="D21" s="43" t="s">
        <v>139</v>
      </c>
      <c r="E21" s="44">
        <f>ROUND(Produkt[[#This Row],[Salesprice]]*$E$42,4)</f>
        <v>37.5</v>
      </c>
      <c r="F21" s="60">
        <v>75</v>
      </c>
      <c r="G21" s="3">
        <v>0.5</v>
      </c>
      <c r="J21" s="15">
        <f>SUM(G$2:G20)/SUM(G$2:G$31)</f>
        <v>0.62174940898345155</v>
      </c>
    </row>
    <row r="22" spans="1:10" ht="12.75" x14ac:dyDescent="0.2">
      <c r="A22" s="11" t="s">
        <v>141</v>
      </c>
      <c r="B22" s="9" t="s">
        <v>140</v>
      </c>
      <c r="C22" s="49" t="s">
        <v>138</v>
      </c>
      <c r="D22" s="43" t="s">
        <v>139</v>
      </c>
      <c r="E22" s="44">
        <f>ROUND(Produkt[[#This Row],[Salesprice]]*$E$42,4)</f>
        <v>15</v>
      </c>
      <c r="F22" s="60">
        <v>30</v>
      </c>
      <c r="G22" s="3">
        <v>1</v>
      </c>
      <c r="J22" s="15">
        <f>SUM(G$2:G21)/SUM(G$2:G$31)</f>
        <v>0.6335697399527187</v>
      </c>
    </row>
    <row r="23" spans="1:10" ht="12.75" x14ac:dyDescent="0.2">
      <c r="A23" s="11" t="s">
        <v>145</v>
      </c>
      <c r="B23" s="9" t="s">
        <v>144</v>
      </c>
      <c r="C23" s="49" t="s">
        <v>138</v>
      </c>
      <c r="D23" s="43" t="s">
        <v>139</v>
      </c>
      <c r="E23" s="44">
        <f>ROUND(Produkt[[#This Row],[Salesprice]]*$E$42,4)</f>
        <v>37.5</v>
      </c>
      <c r="F23" s="60">
        <v>75</v>
      </c>
      <c r="G23" s="3">
        <v>0.5</v>
      </c>
      <c r="J23" s="15">
        <f>SUM(G$2:G22)/SUM(G$2:G$31)</f>
        <v>0.65721040189125302</v>
      </c>
    </row>
    <row r="24" spans="1:10" ht="12.75" x14ac:dyDescent="0.2">
      <c r="A24" s="11" t="s">
        <v>149</v>
      </c>
      <c r="B24" s="9" t="s">
        <v>148</v>
      </c>
      <c r="C24" s="49" t="s">
        <v>138</v>
      </c>
      <c r="D24" s="43" t="s">
        <v>139</v>
      </c>
      <c r="E24" s="44">
        <f>ROUND(Produkt[[#This Row],[Salesprice]]*$E$42,4)</f>
        <v>25</v>
      </c>
      <c r="F24" s="60">
        <v>50</v>
      </c>
      <c r="G24" s="3">
        <v>1</v>
      </c>
      <c r="J24" s="15">
        <f>SUM(G$2:G23)/SUM(G$2:G$31)</f>
        <v>0.66903073286052017</v>
      </c>
    </row>
    <row r="25" spans="1:10" ht="12.75" x14ac:dyDescent="0.2">
      <c r="A25" s="11" t="s">
        <v>153</v>
      </c>
      <c r="B25" s="9" t="s">
        <v>152</v>
      </c>
      <c r="C25" s="49" t="s">
        <v>138</v>
      </c>
      <c r="D25" s="43" t="s">
        <v>139</v>
      </c>
      <c r="E25" s="44">
        <f>ROUND(Produkt[[#This Row],[Salesprice]]*$E$42,4)</f>
        <v>25</v>
      </c>
      <c r="F25" s="60">
        <v>50</v>
      </c>
      <c r="G25" s="3">
        <v>1</v>
      </c>
      <c r="J25" s="15">
        <f>SUM(G$2:G24)/SUM(G$2:G$31)</f>
        <v>0.69267139479905449</v>
      </c>
    </row>
    <row r="26" spans="1:10" ht="12.75" x14ac:dyDescent="0.2">
      <c r="A26" s="11" t="s">
        <v>157</v>
      </c>
      <c r="B26" s="9" t="s">
        <v>156</v>
      </c>
      <c r="C26" s="49" t="s">
        <v>138</v>
      </c>
      <c r="D26" s="43" t="s">
        <v>139</v>
      </c>
      <c r="E26" s="44">
        <f>ROUND(Produkt[[#This Row],[Salesprice]]*$E$42,4)</f>
        <v>9</v>
      </c>
      <c r="F26" s="60">
        <v>18</v>
      </c>
      <c r="G26" s="3">
        <v>3</v>
      </c>
      <c r="J26" s="15">
        <f>SUM(G$2:G25)/SUM(G$2:G$31)</f>
        <v>0.71631205673758869</v>
      </c>
    </row>
    <row r="27" spans="1:10" ht="12.75" x14ac:dyDescent="0.2">
      <c r="A27" s="11" t="s">
        <v>160</v>
      </c>
      <c r="B27" s="9" t="s">
        <v>159</v>
      </c>
      <c r="C27" s="49" t="s">
        <v>138</v>
      </c>
      <c r="D27" s="43" t="s">
        <v>139</v>
      </c>
      <c r="E27" s="44">
        <f>ROUND(Produkt[[#This Row],[Salesprice]]*$E$42,4)</f>
        <v>16</v>
      </c>
      <c r="F27" s="60">
        <v>32</v>
      </c>
      <c r="G27" s="3">
        <v>1</v>
      </c>
      <c r="J27" s="15">
        <f>SUM(G$2:G26)/SUM(G$2:G$31)</f>
        <v>0.78723404255319152</v>
      </c>
    </row>
    <row r="28" spans="1:10" ht="12.75" x14ac:dyDescent="0.2">
      <c r="A28" s="11" t="s">
        <v>162</v>
      </c>
      <c r="B28" s="9" t="s">
        <v>161</v>
      </c>
      <c r="C28" s="49" t="s">
        <v>138</v>
      </c>
      <c r="D28" s="43" t="s">
        <v>139</v>
      </c>
      <c r="E28" s="44">
        <f>ROUND(Produkt[[#This Row],[Salesprice]]*$E$42,4)</f>
        <v>14</v>
      </c>
      <c r="F28" s="60">
        <v>28</v>
      </c>
      <c r="G28" s="3">
        <v>5</v>
      </c>
      <c r="J28" s="15">
        <f>SUM(G$2:G27)/SUM(G$2:G$31)</f>
        <v>0.81087470449172572</v>
      </c>
    </row>
    <row r="29" spans="1:10" ht="12.75" x14ac:dyDescent="0.2">
      <c r="A29" s="11" t="s">
        <v>164</v>
      </c>
      <c r="B29" s="9" t="s">
        <v>163</v>
      </c>
      <c r="C29" s="49" t="s">
        <v>138</v>
      </c>
      <c r="D29" s="43" t="s">
        <v>139</v>
      </c>
      <c r="E29" s="44">
        <f>ROUND(Produkt[[#This Row],[Salesprice]]*$E$42,4)</f>
        <v>10</v>
      </c>
      <c r="F29" s="60">
        <v>20</v>
      </c>
      <c r="G29" s="3">
        <v>1</v>
      </c>
      <c r="J29" s="15">
        <f>SUM(G$2:G28)/SUM(G$2:G$31)</f>
        <v>0.92907801418439717</v>
      </c>
    </row>
    <row r="30" spans="1:10" ht="12.75" x14ac:dyDescent="0.2">
      <c r="A30" s="63" t="s">
        <v>166</v>
      </c>
      <c r="B30" s="9" t="s">
        <v>165</v>
      </c>
      <c r="C30" s="49" t="s">
        <v>138</v>
      </c>
      <c r="D30" s="43" t="s">
        <v>139</v>
      </c>
      <c r="E30" s="44">
        <f>ROUND(Produkt[[#This Row],[Salesprice]]*$E$42,4)</f>
        <v>20</v>
      </c>
      <c r="F30" s="60">
        <v>40</v>
      </c>
      <c r="G30" s="3">
        <v>2</v>
      </c>
      <c r="J30" s="15">
        <f>SUM(G$2:G29)/SUM(G$2:G$31)</f>
        <v>0.95271867612293148</v>
      </c>
    </row>
    <row r="31" spans="1:10" ht="12.75" x14ac:dyDescent="0.2">
      <c r="A31" s="11"/>
      <c r="B31" s="9"/>
      <c r="C31" s="10"/>
      <c r="D31" s="43"/>
      <c r="E31" s="43"/>
      <c r="F31" s="60"/>
      <c r="J31" s="3">
        <f>SUM(G$2:G31)/SUM(G$2:G$31)</f>
        <v>1</v>
      </c>
    </row>
    <row r="32" spans="1:10" ht="12.75" x14ac:dyDescent="0.2">
      <c r="C32" s="3"/>
    </row>
    <row r="33" spans="1:7" ht="12.75" x14ac:dyDescent="0.2">
      <c r="A33" s="65">
        <f>COUNTA(A2:A31)</f>
        <v>29</v>
      </c>
      <c r="B33" s="64" t="s">
        <v>68</v>
      </c>
      <c r="C33" s="3"/>
    </row>
    <row r="34" spans="1:7" ht="12.75" x14ac:dyDescent="0.2">
      <c r="C34" s="3"/>
    </row>
    <row r="36" spans="1:7" ht="12.75" x14ac:dyDescent="0.2">
      <c r="C36" s="3"/>
      <c r="D36" s="56"/>
      <c r="E36" s="56" t="s">
        <v>167</v>
      </c>
      <c r="F36" s="52"/>
    </row>
    <row r="37" spans="1:7" ht="12.75" x14ac:dyDescent="0.2">
      <c r="C37" s="3"/>
      <c r="D37" s="56" t="s">
        <v>80</v>
      </c>
      <c r="E37" s="56">
        <v>0.65</v>
      </c>
      <c r="F37" s="52"/>
    </row>
    <row r="38" spans="1:7" ht="12.75" x14ac:dyDescent="0.2">
      <c r="C38" s="3"/>
      <c r="D38" s="56" t="s">
        <v>99</v>
      </c>
      <c r="E38" s="56">
        <v>0.6</v>
      </c>
      <c r="F38" s="56"/>
    </row>
    <row r="39" spans="1:7" ht="12.75" x14ac:dyDescent="0.2">
      <c r="C39" s="3"/>
      <c r="D39" s="56" t="s">
        <v>110</v>
      </c>
      <c r="E39" s="56">
        <v>0.62</v>
      </c>
      <c r="F39" s="56"/>
    </row>
    <row r="40" spans="1:7" ht="12.75" x14ac:dyDescent="0.2">
      <c r="C40" s="3"/>
      <c r="D40" s="56" t="s">
        <v>126</v>
      </c>
      <c r="E40" s="56">
        <v>0.68</v>
      </c>
      <c r="F40" s="56"/>
    </row>
    <row r="41" spans="1:7" ht="12.75" x14ac:dyDescent="0.2">
      <c r="C41" s="3"/>
      <c r="D41" s="56" t="s">
        <v>131</v>
      </c>
      <c r="E41" s="56">
        <v>0.7</v>
      </c>
      <c r="F41" s="56"/>
    </row>
    <row r="42" spans="1:7" ht="12.75" x14ac:dyDescent="0.2">
      <c r="C42" s="3"/>
      <c r="D42" s="56" t="s">
        <v>138</v>
      </c>
      <c r="E42" s="56">
        <v>0.5</v>
      </c>
      <c r="F42" s="56"/>
    </row>
    <row r="43" spans="1:7" ht="12.75" x14ac:dyDescent="0.2">
      <c r="C43" s="3"/>
      <c r="D43" s="56"/>
      <c r="E43" s="56"/>
      <c r="F43" s="56"/>
    </row>
    <row r="46" spans="1:7" ht="12.75" x14ac:dyDescent="0.2">
      <c r="C46" s="3"/>
      <c r="G46" s="10"/>
    </row>
    <row r="47" spans="1:7" ht="12.75" x14ac:dyDescent="0.2">
      <c r="C47" s="3"/>
      <c r="G47" s="10"/>
    </row>
    <row r="48" spans="1:7" ht="12.75" x14ac:dyDescent="0.2">
      <c r="C48" s="3"/>
      <c r="F48" s="66"/>
      <c r="G48" s="67"/>
    </row>
    <row r="49" spans="3:7" ht="12.75" x14ac:dyDescent="0.2">
      <c r="C49" s="3"/>
      <c r="F49" s="66"/>
      <c r="G49" s="10"/>
    </row>
    <row r="50" spans="3:7" ht="12.75" x14ac:dyDescent="0.2">
      <c r="C50" s="3"/>
    </row>
  </sheetData>
  <pageMargins left="0.78740157499999996" right="0.78740157499999996" top="0.984251969" bottom="0.984251969" header="0.4921259845" footer="0.4921259845"/>
  <pageSetup paperSize="9" orientation="landscape" horizontalDpi="4294967293" verticalDpi="0" r:id="rId1"/>
  <headerFooter alignWithMargins="0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5"/>
  <sheetViews>
    <sheetView topLeftCell="A7" workbookViewId="0">
      <selection activeCell="J22" sqref="J22"/>
    </sheetView>
  </sheetViews>
  <sheetFormatPr baseColWidth="10" defaultRowHeight="15" x14ac:dyDescent="0.25"/>
  <sheetData>
    <row r="1" spans="1:13" x14ac:dyDescent="0.25">
      <c r="B1" s="3"/>
      <c r="C1" s="3"/>
      <c r="D1" s="3"/>
      <c r="E1" s="3"/>
      <c r="F1" s="3"/>
      <c r="G1" s="3"/>
    </row>
    <row r="2" spans="1:13" x14ac:dyDescent="0.25">
      <c r="A2" s="5" t="s">
        <v>69</v>
      </c>
      <c r="B2" s="3"/>
      <c r="C2" s="3"/>
      <c r="D2" s="3"/>
      <c r="E2" s="3"/>
      <c r="F2" s="3"/>
      <c r="G2" s="3"/>
      <c r="I2" s="52" t="s">
        <v>168</v>
      </c>
      <c r="J2" s="56"/>
      <c r="K2" s="56"/>
      <c r="L2" s="56"/>
      <c r="M2" s="56"/>
    </row>
    <row r="3" spans="1:13" ht="15.75" thickBot="1" x14ac:dyDescent="0.3">
      <c r="A3" s="21" t="s">
        <v>5</v>
      </c>
      <c r="B3" s="22" t="s">
        <v>6</v>
      </c>
      <c r="C3" s="22" t="s">
        <v>7</v>
      </c>
      <c r="D3" s="5" t="s">
        <v>70</v>
      </c>
      <c r="E3" s="5" t="s">
        <v>71</v>
      </c>
      <c r="F3" s="23" t="s">
        <v>8</v>
      </c>
      <c r="G3" s="24" t="s">
        <v>9</v>
      </c>
      <c r="I3" s="52" t="s">
        <v>169</v>
      </c>
      <c r="J3" s="56"/>
      <c r="K3" s="56"/>
      <c r="L3" s="56"/>
      <c r="M3" s="56"/>
    </row>
    <row r="4" spans="1:13" ht="15.75" thickTop="1" x14ac:dyDescent="0.25">
      <c r="A4" s="25" t="s">
        <v>14</v>
      </c>
      <c r="B4" s="26">
        <v>1000</v>
      </c>
      <c r="C4" s="27" t="s">
        <v>15</v>
      </c>
      <c r="D4" s="3">
        <v>99991231</v>
      </c>
      <c r="E4" s="3">
        <v>10000101</v>
      </c>
      <c r="F4" s="28" t="s">
        <v>16</v>
      </c>
      <c r="G4" s="28" t="s">
        <v>17</v>
      </c>
      <c r="I4" s="56" t="s">
        <v>170</v>
      </c>
      <c r="J4" s="56"/>
      <c r="K4" s="56"/>
      <c r="L4" s="56"/>
      <c r="M4" s="56"/>
    </row>
    <row r="5" spans="1:13" x14ac:dyDescent="0.25">
      <c r="A5" s="29" t="s">
        <v>18</v>
      </c>
      <c r="B5" s="30">
        <v>2000</v>
      </c>
      <c r="C5" s="31" t="s">
        <v>19</v>
      </c>
      <c r="D5" s="3">
        <v>99991231</v>
      </c>
      <c r="E5" s="3">
        <v>10000101</v>
      </c>
      <c r="F5" s="32" t="s">
        <v>20</v>
      </c>
      <c r="G5" s="32" t="s">
        <v>17</v>
      </c>
      <c r="I5" s="56" t="s">
        <v>171</v>
      </c>
      <c r="J5" s="56"/>
      <c r="K5" s="56"/>
      <c r="L5" s="56"/>
      <c r="M5" s="56"/>
    </row>
    <row r="6" spans="1:13" x14ac:dyDescent="0.25">
      <c r="A6" s="25" t="s">
        <v>21</v>
      </c>
      <c r="B6" s="26">
        <v>3000</v>
      </c>
      <c r="C6" s="27" t="s">
        <v>22</v>
      </c>
      <c r="D6" s="3">
        <v>99991231</v>
      </c>
      <c r="E6" s="3">
        <v>10000101</v>
      </c>
      <c r="F6" s="28" t="s">
        <v>20</v>
      </c>
      <c r="G6" s="28" t="s">
        <v>17</v>
      </c>
      <c r="I6" s="56" t="s">
        <v>172</v>
      </c>
      <c r="J6" s="56"/>
      <c r="K6" s="56"/>
      <c r="L6" s="56"/>
      <c r="M6" s="56"/>
    </row>
    <row r="7" spans="1:13" x14ac:dyDescent="0.25">
      <c r="A7" s="29" t="s">
        <v>23</v>
      </c>
      <c r="B7" s="30">
        <v>4000</v>
      </c>
      <c r="C7" s="31" t="s">
        <v>24</v>
      </c>
      <c r="D7" s="3">
        <v>99991231</v>
      </c>
      <c r="E7" s="3">
        <v>10000101</v>
      </c>
      <c r="F7" s="32" t="s">
        <v>20</v>
      </c>
      <c r="G7" s="32" t="s">
        <v>17</v>
      </c>
      <c r="I7" s="56" t="s">
        <v>173</v>
      </c>
      <c r="J7" s="56"/>
      <c r="K7" s="56"/>
      <c r="L7" s="56"/>
      <c r="M7" s="56"/>
    </row>
    <row r="8" spans="1:13" x14ac:dyDescent="0.25">
      <c r="A8" s="25" t="s">
        <v>25</v>
      </c>
      <c r="B8" s="26">
        <v>5000</v>
      </c>
      <c r="C8" s="27" t="s">
        <v>26</v>
      </c>
      <c r="D8" s="3">
        <v>99991231</v>
      </c>
      <c r="E8" s="3">
        <v>10000101</v>
      </c>
      <c r="F8" s="28" t="s">
        <v>20</v>
      </c>
      <c r="G8" s="28" t="s">
        <v>17</v>
      </c>
      <c r="I8" s="56" t="s">
        <v>174</v>
      </c>
      <c r="J8" s="56"/>
      <c r="K8" s="56"/>
      <c r="L8" s="56"/>
      <c r="M8" s="56"/>
    </row>
    <row r="9" spans="1:13" x14ac:dyDescent="0.25">
      <c r="A9" s="29" t="s">
        <v>27</v>
      </c>
      <c r="B9" s="30">
        <v>6000</v>
      </c>
      <c r="C9" s="31" t="s">
        <v>28</v>
      </c>
      <c r="D9" s="33">
        <v>20101231</v>
      </c>
      <c r="E9" s="33">
        <v>10000101</v>
      </c>
      <c r="F9" s="32" t="s">
        <v>20</v>
      </c>
      <c r="G9" s="32" t="s">
        <v>17</v>
      </c>
      <c r="I9" s="56" t="s">
        <v>175</v>
      </c>
      <c r="J9" s="56"/>
      <c r="K9" s="56"/>
      <c r="L9" s="56"/>
      <c r="M9" s="56"/>
    </row>
    <row r="10" spans="1:13" x14ac:dyDescent="0.25">
      <c r="A10" s="29" t="s">
        <v>27</v>
      </c>
      <c r="B10" s="30">
        <v>6000</v>
      </c>
      <c r="C10" s="31" t="s">
        <v>28</v>
      </c>
      <c r="D10" s="33">
        <v>99991231</v>
      </c>
      <c r="E10" s="33">
        <v>20110101</v>
      </c>
      <c r="F10" s="32" t="s">
        <v>16</v>
      </c>
      <c r="G10" s="32" t="s">
        <v>17</v>
      </c>
    </row>
    <row r="11" spans="1:13" x14ac:dyDescent="0.25">
      <c r="A11" s="25" t="s">
        <v>30</v>
      </c>
      <c r="B11" s="26">
        <v>7000</v>
      </c>
      <c r="C11" s="27" t="s">
        <v>31</v>
      </c>
      <c r="D11" s="3">
        <v>99991231</v>
      </c>
      <c r="E11" s="3">
        <v>10000101</v>
      </c>
      <c r="F11" s="28" t="s">
        <v>20</v>
      </c>
      <c r="G11" s="28" t="s">
        <v>17</v>
      </c>
    </row>
    <row r="12" spans="1:13" x14ac:dyDescent="0.25">
      <c r="A12" s="29" t="s">
        <v>32</v>
      </c>
      <c r="B12" s="30">
        <v>8000</v>
      </c>
      <c r="C12" s="31" t="s">
        <v>33</v>
      </c>
      <c r="D12" s="3">
        <v>99991231</v>
      </c>
      <c r="E12" s="3">
        <v>10000101</v>
      </c>
      <c r="F12" s="32" t="s">
        <v>20</v>
      </c>
      <c r="G12" s="32" t="s">
        <v>17</v>
      </c>
      <c r="I12" t="s">
        <v>130</v>
      </c>
      <c r="J12" s="5" t="s">
        <v>132</v>
      </c>
      <c r="K12" s="51">
        <v>201002</v>
      </c>
    </row>
    <row r="13" spans="1:13" x14ac:dyDescent="0.25">
      <c r="A13" s="25" t="s">
        <v>34</v>
      </c>
      <c r="B13" s="26">
        <v>9000</v>
      </c>
      <c r="C13" s="27" t="s">
        <v>35</v>
      </c>
      <c r="D13" s="3">
        <v>99991231</v>
      </c>
      <c r="E13" s="3">
        <v>10000101</v>
      </c>
      <c r="F13" s="28" t="s">
        <v>16</v>
      </c>
      <c r="G13" s="28" t="s">
        <v>17</v>
      </c>
      <c r="I13" t="s">
        <v>134</v>
      </c>
      <c r="J13" s="58" t="s">
        <v>135</v>
      </c>
      <c r="K13" s="59"/>
    </row>
    <row r="14" spans="1:13" x14ac:dyDescent="0.25">
      <c r="A14" s="29" t="s">
        <v>36</v>
      </c>
      <c r="B14" s="30">
        <v>10000</v>
      </c>
      <c r="C14" s="31" t="s">
        <v>37</v>
      </c>
      <c r="D14" s="3">
        <v>99991231</v>
      </c>
      <c r="E14" s="3">
        <v>10000101</v>
      </c>
      <c r="F14" s="32" t="s">
        <v>16</v>
      </c>
      <c r="G14" s="32" t="s">
        <v>17</v>
      </c>
      <c r="I14" s="3"/>
      <c r="J14" s="3"/>
      <c r="K14" s="3"/>
    </row>
    <row r="15" spans="1:13" x14ac:dyDescent="0.25">
      <c r="A15" s="25" t="s">
        <v>38</v>
      </c>
      <c r="B15" s="26">
        <v>11000</v>
      </c>
      <c r="C15" s="27" t="s">
        <v>39</v>
      </c>
      <c r="D15" s="3">
        <v>99991231</v>
      </c>
      <c r="E15" s="3">
        <v>10000101</v>
      </c>
      <c r="F15" s="28" t="s">
        <v>20</v>
      </c>
      <c r="G15" s="28" t="s">
        <v>17</v>
      </c>
      <c r="I15" s="5" t="s">
        <v>142</v>
      </c>
      <c r="J15" s="5" t="s">
        <v>76</v>
      </c>
      <c r="K15" s="5" t="s">
        <v>143</v>
      </c>
    </row>
    <row r="16" spans="1:13" x14ac:dyDescent="0.25">
      <c r="A16" s="29" t="s">
        <v>40</v>
      </c>
      <c r="B16" s="30">
        <v>12000</v>
      </c>
      <c r="C16" s="31" t="s">
        <v>41</v>
      </c>
      <c r="D16" s="3">
        <v>99991231</v>
      </c>
      <c r="E16" s="3">
        <v>10000101</v>
      </c>
      <c r="F16" s="32" t="s">
        <v>16</v>
      </c>
      <c r="G16" s="32" t="s">
        <v>17</v>
      </c>
      <c r="I16" s="3">
        <v>1</v>
      </c>
      <c r="J16" s="61" t="s">
        <v>146</v>
      </c>
      <c r="K16" s="5" t="s">
        <v>147</v>
      </c>
    </row>
    <row r="17" spans="1:11" x14ac:dyDescent="0.25">
      <c r="A17" s="25" t="s">
        <v>42</v>
      </c>
      <c r="B17" s="26">
        <v>18000</v>
      </c>
      <c r="C17" s="27" t="s">
        <v>43</v>
      </c>
      <c r="D17" s="3">
        <v>99991231</v>
      </c>
      <c r="E17" s="3">
        <v>10000101</v>
      </c>
      <c r="F17" s="28" t="s">
        <v>44</v>
      </c>
      <c r="G17" s="28" t="s">
        <v>45</v>
      </c>
      <c r="I17" s="3">
        <v>2</v>
      </c>
      <c r="J17" s="61" t="s">
        <v>150</v>
      </c>
      <c r="K17" s="5" t="s">
        <v>151</v>
      </c>
    </row>
    <row r="18" spans="1:11" x14ac:dyDescent="0.25">
      <c r="A18" s="29" t="s">
        <v>46</v>
      </c>
      <c r="B18" s="30">
        <v>16000</v>
      </c>
      <c r="C18" s="31" t="s">
        <v>47</v>
      </c>
      <c r="D18" s="3">
        <v>99991231</v>
      </c>
      <c r="E18" s="3">
        <v>10000101</v>
      </c>
      <c r="F18" s="32" t="s">
        <v>44</v>
      </c>
      <c r="G18" s="32" t="s">
        <v>45</v>
      </c>
      <c r="I18" s="3">
        <v>3</v>
      </c>
      <c r="J18" s="62" t="s">
        <v>154</v>
      </c>
      <c r="K18" s="5" t="s">
        <v>155</v>
      </c>
    </row>
    <row r="19" spans="1:11" x14ac:dyDescent="0.25">
      <c r="A19" s="25" t="s">
        <v>48</v>
      </c>
      <c r="B19" s="26">
        <v>21000</v>
      </c>
      <c r="C19" s="27" t="s">
        <v>49</v>
      </c>
      <c r="D19" s="3">
        <v>99991231</v>
      </c>
      <c r="E19" s="3">
        <v>10000101</v>
      </c>
      <c r="F19" s="28" t="s">
        <v>44</v>
      </c>
      <c r="G19" s="28" t="s">
        <v>45</v>
      </c>
      <c r="I19" s="3">
        <v>4</v>
      </c>
      <c r="J19" s="3"/>
      <c r="K19" s="5" t="s">
        <v>158</v>
      </c>
    </row>
    <row r="20" spans="1:11" x14ac:dyDescent="0.25">
      <c r="A20" s="29" t="s">
        <v>50</v>
      </c>
      <c r="B20" s="30">
        <v>14000</v>
      </c>
      <c r="C20" s="31" t="s">
        <v>51</v>
      </c>
      <c r="D20" s="3">
        <v>99991231</v>
      </c>
      <c r="E20" s="3">
        <v>10000101</v>
      </c>
      <c r="F20" s="32" t="s">
        <v>44</v>
      </c>
      <c r="G20" s="32" t="s">
        <v>45</v>
      </c>
    </row>
    <row r="21" spans="1:11" x14ac:dyDescent="0.25">
      <c r="A21" s="25" t="s">
        <v>52</v>
      </c>
      <c r="B21" s="26">
        <v>23000</v>
      </c>
      <c r="C21" s="27" t="s">
        <v>51</v>
      </c>
      <c r="D21" s="3">
        <v>99991231</v>
      </c>
      <c r="E21" s="3">
        <v>10000101</v>
      </c>
      <c r="F21" s="28" t="s">
        <v>44</v>
      </c>
      <c r="G21" s="28" t="s">
        <v>45</v>
      </c>
    </row>
    <row r="22" spans="1:11" x14ac:dyDescent="0.25">
      <c r="A22" s="29" t="s">
        <v>53</v>
      </c>
      <c r="B22" s="30">
        <v>17000</v>
      </c>
      <c r="C22" s="31" t="s">
        <v>54</v>
      </c>
      <c r="D22" s="3">
        <v>99991231</v>
      </c>
      <c r="E22" s="3">
        <v>10000101</v>
      </c>
      <c r="F22" s="32" t="s">
        <v>44</v>
      </c>
      <c r="G22" s="32" t="s">
        <v>45</v>
      </c>
    </row>
    <row r="23" spans="1:11" x14ac:dyDescent="0.25">
      <c r="A23" s="25" t="s">
        <v>55</v>
      </c>
      <c r="B23" s="26">
        <v>24000</v>
      </c>
      <c r="C23" s="27" t="s">
        <v>56</v>
      </c>
      <c r="D23" s="3">
        <v>99991231</v>
      </c>
      <c r="E23" s="3">
        <v>10000101</v>
      </c>
      <c r="F23" s="28" t="s">
        <v>44</v>
      </c>
      <c r="G23" s="28" t="s">
        <v>45</v>
      </c>
    </row>
    <row r="24" spans="1:11" x14ac:dyDescent="0.25">
      <c r="A24" s="29" t="s">
        <v>57</v>
      </c>
      <c r="B24" s="30">
        <v>19000</v>
      </c>
      <c r="C24" s="31" t="s">
        <v>58</v>
      </c>
      <c r="D24" s="3">
        <v>99991231</v>
      </c>
      <c r="E24" s="3">
        <v>10000101</v>
      </c>
      <c r="F24" s="32" t="s">
        <v>44</v>
      </c>
      <c r="G24" s="32" t="s">
        <v>45</v>
      </c>
    </row>
    <row r="25" spans="1:11" x14ac:dyDescent="0.25">
      <c r="A25" s="25" t="s">
        <v>59</v>
      </c>
      <c r="B25" s="26">
        <v>13000</v>
      </c>
      <c r="C25" s="27" t="s">
        <v>60</v>
      </c>
      <c r="D25" s="3">
        <v>99991231</v>
      </c>
      <c r="E25" s="3">
        <v>10000101</v>
      </c>
      <c r="F25" s="28" t="s">
        <v>61</v>
      </c>
      <c r="G25" s="28" t="s">
        <v>45</v>
      </c>
    </row>
    <row r="26" spans="1:11" x14ac:dyDescent="0.25">
      <c r="A26" s="29" t="s">
        <v>62</v>
      </c>
      <c r="B26" s="30">
        <v>20000</v>
      </c>
      <c r="C26" s="31" t="s">
        <v>63</v>
      </c>
      <c r="D26" s="3">
        <v>99991231</v>
      </c>
      <c r="E26" s="3">
        <v>10000101</v>
      </c>
      <c r="F26" s="32" t="s">
        <v>61</v>
      </c>
      <c r="G26" s="32" t="s">
        <v>45</v>
      </c>
    </row>
    <row r="27" spans="1:11" x14ac:dyDescent="0.25">
      <c r="A27" s="25" t="s">
        <v>64</v>
      </c>
      <c r="B27" s="26">
        <v>22000</v>
      </c>
      <c r="C27" s="27" t="s">
        <v>65</v>
      </c>
      <c r="D27" s="3">
        <v>99991231</v>
      </c>
      <c r="E27" s="3">
        <v>10000101</v>
      </c>
      <c r="F27" s="28" t="s">
        <v>61</v>
      </c>
      <c r="G27" s="28" t="s">
        <v>45</v>
      </c>
    </row>
    <row r="28" spans="1:11" x14ac:dyDescent="0.25">
      <c r="A28" s="34" t="s">
        <v>66</v>
      </c>
      <c r="B28" s="35">
        <v>15000</v>
      </c>
      <c r="C28" s="36" t="s">
        <v>67</v>
      </c>
      <c r="D28" s="3">
        <v>99991231</v>
      </c>
      <c r="E28" s="3">
        <v>10000101</v>
      </c>
      <c r="F28" s="37" t="s">
        <v>61</v>
      </c>
      <c r="G28" s="37" t="s">
        <v>45</v>
      </c>
    </row>
    <row r="31" spans="1:11" x14ac:dyDescent="0.25">
      <c r="A31" s="8" t="s">
        <v>13</v>
      </c>
      <c r="B31" s="3"/>
    </row>
    <row r="32" spans="1:11" x14ac:dyDescent="0.25">
      <c r="A32" s="3">
        <v>0</v>
      </c>
      <c r="B32" s="3">
        <v>0</v>
      </c>
    </row>
    <row r="33" spans="1:2" x14ac:dyDescent="0.25">
      <c r="A33" s="3">
        <v>10</v>
      </c>
      <c r="B33" s="16">
        <v>0.03</v>
      </c>
    </row>
    <row r="34" spans="1:2" x14ac:dyDescent="0.25">
      <c r="A34" s="3">
        <v>20</v>
      </c>
      <c r="B34" s="16">
        <v>0.05</v>
      </c>
    </row>
    <row r="35" spans="1:2" x14ac:dyDescent="0.25">
      <c r="A35" s="3"/>
      <c r="B35" s="3"/>
    </row>
  </sheetData>
  <pageMargins left="0.7" right="0.7" top="0.78740157499999996" bottom="0.78740157499999996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Saison</vt:lpstr>
      <vt:lpstr>Customer</vt:lpstr>
      <vt:lpstr>Product</vt:lpstr>
      <vt:lpstr>CustProdZusatz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Klaus Freyburger</cp:lastModifiedBy>
  <dcterms:created xsi:type="dcterms:W3CDTF">2006-09-16T00:00:00Z</dcterms:created>
  <dcterms:modified xsi:type="dcterms:W3CDTF">2022-02-05T07:36:48Z</dcterms:modified>
</cp:coreProperties>
</file>