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26"/>
  <workbookPr defaultThemeVersion="166925"/>
  <mc:AlternateContent xmlns:mc="http://schemas.openxmlformats.org/markup-compatibility/2006">
    <mc:Choice Requires="x15">
      <x15ac:absPath xmlns:x15ac="http://schemas.microsoft.com/office/spreadsheetml/2010/11/ac" url="C:\Users\kghet\OneDrive\Documents\5. Side Projects\SimulatedSurveyDashboard\"/>
    </mc:Choice>
  </mc:AlternateContent>
  <xr:revisionPtr revIDLastSave="0" documentId="13_ncr:1_{F7CE1EEB-AAF9-49FD-B611-6B32895C4906}" xr6:coauthVersionLast="47" xr6:coauthVersionMax="47" xr10:uidLastSave="{00000000-0000-0000-0000-000000000000}"/>
  <bookViews>
    <workbookView xWindow="2685" yWindow="2685" windowWidth="18000" windowHeight="9360" xr2:uid="{C820B1B3-3BA7-4B14-8B88-9D94D647D510}"/>
  </bookViews>
  <sheets>
    <sheet name="States" sheetId="1" r:id="rId1"/>
    <sheet name="Age and Sex" sheetId="2" r:id="rId2"/>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4" i="1" l="1"/>
  <c r="E5" i="1"/>
  <c r="E6" i="1"/>
  <c r="E3" i="1"/>
  <c r="G7" i="2"/>
  <c r="F7" i="2"/>
  <c r="E23" i="2"/>
  <c r="E20" i="2"/>
  <c r="E17" i="2"/>
  <c r="E14" i="2"/>
  <c r="E11" i="2"/>
  <c r="E8" i="2"/>
  <c r="D7" i="2"/>
  <c r="C7" i="2"/>
  <c r="B7" i="2"/>
  <c r="D23" i="2"/>
  <c r="C23" i="2"/>
  <c r="B23" i="2"/>
  <c r="D20" i="2"/>
  <c r="C20" i="2"/>
  <c r="B20" i="2"/>
  <c r="D17" i="2"/>
  <c r="C17" i="2"/>
  <c r="B17" i="2"/>
  <c r="D14" i="2"/>
  <c r="C14" i="2"/>
  <c r="B14" i="2"/>
  <c r="D11" i="2"/>
  <c r="C11" i="2"/>
  <c r="B11" i="2"/>
  <c r="D7" i="1"/>
  <c r="J60" i="1"/>
  <c r="I60" i="1"/>
  <c r="H60" i="1"/>
  <c r="G60" i="1"/>
  <c r="J59" i="1"/>
  <c r="J58" i="1"/>
  <c r="J57" i="1"/>
  <c r="J56" i="1"/>
  <c r="J55" i="1"/>
  <c r="J54" i="1"/>
  <c r="J53" i="1"/>
  <c r="J52" i="1"/>
  <c r="J51" i="1"/>
  <c r="J50" i="1"/>
  <c r="J49" i="1"/>
  <c r="J48" i="1"/>
  <c r="J47" i="1"/>
  <c r="J46" i="1"/>
  <c r="J45" i="1"/>
  <c r="J44" i="1"/>
  <c r="J43" i="1"/>
  <c r="J42" i="1"/>
  <c r="J41" i="1"/>
  <c r="J40" i="1"/>
  <c r="J39" i="1"/>
  <c r="J38" i="1"/>
  <c r="J37" i="1"/>
  <c r="J36" i="1"/>
  <c r="J35" i="1"/>
  <c r="J34" i="1"/>
  <c r="J33" i="1"/>
  <c r="J32" i="1"/>
  <c r="J31" i="1"/>
  <c r="J30" i="1"/>
  <c r="J29" i="1"/>
  <c r="J28" i="1"/>
  <c r="J27" i="1"/>
  <c r="J26" i="1"/>
  <c r="J25" i="1"/>
  <c r="J24" i="1"/>
  <c r="J23" i="1"/>
  <c r="J22" i="1"/>
  <c r="J21" i="1"/>
  <c r="J20" i="1"/>
  <c r="J19" i="1"/>
  <c r="J18" i="1"/>
  <c r="J17" i="1"/>
  <c r="J16" i="1"/>
  <c r="J15" i="1"/>
  <c r="J14" i="1"/>
  <c r="J13" i="1"/>
  <c r="J12" i="1"/>
  <c r="J11" i="1"/>
  <c r="J10" i="1"/>
  <c r="J9" i="1"/>
  <c r="I59" i="1"/>
  <c r="I58" i="1"/>
  <c r="I57" i="1"/>
  <c r="I56" i="1"/>
  <c r="I55" i="1"/>
  <c r="I54" i="1"/>
  <c r="I53" i="1"/>
  <c r="I52" i="1"/>
  <c r="I51" i="1"/>
  <c r="I50" i="1"/>
  <c r="I49" i="1"/>
  <c r="I48" i="1"/>
  <c r="I47" i="1"/>
  <c r="I46" i="1"/>
  <c r="I45" i="1"/>
  <c r="I44" i="1"/>
  <c r="I43" i="1"/>
  <c r="I42" i="1"/>
  <c r="I41" i="1"/>
  <c r="I40" i="1"/>
  <c r="I39" i="1"/>
  <c r="I38" i="1"/>
  <c r="I37" i="1"/>
  <c r="I36" i="1"/>
  <c r="I35" i="1"/>
  <c r="I34" i="1"/>
  <c r="I33" i="1"/>
  <c r="I32" i="1"/>
  <c r="I31" i="1"/>
  <c r="I30" i="1"/>
  <c r="I29" i="1"/>
  <c r="I28" i="1"/>
  <c r="I27" i="1"/>
  <c r="I26" i="1"/>
  <c r="I25" i="1"/>
  <c r="I24" i="1"/>
  <c r="I23" i="1"/>
  <c r="I22" i="1"/>
  <c r="I21" i="1"/>
  <c r="I20" i="1"/>
  <c r="I19" i="1"/>
  <c r="I18" i="1"/>
  <c r="I17" i="1"/>
  <c r="I16" i="1"/>
  <c r="I15" i="1"/>
  <c r="I14" i="1"/>
  <c r="I13" i="1"/>
  <c r="I12" i="1"/>
  <c r="I11" i="1"/>
  <c r="I10" i="1"/>
  <c r="I9" i="1"/>
  <c r="H59" i="1"/>
  <c r="H58" i="1"/>
  <c r="H57" i="1"/>
  <c r="H56" i="1"/>
  <c r="H55" i="1"/>
  <c r="H54" i="1"/>
  <c r="H53" i="1"/>
  <c r="H52" i="1"/>
  <c r="H51" i="1"/>
  <c r="H50" i="1"/>
  <c r="H49" i="1"/>
  <c r="H48" i="1"/>
  <c r="H47" i="1"/>
  <c r="H46" i="1"/>
  <c r="H45" i="1"/>
  <c r="H44" i="1"/>
  <c r="H43" i="1"/>
  <c r="H42" i="1"/>
  <c r="H41" i="1"/>
  <c r="H40" i="1"/>
  <c r="H39" i="1"/>
  <c r="H38" i="1"/>
  <c r="H37" i="1"/>
  <c r="H36" i="1"/>
  <c r="H35" i="1"/>
  <c r="H34" i="1"/>
  <c r="H33" i="1"/>
  <c r="H32" i="1"/>
  <c r="H31" i="1"/>
  <c r="H30" i="1"/>
  <c r="H29" i="1"/>
  <c r="H28" i="1"/>
  <c r="H27" i="1"/>
  <c r="H26" i="1"/>
  <c r="H25" i="1"/>
  <c r="H24" i="1"/>
  <c r="H23" i="1"/>
  <c r="H22" i="1"/>
  <c r="H21" i="1"/>
  <c r="H20" i="1"/>
  <c r="H19" i="1"/>
  <c r="H18" i="1"/>
  <c r="H17" i="1"/>
  <c r="H16" i="1"/>
  <c r="H15" i="1"/>
  <c r="H14" i="1"/>
  <c r="H13" i="1"/>
  <c r="H12" i="1"/>
  <c r="H11" i="1"/>
  <c r="H10" i="1"/>
  <c r="H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9" i="1"/>
  <c r="E9" i="1"/>
  <c r="E10" i="1"/>
  <c r="E11" i="1"/>
  <c r="E60" i="1" s="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9" i="1"/>
  <c r="D60" i="1" s="1"/>
  <c r="D4" i="1"/>
  <c r="D5" i="1"/>
  <c r="D6" i="1"/>
  <c r="D3" i="1"/>
</calcChain>
</file>

<file path=xl/sharedStrings.xml><?xml version="1.0" encoding="utf-8"?>
<sst xmlns="http://schemas.openxmlformats.org/spreadsheetml/2006/main" count="96" uniqueCount="92">
  <si>
    <t>Alabama</t>
  </si>
  <si>
    <t>Alaska</t>
  </si>
  <si>
    <t>Arizona</t>
  </si>
  <si>
    <t>Arkansas</t>
  </si>
  <si>
    <t>California</t>
  </si>
  <si>
    <t>Colorado</t>
  </si>
  <si>
    <t>Connecticut</t>
  </si>
  <si>
    <t>Delaware</t>
  </si>
  <si>
    <t>District of Columbia</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</si>
  <si>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</si>
  <si>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</si>
  <si>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</si>
  <si>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</si>
  <si>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</si>
  <si>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</si>
  <si>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</si>
  <si>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</si>
  <si>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</si>
  <si>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</si>
  <si>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</si>
  <si>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</si>
  <si>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</si>
  <si>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</si>
  <si>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</si>
  <si>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</si>
  <si>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</si>
  <si>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</si>
  <si>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</si>
  <si>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</si>
  <si>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</si>
  <si>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</si>
  <si>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</si>
  <si>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</si>
  <si>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</si>
  <si>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</si>
  <si>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</si>
  <si>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</si>
  <si>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</si>
  <si>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</si>
  <si>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</si>
  <si>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</si>
  <si>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</si>
  <si>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</si>
  <si>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</si>
  <si>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</si>
  <si>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</si>
  <si>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</si>
  <si>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</si>
  <si>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</si>
  <si>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</si>
  <si>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</si>
  <si>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United States</t>
  </si>
  <si>
    <t>Northeast</t>
  </si>
  <si>
    <t>Midwest</t>
  </si>
  <si>
    <t>South</t>
  </si>
  <si>
    <t>West</t>
  </si>
  <si>
    <t>Code</t>
  </si>
  <si>
    <t>State</t>
  </si>
  <si>
    <t>Population</t>
  </si>
  <si>
    <t>Population Prop</t>
  </si>
  <si>
    <t>Label Code (for STATA)</t>
  </si>
  <si>
    <t>Region Recode</t>
  </si>
  <si>
    <t>replace S3_RECODE=1 if inlist(S3,7, 20, 22, 30, 31, 33, 39, 40, 46)</t>
  </si>
  <si>
    <t>replace S3_RECODE=2 if inlist(S3,14, 15, 16, 17, 23, 24, 26, 28, 35, 36, 42, 50)</t>
  </si>
  <si>
    <t>replace S3_RECODE=3 if inlist(S3,1, 4, 8, 9, 10, 11, 18, 19, 21, 25, 34, 37, 41, 43, 44, 47, 49)</t>
  </si>
  <si>
    <t>replace S3_RECODE=4 if inlist(S3,2, 3, 5, 6, 12, 13, 27, 29, 32, 38, 45, 48, 51)</t>
  </si>
  <si>
    <t>Age</t>
  </si>
  <si>
    <t>Both Sexes</t>
  </si>
  <si>
    <t>Male</t>
  </si>
  <si>
    <t>Female</t>
  </si>
  <si>
    <t>Total</t>
  </si>
  <si>
    <t>.25 to 29 years</t>
  </si>
  <si>
    <t>.30 to 34 years</t>
  </si>
  <si>
    <t>.35 to 39 years</t>
  </si>
  <si>
    <t>.40 to 44 years</t>
  </si>
  <si>
    <t>.45 to 49 years</t>
  </si>
  <si>
    <t>.50 to 54 years</t>
  </si>
  <si>
    <t>.55 to 59 years</t>
  </si>
  <si>
    <t>.60 to 64 years</t>
  </si>
  <si>
    <t>.65 to 69 years</t>
  </si>
  <si>
    <t>.70 to 74 years</t>
  </si>
  <si>
    <t>.75 to 79 years</t>
  </si>
  <si>
    <t>.80 to 84 years</t>
  </si>
  <si>
    <t>.85 years and over</t>
  </si>
  <si>
    <t>.Under 18 years</t>
  </si>
  <si>
    <t>.18 to 24 years</t>
  </si>
  <si>
    <t>25 to 34 years</t>
  </si>
  <si>
    <t>35 to 44 years</t>
  </si>
  <si>
    <t>45 to 54 years</t>
  </si>
  <si>
    <t>55 to 64 years</t>
  </si>
  <si>
    <t>65 to 74 years</t>
  </si>
  <si>
    <t>Total 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</si>
</sst>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0" formatCode="0.0%"/>
  </numFmts>
  <fonts count="3" x14ac:knownFonts="1">
    <font>
      <sz val="11"/>
      <color theme="1"/>
      <name val="Calibri"/>
      <family val="2"/>
      <scheme val="minor"/>
    </font>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9" fontId="1" fillId="0" borderId="0" applyFont="0" applyFill="0" applyBorder="0" applyAlignment="0" applyProtection="0"/>
  </cellStyleXfs>
  <cellXfs count="10">
    <xf numFmtId="0" fontId="0" fillId="0" borderId="0" xfId="0"/>
    <xf numFmtId="3" fontId="0" fillId="0" borderId="0" xfId="0" applyNumberFormat="1"/>
    <xf numFmtId="0" fontId="0" fillId="0" borderId="0" xfId="0"/>
    <xf numFmtId="0" fontId="0" fillId="0" borderId="0" xfId="0"/>
    <xf numFmtId="0" fontId="2" fillId="0" borderId="0" xfId="0" applyFont="1"/>
    <xf numFmtId="0" fontId="0" fillId="0" borderId="0" xfId="0" applyAlignment="1">
      <alignment horizontal="center"/>
    </xf>
    <xf numFmtId="3" fontId="2" fillId="0" borderId="0" xfId="0" applyNumberFormat="1" applyFont="1"/>
    <xf numFmtId="9" fontId="0" fillId="0" borderId="0" xfId="1" applyFont="1"/>
    <xf numFmtId="170" fontId="0" fillId="0" borderId="0" xfId="1" applyNumberFormat="1" applyFont="1"/>
    <xf numFmtId="170" fontId="0" fillId="0" borderId="0" xfId="0" applyNumberFormat="1"/>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098B95-B49E-4978-8307-5C25265E282A}">
  <dimension ref="A2:J67"/>
  <sheetViews>
    <sheetView tabSelected="1" topLeftCell="B1" workbookViewId="0">
      <selection activeCell="E3" sqref="E3:E6"/>
    </sheetView>
  </sheetViews>
  <sheetFormatPr defaultRowHeight="15" x14ac:dyDescent="0.25"/>
  <cols>
    <col min="2" max="2" width="19.28515625" bestFit="1" customWidth="1"/>
    <col min="3" max="3" width="11.140625" bestFit="1" customWidth="1"/>
  </cols>
  <sheetData>
    <row r="2" spans="1:10" s="2" customFormat="1" x14ac:dyDescent="0.25">
      <c r="B2" s="2" t="s">
        <v>51</v>
      </c>
      <c r="C2" s="1">
        <v>328239523</v>
      </c>
    </row>
    <row r="3" spans="1:10" s="2" customFormat="1" x14ac:dyDescent="0.25">
      <c r="A3" s="2">
        <v>1</v>
      </c>
      <c r="B3" s="2" t="s">
        <v>52</v>
      </c>
      <c r="C3" s="1">
        <v>55982803</v>
      </c>
      <c r="D3" s="2" t="str">
        <f>A3&amp;" "&amp;CHAR(34)&amp;B3&amp;CHAR(34)</f>
        <v>1 "Northeast"</v>
      </c>
      <c r="E3" s="2">
        <f>C3/C$2</f>
        <v>0.17055472932794871</v>
      </c>
    </row>
    <row r="4" spans="1:10" s="2" customFormat="1" x14ac:dyDescent="0.25">
      <c r="A4" s="2">
        <v>2</v>
      </c>
      <c r="B4" s="2" t="s">
        <v>53</v>
      </c>
      <c r="C4" s="1">
        <v>68329004</v>
      </c>
      <c r="D4" s="3" t="str">
        <f t="shared" ref="D4:D59" si="0">A4&amp;" "&amp;CHAR(34)&amp;B4&amp;CHAR(34)</f>
        <v>2 "Midwest"</v>
      </c>
      <c r="E4" s="3">
        <f t="shared" ref="E4:E6" si="1">C4/C$2</f>
        <v>0.2081681187429705</v>
      </c>
    </row>
    <row r="5" spans="1:10" s="2" customFormat="1" x14ac:dyDescent="0.25">
      <c r="A5" s="2">
        <v>3</v>
      </c>
      <c r="B5" s="2" t="s">
        <v>54</v>
      </c>
      <c r="C5" s="1">
        <v>125580448</v>
      </c>
      <c r="D5" s="3" t="str">
        <f t="shared" si="0"/>
        <v>3 "South"</v>
      </c>
      <c r="E5" s="3">
        <f t="shared" si="1"/>
        <v>0.3825878335802968</v>
      </c>
    </row>
    <row r="6" spans="1:10" s="2" customFormat="1" x14ac:dyDescent="0.25">
      <c r="A6" s="2">
        <v>4</v>
      </c>
      <c r="B6" s="2" t="s">
        <v>55</v>
      </c>
      <c r="C6" s="1">
        <v>78347268</v>
      </c>
      <c r="D6" s="3" t="str">
        <f t="shared" si="0"/>
        <v>4 "West"</v>
      </c>
      <c r="E6" s="3">
        <f t="shared" si="1"/>
        <v>0.23868931834878399</v>
      </c>
    </row>
    <row r="7" spans="1:10" s="2" customFormat="1" x14ac:dyDescent="0.25">
      <c r="D7" s="2" t="str">
        <f>"la def S3_RECODE "&amp;_xlfn.TEXTJOIN(" ",TRUE,D3:D6)</f>
        <v>la def S3_RECODE 1 "Northeast" 2 "Midwest" 3 "South" 4 "West"</v>
      </c>
    </row>
    <row r="8" spans="1:10" s="3" customFormat="1" x14ac:dyDescent="0.25">
      <c r="A8" s="4" t="s">
        <v>56</v>
      </c>
      <c r="B8" s="4" t="s">
        <v>57</v>
      </c>
      <c r="C8" s="4" t="s">
        <v>58</v>
      </c>
      <c r="D8" s="4" t="s">
        <v>60</v>
      </c>
      <c r="E8" s="4" t="s">
        <v>59</v>
      </c>
      <c r="F8" s="4" t="s">
        <v>61</v>
      </c>
      <c r="G8" s="3">
        <v>1</v>
      </c>
      <c r="H8" s="3">
        <v>2</v>
      </c>
      <c r="I8" s="3">
        <v>3</v>
      </c>
      <c r="J8" s="3">
        <v>4</v>
      </c>
    </row>
    <row r="9" spans="1:10" x14ac:dyDescent="0.25">
      <c r="A9">
        <v>1</v>
      </c>
      <c r="B9" t="s">
        <v>0</v>
      </c>
      <c r="C9" s="1">
        <v>4903185</v>
      </c>
      <c r="D9" s="3" t="str">
        <f t="shared" si="0"/>
        <v>1 "Alabama"</v>
      </c>
      <c r="E9" s="3">
        <f t="shared" ref="E9:E58" si="2">C9/C$2</f>
        <v>1.4937826362853934E-2</v>
      </c>
      <c r="F9">
        <v>3</v>
      </c>
      <c r="G9" t="str">
        <f>IF($F9=G$8,$A9,"")</f>
        <v/>
      </c>
      <c r="H9" s="3" t="str">
        <f>IF($F9=H$8,$A9,"")</f>
        <v/>
      </c>
      <c r="I9" s="3">
        <f>IF($F9=I$8,$A9,"")</f>
        <v>1</v>
      </c>
      <c r="J9" s="3" t="str">
        <f>IF($F9=J$8,$A9,"")</f>
        <v/>
      </c>
    </row>
    <row r="10" spans="1:10" x14ac:dyDescent="0.25">
      <c r="A10">
        <v>2</v>
      </c>
      <c r="B10" t="s">
        <v>1</v>
      </c>
      <c r="C10" s="1">
        <v>731545</v>
      </c>
      <c r="D10" s="3" t="str">
        <f t="shared" si="0"/>
        <v>2 "Alaska"</v>
      </c>
      <c r="E10" s="3">
        <f t="shared" si="2"/>
        <v>2.2286926123762374E-3</v>
      </c>
      <c r="F10">
        <v>4</v>
      </c>
      <c r="G10" s="3" t="str">
        <f t="shared" ref="G10:J60" si="3">IF($F10=G$8,$A10,"")</f>
        <v/>
      </c>
      <c r="H10" s="3" t="str">
        <f t="shared" si="3"/>
        <v/>
      </c>
      <c r="I10" s="3" t="str">
        <f t="shared" si="3"/>
        <v/>
      </c>
      <c r="J10" s="3">
        <f t="shared" si="3"/>
        <v>2</v>
      </c>
    </row>
    <row r="11" spans="1:10" x14ac:dyDescent="0.25">
      <c r="A11">
        <v>3</v>
      </c>
      <c r="B11" t="s">
        <v>2</v>
      </c>
      <c r="C11" s="1">
        <v>7278717</v>
      </c>
      <c r="D11" s="3" t="str">
        <f t="shared" si="0"/>
        <v>3 "Arizona"</v>
      </c>
      <c r="E11" s="3">
        <f t="shared" si="2"/>
        <v>2.2175016992088428E-2</v>
      </c>
      <c r="F11">
        <v>4</v>
      </c>
      <c r="G11" s="3" t="str">
        <f t="shared" si="3"/>
        <v/>
      </c>
      <c r="H11" s="3" t="str">
        <f t="shared" si="3"/>
        <v/>
      </c>
      <c r="I11" s="3" t="str">
        <f t="shared" si="3"/>
        <v/>
      </c>
      <c r="J11" s="3">
        <f t="shared" si="3"/>
        <v>3</v>
      </c>
    </row>
    <row r="12" spans="1:10" x14ac:dyDescent="0.25">
      <c r="A12">
        <v>4</v>
      </c>
      <c r="B12" t="s">
        <v>3</v>
      </c>
      <c r="C12" s="1">
        <v>3017804</v>
      </c>
      <c r="D12" s="3" t="str">
        <f t="shared" si="0"/>
        <v>4 "Arkansas"</v>
      </c>
      <c r="E12" s="3">
        <f t="shared" si="2"/>
        <v>9.193908071819858E-3</v>
      </c>
      <c r="F12">
        <v>3</v>
      </c>
      <c r="G12" s="3" t="str">
        <f t="shared" si="3"/>
        <v/>
      </c>
      <c r="H12" s="3" t="str">
        <f t="shared" si="3"/>
        <v/>
      </c>
      <c r="I12" s="3">
        <f t="shared" si="3"/>
        <v>4</v>
      </c>
      <c r="J12" s="3" t="str">
        <f t="shared" si="3"/>
        <v/>
      </c>
    </row>
    <row r="13" spans="1:10" x14ac:dyDescent="0.25">
      <c r="A13">
        <v>5</v>
      </c>
      <c r="B13" t="s">
        <v>4</v>
      </c>
      <c r="C13" s="1">
        <v>39512223</v>
      </c>
      <c r="D13" s="3" t="str">
        <f t="shared" si="0"/>
        <v>5 "California"</v>
      </c>
      <c r="E13" s="3">
        <f t="shared" si="2"/>
        <v>0.1203761894328612</v>
      </c>
      <c r="F13">
        <v>4</v>
      </c>
      <c r="G13" s="3" t="str">
        <f t="shared" si="3"/>
        <v/>
      </c>
      <c r="H13" s="3" t="str">
        <f t="shared" si="3"/>
        <v/>
      </c>
      <c r="I13" s="3" t="str">
        <f t="shared" si="3"/>
        <v/>
      </c>
      <c r="J13" s="3">
        <f t="shared" si="3"/>
        <v>5</v>
      </c>
    </row>
    <row r="14" spans="1:10" x14ac:dyDescent="0.25">
      <c r="A14">
        <v>6</v>
      </c>
      <c r="B14" t="s">
        <v>5</v>
      </c>
      <c r="C14" s="1">
        <v>5758736</v>
      </c>
      <c r="D14" s="3" t="str">
        <f t="shared" si="0"/>
        <v>6 "Colorado"</v>
      </c>
      <c r="E14" s="3">
        <f t="shared" si="2"/>
        <v>1.7544310165232599E-2</v>
      </c>
      <c r="F14">
        <v>4</v>
      </c>
      <c r="G14" s="3" t="str">
        <f t="shared" si="3"/>
        <v/>
      </c>
      <c r="H14" s="3" t="str">
        <f t="shared" si="3"/>
        <v/>
      </c>
      <c r="I14" s="3" t="str">
        <f t="shared" si="3"/>
        <v/>
      </c>
      <c r="J14" s="3">
        <f t="shared" si="3"/>
        <v>6</v>
      </c>
    </row>
    <row r="15" spans="1:10" x14ac:dyDescent="0.25">
      <c r="A15">
        <v>7</v>
      </c>
      <c r="B15" t="s">
        <v>6</v>
      </c>
      <c r="C15" s="1">
        <v>3565287</v>
      </c>
      <c r="D15" s="3" t="str">
        <f t="shared" si="0"/>
        <v>7 "Connecticut"</v>
      </c>
      <c r="E15" s="3">
        <f t="shared" si="2"/>
        <v>1.0861845543201085E-2</v>
      </c>
      <c r="F15">
        <v>1</v>
      </c>
      <c r="G15" s="3">
        <f t="shared" si="3"/>
        <v>7</v>
      </c>
      <c r="H15" s="3" t="str">
        <f t="shared" si="3"/>
        <v/>
      </c>
      <c r="I15" s="3" t="str">
        <f t="shared" si="3"/>
        <v/>
      </c>
      <c r="J15" s="3" t="str">
        <f t="shared" si="3"/>
        <v/>
      </c>
    </row>
    <row r="16" spans="1:10" x14ac:dyDescent="0.25">
      <c r="A16">
        <v>8</v>
      </c>
      <c r="B16" t="s">
        <v>7</v>
      </c>
      <c r="C16" s="1">
        <v>973764</v>
      </c>
      <c r="D16" s="3" t="str">
        <f t="shared" si="0"/>
        <v>8 "Delaware"</v>
      </c>
      <c r="E16" s="3">
        <f t="shared" si="2"/>
        <v>2.966626295030291E-3</v>
      </c>
      <c r="F16">
        <v>3</v>
      </c>
      <c r="G16" s="3" t="str">
        <f t="shared" si="3"/>
        <v/>
      </c>
      <c r="H16" s="3" t="str">
        <f t="shared" si="3"/>
        <v/>
      </c>
      <c r="I16" s="3">
        <f t="shared" si="3"/>
        <v>8</v>
      </c>
      <c r="J16" s="3" t="str">
        <f t="shared" si="3"/>
        <v/>
      </c>
    </row>
    <row r="17" spans="1:10" x14ac:dyDescent="0.25">
      <c r="A17">
        <v>9</v>
      </c>
      <c r="B17" t="s">
        <v>8</v>
      </c>
      <c r="C17" s="1">
        <v>705749</v>
      </c>
      <c r="D17" s="3" t="str">
        <f t="shared" si="0"/>
        <v>9 "District of Columbia"</v>
      </c>
      <c r="E17" s="3">
        <f t="shared" si="2"/>
        <v>2.1501036607343596E-3</v>
      </c>
      <c r="F17">
        <v>3</v>
      </c>
      <c r="G17" s="3" t="str">
        <f t="shared" si="3"/>
        <v/>
      </c>
      <c r="H17" s="3" t="str">
        <f t="shared" si="3"/>
        <v/>
      </c>
      <c r="I17" s="3">
        <f t="shared" si="3"/>
        <v>9</v>
      </c>
      <c r="J17" s="3" t="str">
        <f t="shared" si="3"/>
        <v/>
      </c>
    </row>
    <row r="18" spans="1:10" x14ac:dyDescent="0.25">
      <c r="A18">
        <v>10</v>
      </c>
      <c r="B18" t="s">
        <v>9</v>
      </c>
      <c r="C18" s="1">
        <v>21477737</v>
      </c>
      <c r="D18" s="3" t="str">
        <f t="shared" si="0"/>
        <v>10 "Florida"</v>
      </c>
      <c r="E18" s="3">
        <f t="shared" si="2"/>
        <v>6.5433122750425149E-2</v>
      </c>
      <c r="F18">
        <v>3</v>
      </c>
      <c r="G18" s="3" t="str">
        <f t="shared" si="3"/>
        <v/>
      </c>
      <c r="H18" s="3" t="str">
        <f t="shared" si="3"/>
        <v/>
      </c>
      <c r="I18" s="3">
        <f t="shared" si="3"/>
        <v>10</v>
      </c>
      <c r="J18" s="3" t="str">
        <f t="shared" si="3"/>
        <v/>
      </c>
    </row>
    <row r="19" spans="1:10" x14ac:dyDescent="0.25">
      <c r="A19">
        <v>11</v>
      </c>
      <c r="B19" t="s">
        <v>10</v>
      </c>
      <c r="C19" s="1">
        <v>10617423</v>
      </c>
      <c r="D19" s="3" t="str">
        <f t="shared" si="0"/>
        <v>11 "Georgia"</v>
      </c>
      <c r="E19" s="3">
        <f t="shared" si="2"/>
        <v>3.2346570891159866E-2</v>
      </c>
      <c r="F19">
        <v>3</v>
      </c>
      <c r="G19" s="3" t="str">
        <f t="shared" si="3"/>
        <v/>
      </c>
      <c r="H19" s="3" t="str">
        <f t="shared" si="3"/>
        <v/>
      </c>
      <c r="I19" s="3">
        <f t="shared" si="3"/>
        <v>11</v>
      </c>
      <c r="J19" s="3" t="str">
        <f t="shared" si="3"/>
        <v/>
      </c>
    </row>
    <row r="20" spans="1:10" x14ac:dyDescent="0.25">
      <c r="A20">
        <v>12</v>
      </c>
      <c r="B20" t="s">
        <v>11</v>
      </c>
      <c r="C20" s="1">
        <v>1415872</v>
      </c>
      <c r="D20" s="3" t="str">
        <f t="shared" si="0"/>
        <v>12 "Hawaii"</v>
      </c>
      <c r="E20" s="3">
        <f t="shared" si="2"/>
        <v>4.3135329562369613E-3</v>
      </c>
      <c r="F20">
        <v>4</v>
      </c>
      <c r="G20" s="3" t="str">
        <f t="shared" si="3"/>
        <v/>
      </c>
      <c r="H20" s="3" t="str">
        <f t="shared" si="3"/>
        <v/>
      </c>
      <c r="I20" s="3" t="str">
        <f t="shared" si="3"/>
        <v/>
      </c>
      <c r="J20" s="3">
        <f t="shared" si="3"/>
        <v>12</v>
      </c>
    </row>
    <row r="21" spans="1:10" x14ac:dyDescent="0.25">
      <c r="A21">
        <v>13</v>
      </c>
      <c r="B21" t="s">
        <v>12</v>
      </c>
      <c r="C21" s="1">
        <v>1787065</v>
      </c>
      <c r="D21" s="3" t="str">
        <f t="shared" si="0"/>
        <v>13 "Idaho"</v>
      </c>
      <c r="E21" s="3">
        <f t="shared" si="2"/>
        <v>5.4443931177660162E-3</v>
      </c>
      <c r="F21">
        <v>4</v>
      </c>
      <c r="G21" s="3" t="str">
        <f t="shared" si="3"/>
        <v/>
      </c>
      <c r="H21" s="3" t="str">
        <f t="shared" si="3"/>
        <v/>
      </c>
      <c r="I21" s="3" t="str">
        <f t="shared" si="3"/>
        <v/>
      </c>
      <c r="J21" s="3">
        <f t="shared" si="3"/>
        <v>13</v>
      </c>
    </row>
    <row r="22" spans="1:10" x14ac:dyDescent="0.25">
      <c r="A22">
        <v>14</v>
      </c>
      <c r="B22" t="s">
        <v>13</v>
      </c>
      <c r="C22" s="1">
        <v>12671821</v>
      </c>
      <c r="D22" s="3" t="str">
        <f t="shared" si="0"/>
        <v>14 "Illinois"</v>
      </c>
      <c r="E22" s="3">
        <f t="shared" si="2"/>
        <v>3.8605408892213144E-2</v>
      </c>
      <c r="F22">
        <v>2</v>
      </c>
      <c r="G22" s="3" t="str">
        <f t="shared" si="3"/>
        <v/>
      </c>
      <c r="H22" s="3">
        <f t="shared" si="3"/>
        <v>14</v>
      </c>
      <c r="I22" s="3" t="str">
        <f t="shared" si="3"/>
        <v/>
      </c>
      <c r="J22" s="3" t="str">
        <f t="shared" si="3"/>
        <v/>
      </c>
    </row>
    <row r="23" spans="1:10" x14ac:dyDescent="0.25">
      <c r="A23">
        <v>15</v>
      </c>
      <c r="B23" t="s">
        <v>14</v>
      </c>
      <c r="C23" s="1">
        <v>6732219</v>
      </c>
      <c r="D23" s="3" t="str">
        <f t="shared" si="0"/>
        <v>15 "Indiana"</v>
      </c>
      <c r="E23" s="3">
        <f t="shared" si="2"/>
        <v>2.0510080378102428E-2</v>
      </c>
      <c r="F23">
        <v>2</v>
      </c>
      <c r="G23" s="3" t="str">
        <f t="shared" si="3"/>
        <v/>
      </c>
      <c r="H23" s="3">
        <f t="shared" si="3"/>
        <v>15</v>
      </c>
      <c r="I23" s="3" t="str">
        <f t="shared" si="3"/>
        <v/>
      </c>
      <c r="J23" s="3" t="str">
        <f t="shared" si="3"/>
        <v/>
      </c>
    </row>
    <row r="24" spans="1:10" x14ac:dyDescent="0.25">
      <c r="A24">
        <v>16</v>
      </c>
      <c r="B24" t="s">
        <v>15</v>
      </c>
      <c r="C24" s="1">
        <v>3155070</v>
      </c>
      <c r="D24" s="3" t="str">
        <f t="shared" si="0"/>
        <v>16 "Iowa"</v>
      </c>
      <c r="E24" s="3">
        <f t="shared" si="2"/>
        <v>9.6120965908179194E-3</v>
      </c>
      <c r="F24">
        <v>2</v>
      </c>
      <c r="G24" s="3" t="str">
        <f t="shared" si="3"/>
        <v/>
      </c>
      <c r="H24" s="3">
        <f t="shared" si="3"/>
        <v>16</v>
      </c>
      <c r="I24" s="3" t="str">
        <f t="shared" si="3"/>
        <v/>
      </c>
      <c r="J24" s="3" t="str">
        <f t="shared" si="3"/>
        <v/>
      </c>
    </row>
    <row r="25" spans="1:10" x14ac:dyDescent="0.25">
      <c r="A25">
        <v>17</v>
      </c>
      <c r="B25" t="s">
        <v>16</v>
      </c>
      <c r="C25" s="1">
        <v>2913314</v>
      </c>
      <c r="D25" s="3" t="str">
        <f t="shared" si="0"/>
        <v>17 "Kansas"</v>
      </c>
      <c r="E25" s="3">
        <f t="shared" si="2"/>
        <v>8.875573463467408E-3</v>
      </c>
      <c r="F25">
        <v>2</v>
      </c>
      <c r="G25" s="3" t="str">
        <f t="shared" si="3"/>
        <v/>
      </c>
      <c r="H25" s="3">
        <f t="shared" si="3"/>
        <v>17</v>
      </c>
      <c r="I25" s="3" t="str">
        <f t="shared" si="3"/>
        <v/>
      </c>
      <c r="J25" s="3" t="str">
        <f t="shared" si="3"/>
        <v/>
      </c>
    </row>
    <row r="26" spans="1:10" x14ac:dyDescent="0.25">
      <c r="A26">
        <v>18</v>
      </c>
      <c r="B26" t="s">
        <v>17</v>
      </c>
      <c r="C26" s="1">
        <v>4467673</v>
      </c>
      <c r="D26" s="3" t="str">
        <f t="shared" si="0"/>
        <v>18 "Kentucky"</v>
      </c>
      <c r="E26" s="3">
        <f t="shared" si="2"/>
        <v>1.3611014783250218E-2</v>
      </c>
      <c r="F26">
        <v>3</v>
      </c>
      <c r="G26" s="3" t="str">
        <f t="shared" si="3"/>
        <v/>
      </c>
      <c r="H26" s="3" t="str">
        <f t="shared" si="3"/>
        <v/>
      </c>
      <c r="I26" s="3">
        <f t="shared" si="3"/>
        <v>18</v>
      </c>
      <c r="J26" s="3" t="str">
        <f t="shared" si="3"/>
        <v/>
      </c>
    </row>
    <row r="27" spans="1:10" x14ac:dyDescent="0.25">
      <c r="A27">
        <v>19</v>
      </c>
      <c r="B27" t="s">
        <v>18</v>
      </c>
      <c r="C27" s="1">
        <v>4648794</v>
      </c>
      <c r="D27" s="3" t="str">
        <f t="shared" si="0"/>
        <v>19 "Louisiana"</v>
      </c>
      <c r="E27" s="3">
        <f t="shared" si="2"/>
        <v>1.4162810003839787E-2</v>
      </c>
      <c r="F27">
        <v>3</v>
      </c>
      <c r="G27" s="3" t="str">
        <f t="shared" si="3"/>
        <v/>
      </c>
      <c r="H27" s="3" t="str">
        <f t="shared" si="3"/>
        <v/>
      </c>
      <c r="I27" s="3">
        <f t="shared" si="3"/>
        <v>19</v>
      </c>
      <c r="J27" s="3" t="str">
        <f t="shared" si="3"/>
        <v/>
      </c>
    </row>
    <row r="28" spans="1:10" x14ac:dyDescent="0.25">
      <c r="A28">
        <v>20</v>
      </c>
      <c r="B28" t="s">
        <v>19</v>
      </c>
      <c r="C28" s="1">
        <v>1344212</v>
      </c>
      <c r="D28" s="3" t="str">
        <f t="shared" si="0"/>
        <v>20 "Maine"</v>
      </c>
      <c r="E28" s="3">
        <f t="shared" si="2"/>
        <v>4.0952167725396066E-3</v>
      </c>
      <c r="F28">
        <v>1</v>
      </c>
      <c r="G28" s="3">
        <f t="shared" si="3"/>
        <v>20</v>
      </c>
      <c r="H28" s="3" t="str">
        <f t="shared" si="3"/>
        <v/>
      </c>
      <c r="I28" s="3" t="str">
        <f t="shared" si="3"/>
        <v/>
      </c>
      <c r="J28" s="3" t="str">
        <f t="shared" si="3"/>
        <v/>
      </c>
    </row>
    <row r="29" spans="1:10" x14ac:dyDescent="0.25">
      <c r="A29">
        <v>21</v>
      </c>
      <c r="B29" t="s">
        <v>20</v>
      </c>
      <c r="C29" s="1">
        <v>6045680</v>
      </c>
      <c r="D29" s="3" t="str">
        <f t="shared" si="0"/>
        <v>21 "Maryland"</v>
      </c>
      <c r="E29" s="3">
        <f t="shared" si="2"/>
        <v>1.84185010529643E-2</v>
      </c>
      <c r="F29">
        <v>3</v>
      </c>
      <c r="G29" s="3" t="str">
        <f t="shared" si="3"/>
        <v/>
      </c>
      <c r="H29" s="3" t="str">
        <f t="shared" si="3"/>
        <v/>
      </c>
      <c r="I29" s="3">
        <f t="shared" si="3"/>
        <v>21</v>
      </c>
      <c r="J29" s="3" t="str">
        <f t="shared" si="3"/>
        <v/>
      </c>
    </row>
    <row r="30" spans="1:10" x14ac:dyDescent="0.25">
      <c r="A30">
        <v>22</v>
      </c>
      <c r="B30" t="s">
        <v>21</v>
      </c>
      <c r="C30" s="1">
        <v>6892503</v>
      </c>
      <c r="D30" s="3" t="str">
        <f t="shared" si="0"/>
        <v>22 "Massachusetts"</v>
      </c>
      <c r="E30" s="3">
        <f t="shared" si="2"/>
        <v>2.0998394516921107E-2</v>
      </c>
      <c r="F30">
        <v>1</v>
      </c>
      <c r="G30" s="3">
        <f t="shared" si="3"/>
        <v>22</v>
      </c>
      <c r="H30" s="3" t="str">
        <f t="shared" si="3"/>
        <v/>
      </c>
      <c r="I30" s="3" t="str">
        <f t="shared" si="3"/>
        <v/>
      </c>
      <c r="J30" s="3" t="str">
        <f t="shared" si="3"/>
        <v/>
      </c>
    </row>
    <row r="31" spans="1:10" x14ac:dyDescent="0.25">
      <c r="A31">
        <v>23</v>
      </c>
      <c r="B31" t="s">
        <v>22</v>
      </c>
      <c r="C31" s="1">
        <v>9986857</v>
      </c>
      <c r="D31" s="3" t="str">
        <f t="shared" si="0"/>
        <v>23 "Michigan"</v>
      </c>
      <c r="E31" s="3">
        <f t="shared" si="2"/>
        <v>3.0425516429963859E-2</v>
      </c>
      <c r="F31">
        <v>2</v>
      </c>
      <c r="G31" s="3" t="str">
        <f t="shared" si="3"/>
        <v/>
      </c>
      <c r="H31" s="3">
        <f t="shared" si="3"/>
        <v>23</v>
      </c>
      <c r="I31" s="3" t="str">
        <f t="shared" si="3"/>
        <v/>
      </c>
      <c r="J31" s="3" t="str">
        <f t="shared" si="3"/>
        <v/>
      </c>
    </row>
    <row r="32" spans="1:10" x14ac:dyDescent="0.25">
      <c r="A32">
        <v>24</v>
      </c>
      <c r="B32" t="s">
        <v>23</v>
      </c>
      <c r="C32" s="1">
        <v>5639632</v>
      </c>
      <c r="D32" s="3" t="str">
        <f t="shared" si="0"/>
        <v>24 "Minnesota"</v>
      </c>
      <c r="E32" s="3">
        <f t="shared" si="2"/>
        <v>1.7181453191424483E-2</v>
      </c>
      <c r="F32">
        <v>2</v>
      </c>
      <c r="G32" s="3" t="str">
        <f t="shared" si="3"/>
        <v/>
      </c>
      <c r="H32" s="3">
        <f t="shared" si="3"/>
        <v>24</v>
      </c>
      <c r="I32" s="3" t="str">
        <f t="shared" si="3"/>
        <v/>
      </c>
      <c r="J32" s="3" t="str">
        <f t="shared" si="3"/>
        <v/>
      </c>
    </row>
    <row r="33" spans="1:10" x14ac:dyDescent="0.25">
      <c r="A33">
        <v>25</v>
      </c>
      <c r="B33" t="s">
        <v>24</v>
      </c>
      <c r="C33" s="1">
        <v>2976149</v>
      </c>
      <c r="D33" s="3" t="str">
        <f t="shared" si="0"/>
        <v>25 "Mississippi"</v>
      </c>
      <c r="E33" s="3">
        <f t="shared" si="2"/>
        <v>9.0670037928369772E-3</v>
      </c>
      <c r="F33">
        <v>3</v>
      </c>
      <c r="G33" s="3" t="str">
        <f t="shared" si="3"/>
        <v/>
      </c>
      <c r="H33" s="3" t="str">
        <f t="shared" si="3"/>
        <v/>
      </c>
      <c r="I33" s="3">
        <f t="shared" si="3"/>
        <v>25</v>
      </c>
      <c r="J33" s="3" t="str">
        <f t="shared" si="3"/>
        <v/>
      </c>
    </row>
    <row r="34" spans="1:10" x14ac:dyDescent="0.25">
      <c r="A34">
        <v>26</v>
      </c>
      <c r="B34" t="s">
        <v>25</v>
      </c>
      <c r="C34" s="1">
        <v>6137428</v>
      </c>
      <c r="D34" s="3" t="str">
        <f t="shared" si="0"/>
        <v>26 "Missouri"</v>
      </c>
      <c r="E34" s="3">
        <f t="shared" si="2"/>
        <v>1.8698016448189879E-2</v>
      </c>
      <c r="F34">
        <v>2</v>
      </c>
      <c r="G34" s="3" t="str">
        <f t="shared" si="3"/>
        <v/>
      </c>
      <c r="H34" s="3">
        <f t="shared" si="3"/>
        <v>26</v>
      </c>
      <c r="I34" s="3" t="str">
        <f t="shared" si="3"/>
        <v/>
      </c>
      <c r="J34" s="3" t="str">
        <f t="shared" si="3"/>
        <v/>
      </c>
    </row>
    <row r="35" spans="1:10" x14ac:dyDescent="0.25">
      <c r="A35">
        <v>27</v>
      </c>
      <c r="B35" t="s">
        <v>26</v>
      </c>
      <c r="C35" s="1">
        <v>1068778</v>
      </c>
      <c r="D35" s="3" t="str">
        <f t="shared" si="0"/>
        <v>27 "Montana"</v>
      </c>
      <c r="E35" s="3">
        <f t="shared" si="2"/>
        <v>3.2560917412739476E-3</v>
      </c>
      <c r="F35">
        <v>4</v>
      </c>
      <c r="G35" s="3" t="str">
        <f t="shared" si="3"/>
        <v/>
      </c>
      <c r="H35" s="3" t="str">
        <f t="shared" si="3"/>
        <v/>
      </c>
      <c r="I35" s="3" t="str">
        <f t="shared" si="3"/>
        <v/>
      </c>
      <c r="J35" s="3">
        <f t="shared" si="3"/>
        <v>27</v>
      </c>
    </row>
    <row r="36" spans="1:10" x14ac:dyDescent="0.25">
      <c r="A36">
        <v>28</v>
      </c>
      <c r="B36" t="s">
        <v>27</v>
      </c>
      <c r="C36" s="1">
        <v>1934408</v>
      </c>
      <c r="D36" s="3" t="str">
        <f t="shared" si="0"/>
        <v>28 "Nebraska"</v>
      </c>
      <c r="E36" s="3">
        <f t="shared" si="2"/>
        <v>5.8932817788673181E-3</v>
      </c>
      <c r="F36">
        <v>2</v>
      </c>
      <c r="G36" s="3" t="str">
        <f t="shared" si="3"/>
        <v/>
      </c>
      <c r="H36" s="3">
        <f t="shared" si="3"/>
        <v>28</v>
      </c>
      <c r="I36" s="3" t="str">
        <f t="shared" si="3"/>
        <v/>
      </c>
      <c r="J36" s="3" t="str">
        <f t="shared" si="3"/>
        <v/>
      </c>
    </row>
    <row r="37" spans="1:10" x14ac:dyDescent="0.25">
      <c r="A37">
        <v>29</v>
      </c>
      <c r="B37" t="s">
        <v>28</v>
      </c>
      <c r="C37" s="1">
        <v>3080156</v>
      </c>
      <c r="D37" s="3" t="str">
        <f t="shared" si="0"/>
        <v>29 "Nevada"</v>
      </c>
      <c r="E37" s="3">
        <f t="shared" si="2"/>
        <v>9.3838669147712599E-3</v>
      </c>
      <c r="F37">
        <v>4</v>
      </c>
      <c r="G37" s="3" t="str">
        <f t="shared" si="3"/>
        <v/>
      </c>
      <c r="H37" s="3" t="str">
        <f t="shared" si="3"/>
        <v/>
      </c>
      <c r="I37" s="3" t="str">
        <f t="shared" si="3"/>
        <v/>
      </c>
      <c r="J37" s="3">
        <f t="shared" si="3"/>
        <v>29</v>
      </c>
    </row>
    <row r="38" spans="1:10" x14ac:dyDescent="0.25">
      <c r="A38">
        <v>30</v>
      </c>
      <c r="B38" t="s">
        <v>29</v>
      </c>
      <c r="C38" s="1">
        <v>1359711</v>
      </c>
      <c r="D38" s="3" t="str">
        <f t="shared" si="0"/>
        <v>30 "New Hampshire"</v>
      </c>
      <c r="E38" s="3">
        <f t="shared" si="2"/>
        <v>4.1424353398173807E-3</v>
      </c>
      <c r="F38">
        <v>1</v>
      </c>
      <c r="G38" s="3">
        <f t="shared" si="3"/>
        <v>30</v>
      </c>
      <c r="H38" s="3" t="str">
        <f t="shared" si="3"/>
        <v/>
      </c>
      <c r="I38" s="3" t="str">
        <f t="shared" si="3"/>
        <v/>
      </c>
      <c r="J38" s="3" t="str">
        <f t="shared" si="3"/>
        <v/>
      </c>
    </row>
    <row r="39" spans="1:10" x14ac:dyDescent="0.25">
      <c r="A39">
        <v>31</v>
      </c>
      <c r="B39" t="s">
        <v>30</v>
      </c>
      <c r="C39" s="1">
        <v>8882190</v>
      </c>
      <c r="D39" s="3" t="str">
        <f t="shared" si="0"/>
        <v>31 "New Jersey"</v>
      </c>
      <c r="E39" s="3">
        <f t="shared" si="2"/>
        <v>2.7060086850053094E-2</v>
      </c>
      <c r="F39">
        <v>1</v>
      </c>
      <c r="G39" s="3">
        <f t="shared" si="3"/>
        <v>31</v>
      </c>
      <c r="H39" s="3" t="str">
        <f t="shared" si="3"/>
        <v/>
      </c>
      <c r="I39" s="3" t="str">
        <f t="shared" si="3"/>
        <v/>
      </c>
      <c r="J39" s="3" t="str">
        <f t="shared" si="3"/>
        <v/>
      </c>
    </row>
    <row r="40" spans="1:10" x14ac:dyDescent="0.25">
      <c r="A40">
        <v>32</v>
      </c>
      <c r="B40" t="s">
        <v>31</v>
      </c>
      <c r="C40" s="1">
        <v>2096829</v>
      </c>
      <c r="D40" s="3" t="str">
        <f t="shared" si="0"/>
        <v>32 "New Mexico"</v>
      </c>
      <c r="E40" s="3">
        <f t="shared" si="2"/>
        <v>6.3881064072835621E-3</v>
      </c>
      <c r="F40">
        <v>4</v>
      </c>
      <c r="G40" s="3" t="str">
        <f t="shared" si="3"/>
        <v/>
      </c>
      <c r="H40" s="3" t="str">
        <f t="shared" si="3"/>
        <v/>
      </c>
      <c r="I40" s="3" t="str">
        <f t="shared" si="3"/>
        <v/>
      </c>
      <c r="J40" s="3">
        <f t="shared" si="3"/>
        <v>32</v>
      </c>
    </row>
    <row r="41" spans="1:10" x14ac:dyDescent="0.25">
      <c r="A41">
        <v>33</v>
      </c>
      <c r="B41" t="s">
        <v>32</v>
      </c>
      <c r="C41" s="1">
        <v>19453561</v>
      </c>
      <c r="D41" s="3" t="str">
        <f t="shared" si="0"/>
        <v>33 "New York"</v>
      </c>
      <c r="E41" s="3">
        <f t="shared" si="2"/>
        <v>5.9266357756680023E-2</v>
      </c>
      <c r="F41">
        <v>1</v>
      </c>
      <c r="G41" s="3">
        <f t="shared" si="3"/>
        <v>33</v>
      </c>
      <c r="H41" s="3" t="str">
        <f t="shared" si="3"/>
        <v/>
      </c>
      <c r="I41" s="3" t="str">
        <f t="shared" si="3"/>
        <v/>
      </c>
      <c r="J41" s="3" t="str">
        <f t="shared" si="3"/>
        <v/>
      </c>
    </row>
    <row r="42" spans="1:10" x14ac:dyDescent="0.25">
      <c r="A42">
        <v>34</v>
      </c>
      <c r="B42" t="s">
        <v>33</v>
      </c>
      <c r="C42" s="1">
        <v>10488084</v>
      </c>
      <c r="D42" s="3" t="str">
        <f t="shared" si="0"/>
        <v>34 "North Carolina"</v>
      </c>
      <c r="E42" s="3">
        <f t="shared" si="2"/>
        <v>3.1952532419442979E-2</v>
      </c>
      <c r="F42">
        <v>3</v>
      </c>
      <c r="G42" s="3" t="str">
        <f t="shared" si="3"/>
        <v/>
      </c>
      <c r="H42" s="3" t="str">
        <f t="shared" si="3"/>
        <v/>
      </c>
      <c r="I42" s="3">
        <f t="shared" si="3"/>
        <v>34</v>
      </c>
      <c r="J42" s="3" t="str">
        <f t="shared" si="3"/>
        <v/>
      </c>
    </row>
    <row r="43" spans="1:10" x14ac:dyDescent="0.25">
      <c r="A43">
        <v>35</v>
      </c>
      <c r="B43" t="s">
        <v>34</v>
      </c>
      <c r="C43" s="1">
        <v>762062</v>
      </c>
      <c r="D43" s="3" t="str">
        <f t="shared" si="0"/>
        <v>35 "North Dakota"</v>
      </c>
      <c r="E43" s="3">
        <f t="shared" si="2"/>
        <v>2.3216643536250812E-3</v>
      </c>
      <c r="F43">
        <v>2</v>
      </c>
      <c r="G43" s="3" t="str">
        <f t="shared" si="3"/>
        <v/>
      </c>
      <c r="H43" s="3">
        <f t="shared" si="3"/>
        <v>35</v>
      </c>
      <c r="I43" s="3" t="str">
        <f t="shared" si="3"/>
        <v/>
      </c>
      <c r="J43" s="3" t="str">
        <f t="shared" si="3"/>
        <v/>
      </c>
    </row>
    <row r="44" spans="1:10" x14ac:dyDescent="0.25">
      <c r="A44">
        <v>36</v>
      </c>
      <c r="B44" t="s">
        <v>35</v>
      </c>
      <c r="C44" s="1">
        <v>11689100</v>
      </c>
      <c r="D44" s="3" t="str">
        <f t="shared" si="0"/>
        <v>36 "Ohio"</v>
      </c>
      <c r="E44" s="3">
        <f t="shared" si="2"/>
        <v>3.5611494597498544E-2</v>
      </c>
      <c r="F44">
        <v>2</v>
      </c>
      <c r="G44" s="3" t="str">
        <f t="shared" si="3"/>
        <v/>
      </c>
      <c r="H44" s="3">
        <f t="shared" si="3"/>
        <v>36</v>
      </c>
      <c r="I44" s="3" t="str">
        <f t="shared" si="3"/>
        <v/>
      </c>
      <c r="J44" s="3" t="str">
        <f t="shared" si="3"/>
        <v/>
      </c>
    </row>
    <row r="45" spans="1:10" x14ac:dyDescent="0.25">
      <c r="A45">
        <v>37</v>
      </c>
      <c r="B45" t="s">
        <v>36</v>
      </c>
      <c r="C45" s="1">
        <v>3956971</v>
      </c>
      <c r="D45" s="3" t="str">
        <f t="shared" si="0"/>
        <v>37 "Oklahoma"</v>
      </c>
      <c r="E45" s="3">
        <f t="shared" si="2"/>
        <v>1.2055132678218033E-2</v>
      </c>
      <c r="F45">
        <v>3</v>
      </c>
      <c r="G45" s="3" t="str">
        <f t="shared" si="3"/>
        <v/>
      </c>
      <c r="H45" s="3" t="str">
        <f t="shared" si="3"/>
        <v/>
      </c>
      <c r="I45" s="3">
        <f t="shared" si="3"/>
        <v>37</v>
      </c>
      <c r="J45" s="3" t="str">
        <f t="shared" si="3"/>
        <v/>
      </c>
    </row>
    <row r="46" spans="1:10" x14ac:dyDescent="0.25">
      <c r="A46">
        <v>38</v>
      </c>
      <c r="B46" t="s">
        <v>37</v>
      </c>
      <c r="C46" s="1">
        <v>4217737</v>
      </c>
      <c r="D46" s="3" t="str">
        <f t="shared" si="0"/>
        <v>38 "Oregon"</v>
      </c>
      <c r="E46" s="3">
        <f t="shared" si="2"/>
        <v>1.2849570830018541E-2</v>
      </c>
      <c r="F46">
        <v>4</v>
      </c>
      <c r="G46" s="3" t="str">
        <f t="shared" si="3"/>
        <v/>
      </c>
      <c r="H46" s="3" t="str">
        <f t="shared" si="3"/>
        <v/>
      </c>
      <c r="I46" s="3" t="str">
        <f t="shared" si="3"/>
        <v/>
      </c>
      <c r="J46" s="3">
        <f t="shared" si="3"/>
        <v>38</v>
      </c>
    </row>
    <row r="47" spans="1:10" x14ac:dyDescent="0.25">
      <c r="A47">
        <v>39</v>
      </c>
      <c r="B47" t="s">
        <v>38</v>
      </c>
      <c r="C47" s="1">
        <v>12801989</v>
      </c>
      <c r="D47" s="3" t="str">
        <f t="shared" si="0"/>
        <v>39 "Pennsylvania"</v>
      </c>
      <c r="E47" s="3">
        <f t="shared" si="2"/>
        <v>3.9001972958631191E-2</v>
      </c>
      <c r="F47">
        <v>1</v>
      </c>
      <c r="G47" s="3">
        <f t="shared" si="3"/>
        <v>39</v>
      </c>
      <c r="H47" s="3" t="str">
        <f t="shared" si="3"/>
        <v/>
      </c>
      <c r="I47" s="3" t="str">
        <f t="shared" si="3"/>
        <v/>
      </c>
      <c r="J47" s="3" t="str">
        <f t="shared" si="3"/>
        <v/>
      </c>
    </row>
    <row r="48" spans="1:10" x14ac:dyDescent="0.25">
      <c r="A48">
        <v>40</v>
      </c>
      <c r="B48" t="s">
        <v>39</v>
      </c>
      <c r="C48" s="1">
        <v>1059361</v>
      </c>
      <c r="D48" s="3" t="str">
        <f t="shared" si="0"/>
        <v>40 "Rhode Island"</v>
      </c>
      <c r="E48" s="3">
        <f t="shared" si="2"/>
        <v>3.2274023259532946E-3</v>
      </c>
      <c r="F48">
        <v>1</v>
      </c>
      <c r="G48" s="3">
        <f t="shared" si="3"/>
        <v>40</v>
      </c>
      <c r="H48" s="3" t="str">
        <f t="shared" si="3"/>
        <v/>
      </c>
      <c r="I48" s="3" t="str">
        <f t="shared" si="3"/>
        <v/>
      </c>
      <c r="J48" s="3" t="str">
        <f t="shared" si="3"/>
        <v/>
      </c>
    </row>
    <row r="49" spans="1:10" x14ac:dyDescent="0.25">
      <c r="A49">
        <v>41</v>
      </c>
      <c r="B49" t="s">
        <v>40</v>
      </c>
      <c r="C49" s="1">
        <v>5148714</v>
      </c>
      <c r="D49" s="3" t="str">
        <f t="shared" si="0"/>
        <v>41 "South Carolina"</v>
      </c>
      <c r="E49" s="3">
        <f t="shared" si="2"/>
        <v>1.5685844144978239E-2</v>
      </c>
      <c r="F49">
        <v>3</v>
      </c>
      <c r="G49" s="3" t="str">
        <f t="shared" si="3"/>
        <v/>
      </c>
      <c r="H49" s="3" t="str">
        <f t="shared" si="3"/>
        <v/>
      </c>
      <c r="I49" s="3">
        <f t="shared" si="3"/>
        <v>41</v>
      </c>
      <c r="J49" s="3" t="str">
        <f t="shared" si="3"/>
        <v/>
      </c>
    </row>
    <row r="50" spans="1:10" x14ac:dyDescent="0.25">
      <c r="A50">
        <v>42</v>
      </c>
      <c r="B50" t="s">
        <v>41</v>
      </c>
      <c r="C50" s="1">
        <v>884659</v>
      </c>
      <c r="D50" s="3" t="str">
        <f t="shared" si="0"/>
        <v>42 "South Dakota"</v>
      </c>
      <c r="E50" s="3">
        <f t="shared" si="2"/>
        <v>2.6951629466022589E-3</v>
      </c>
      <c r="F50">
        <v>2</v>
      </c>
      <c r="G50" s="3" t="str">
        <f t="shared" si="3"/>
        <v/>
      </c>
      <c r="H50" s="3">
        <f t="shared" si="3"/>
        <v>42</v>
      </c>
      <c r="I50" s="3" t="str">
        <f t="shared" si="3"/>
        <v/>
      </c>
      <c r="J50" s="3" t="str">
        <f t="shared" si="3"/>
        <v/>
      </c>
    </row>
    <row r="51" spans="1:10" x14ac:dyDescent="0.25">
      <c r="A51">
        <v>43</v>
      </c>
      <c r="B51" t="s">
        <v>42</v>
      </c>
      <c r="C51" s="1">
        <v>6829174</v>
      </c>
      <c r="D51" s="3" t="str">
        <f t="shared" si="0"/>
        <v>43 "Tennessee"</v>
      </c>
      <c r="E51" s="3">
        <f t="shared" si="2"/>
        <v>2.0805459189020329E-2</v>
      </c>
      <c r="F51">
        <v>3</v>
      </c>
      <c r="G51" s="3" t="str">
        <f t="shared" si="3"/>
        <v/>
      </c>
      <c r="H51" s="3" t="str">
        <f t="shared" si="3"/>
        <v/>
      </c>
      <c r="I51" s="3">
        <f t="shared" si="3"/>
        <v>43</v>
      </c>
      <c r="J51" s="3" t="str">
        <f t="shared" si="3"/>
        <v/>
      </c>
    </row>
    <row r="52" spans="1:10" x14ac:dyDescent="0.25">
      <c r="A52">
        <v>44</v>
      </c>
      <c r="B52" t="s">
        <v>43</v>
      </c>
      <c r="C52" s="1">
        <v>28995881</v>
      </c>
      <c r="D52" s="3" t="str">
        <f t="shared" si="0"/>
        <v>44 "Texas"</v>
      </c>
      <c r="E52" s="3">
        <f t="shared" si="2"/>
        <v>8.8337567441566137E-2</v>
      </c>
      <c r="F52">
        <v>3</v>
      </c>
      <c r="G52" s="3" t="str">
        <f t="shared" si="3"/>
        <v/>
      </c>
      <c r="H52" s="3" t="str">
        <f t="shared" si="3"/>
        <v/>
      </c>
      <c r="I52" s="3">
        <f t="shared" si="3"/>
        <v>44</v>
      </c>
      <c r="J52" s="3" t="str">
        <f t="shared" si="3"/>
        <v/>
      </c>
    </row>
    <row r="53" spans="1:10" x14ac:dyDescent="0.25">
      <c r="A53">
        <v>45</v>
      </c>
      <c r="B53" t="s">
        <v>44</v>
      </c>
      <c r="C53" s="1">
        <v>3205958</v>
      </c>
      <c r="D53" s="3" t="str">
        <f t="shared" si="0"/>
        <v>45 "Utah"</v>
      </c>
      <c r="E53" s="3">
        <f t="shared" si="2"/>
        <v>9.7671297188669133E-3</v>
      </c>
      <c r="F53">
        <v>4</v>
      </c>
      <c r="G53" s="3" t="str">
        <f t="shared" si="3"/>
        <v/>
      </c>
      <c r="H53" s="3" t="str">
        <f t="shared" si="3"/>
        <v/>
      </c>
      <c r="I53" s="3" t="str">
        <f t="shared" si="3"/>
        <v/>
      </c>
      <c r="J53" s="3">
        <f t="shared" si="3"/>
        <v>45</v>
      </c>
    </row>
    <row r="54" spans="1:10" x14ac:dyDescent="0.25">
      <c r="A54">
        <v>46</v>
      </c>
      <c r="B54" t="s">
        <v>45</v>
      </c>
      <c r="C54" s="1">
        <v>623989</v>
      </c>
      <c r="D54" s="3" t="str">
        <f t="shared" si="0"/>
        <v>46 "Vermont"</v>
      </c>
      <c r="E54" s="3">
        <f t="shared" si="2"/>
        <v>1.9010172641519467E-3</v>
      </c>
      <c r="F54">
        <v>1</v>
      </c>
      <c r="G54" s="3">
        <f t="shared" si="3"/>
        <v>46</v>
      </c>
      <c r="H54" s="3" t="str">
        <f t="shared" si="3"/>
        <v/>
      </c>
      <c r="I54" s="3" t="str">
        <f t="shared" si="3"/>
        <v/>
      </c>
      <c r="J54" s="3" t="str">
        <f t="shared" si="3"/>
        <v/>
      </c>
    </row>
    <row r="55" spans="1:10" x14ac:dyDescent="0.25">
      <c r="A55">
        <v>47</v>
      </c>
      <c r="B55" t="s">
        <v>46</v>
      </c>
      <c r="C55" s="1">
        <v>8535519</v>
      </c>
      <c r="D55" s="3" t="str">
        <f t="shared" si="0"/>
        <v>47 "Virginia"</v>
      </c>
      <c r="E55" s="3">
        <f t="shared" si="2"/>
        <v>2.6003934328164374E-2</v>
      </c>
      <c r="F55">
        <v>3</v>
      </c>
      <c r="G55" s="3" t="str">
        <f t="shared" si="3"/>
        <v/>
      </c>
      <c r="H55" s="3" t="str">
        <f t="shared" si="3"/>
        <v/>
      </c>
      <c r="I55" s="3">
        <f t="shared" si="3"/>
        <v>47</v>
      </c>
      <c r="J55" s="3" t="str">
        <f t="shared" si="3"/>
        <v/>
      </c>
    </row>
    <row r="56" spans="1:10" x14ac:dyDescent="0.25">
      <c r="A56">
        <v>48</v>
      </c>
      <c r="B56" t="s">
        <v>47</v>
      </c>
      <c r="C56" s="1">
        <v>7614893</v>
      </c>
      <c r="D56" s="3" t="str">
        <f t="shared" si="0"/>
        <v>48 "Washington"</v>
      </c>
      <c r="E56" s="3">
        <f t="shared" si="2"/>
        <v>2.3199195911578267E-2</v>
      </c>
      <c r="F56">
        <v>4</v>
      </c>
      <c r="G56" s="3" t="str">
        <f t="shared" si="3"/>
        <v/>
      </c>
      <c r="H56" s="3" t="str">
        <f t="shared" si="3"/>
        <v/>
      </c>
      <c r="I56" s="3" t="str">
        <f t="shared" si="3"/>
        <v/>
      </c>
      <c r="J56" s="3">
        <f t="shared" si="3"/>
        <v>48</v>
      </c>
    </row>
    <row r="57" spans="1:10" x14ac:dyDescent="0.25">
      <c r="A57">
        <v>49</v>
      </c>
      <c r="B57" t="s">
        <v>48</v>
      </c>
      <c r="C57" s="1">
        <v>1792147</v>
      </c>
      <c r="D57" s="3" t="str">
        <f t="shared" si="0"/>
        <v>49 "West Virginia"</v>
      </c>
      <c r="E57" s="3">
        <f t="shared" si="2"/>
        <v>5.459875713991944E-3</v>
      </c>
      <c r="F57">
        <v>3</v>
      </c>
      <c r="G57" s="3" t="str">
        <f t="shared" si="3"/>
        <v/>
      </c>
      <c r="H57" s="3" t="str">
        <f t="shared" si="3"/>
        <v/>
      </c>
      <c r="I57" s="3">
        <f t="shared" si="3"/>
        <v>49</v>
      </c>
      <c r="J57" s="3" t="str">
        <f t="shared" si="3"/>
        <v/>
      </c>
    </row>
    <row r="58" spans="1:10" x14ac:dyDescent="0.25">
      <c r="A58">
        <v>50</v>
      </c>
      <c r="B58" t="s">
        <v>49</v>
      </c>
      <c r="C58" s="1">
        <v>5822434</v>
      </c>
      <c r="D58" s="3" t="str">
        <f t="shared" si="0"/>
        <v>50 "Wisconsin"</v>
      </c>
      <c r="E58" s="3">
        <f t="shared" si="2"/>
        <v>1.773836967219819E-2</v>
      </c>
      <c r="F58">
        <v>2</v>
      </c>
      <c r="G58" s="3" t="str">
        <f t="shared" si="3"/>
        <v/>
      </c>
      <c r="H58" s="3">
        <f t="shared" si="3"/>
        <v>50</v>
      </c>
      <c r="I58" s="3" t="str">
        <f t="shared" si="3"/>
        <v/>
      </c>
      <c r="J58" s="3" t="str">
        <f t="shared" si="3"/>
        <v/>
      </c>
    </row>
    <row r="59" spans="1:10" x14ac:dyDescent="0.25">
      <c r="A59">
        <v>51</v>
      </c>
      <c r="B59" t="s">
        <v>50</v>
      </c>
      <c r="C59" s="1">
        <v>578759</v>
      </c>
      <c r="D59" s="3" t="str">
        <f t="shared" si="0"/>
        <v>51 "Wyoming"</v>
      </c>
      <c r="E59">
        <f>C59/C$2</f>
        <v>1.763221548430047E-3</v>
      </c>
      <c r="F59">
        <v>4</v>
      </c>
      <c r="G59" s="3" t="str">
        <f t="shared" si="3"/>
        <v/>
      </c>
      <c r="H59" s="3" t="str">
        <f t="shared" si="3"/>
        <v/>
      </c>
      <c r="I59" s="3" t="str">
        <f t="shared" si="3"/>
        <v/>
      </c>
      <c r="J59" s="3">
        <f t="shared" si="3"/>
        <v>51</v>
      </c>
    </row>
    <row r="60" spans="1:10" x14ac:dyDescent="0.25">
      <c r="D60" s="3" t="str">
        <f>"la def S3 "&amp;_xlfn.TEXTJOIN(" ",TRUE,D9:D59)</f>
        <v>la def S3 1 "Alabama" 2 "Alaska" 3 "Arizona" 4 "Arkansas" 5 "California" 6 "Colorado" 7 "Connecticut" 8 "Delaware" 9 "District of Columbia" 10 "Florida" 11 "Georgia" 12 "Hawaii" 13 "Idaho" 14 "Illinois" 15 "Indiana" 16 "Iowa" 17 "Kansas" 18 "Kentucky" 19 "Louisiana" 20 "Maine" 21 "Maryland" 22 "Massachusetts" 23 "Michigan" 24 "Minnesota" 25 "Mississippi" 26 "Missouri" 27 "Montana" 28 "Nebraska" 29 "Nevada" 30 "New Hampshire" 31 "New Jersey" 32 "New Mexico" 33 "New York" 34 "North Carolina" 35 "North Dakota" 36 "Ohio" 37 "Oklahoma" 38 "Oregon" 39 "Pennsylvania" 40 "Rhode Island" 41 "South Carolina" 42 "South Dakota" 43 "Tennessee" 44 "Texas" 45 "Utah" 46 "Vermont" 47 "Virginia" 48 "Washington" 49 "West Virginia" 50 "Wisconsin" 51 "Wyoming"</v>
      </c>
      <c r="E60" t="str">
        <f>"["&amp;_xlfn.TEXTJOIN(", ",TRUE,E9:E59)&amp;"]"</f>
        <v>[0.0149378263628539, 0.00222869261237624, 0.0221750169920884, 0.00919390807181986, 0.120376189432861, 0.0175443101652326, 0.0108618455432011, 0.00296662629503029, 0.00215010366073436, 0.0654331227504251, 0.0323465708911599, 0.00431353295623696, 0.00544439311776602, 0.0386054088922131, 0.0205100803781024, 0.00961209659081792, 0.00887557346346741, 0.0136110147832502, 0.0141628100038398, 0.00409521677253961, 0.0184185010529643, 0.0209983945169211, 0.0304255164299639, 0.0171814531914245, 0.00906700379283698, 0.0186980164481899, 0.00325609174127395, 0.00589328177886732, 0.00938386691477126, 0.00414243533981738, 0.0270600868500531, 0.00638810640728356, 0.05926635775668, 0.031952532419443, 0.00232166435362508, 0.0356114945974985, 0.012055132678218, 0.0128495708300185, 0.0390019729586312, 0.00322740232595329, 0.0156858441449782, 0.00269516294660226, 0.0208054591890203, 0.0883375674415661, 0.00976712971886691, 0.00190101726415195, 0.0260039343281644, 0.0231991959115783, 0.00545987571399194, 0.0177383696721982, 0.00176322154843005]</v>
      </c>
      <c r="G60" s="3" t="str">
        <f>"replace S3_RECODE="&amp;G8&amp;" if inlist(S3,"&amp;_xlfn.TEXTJOIN(", ",TRUE,G9:G59)&amp;")"</f>
        <v>replace S3_RECODE=1 if inlist(S3,7, 20, 22, 30, 31, 33, 39, 40, 46)</v>
      </c>
      <c r="H60" s="3" t="str">
        <f>"replace S3_RECODE="&amp;H8&amp;" if inlist(S3,"&amp;_xlfn.TEXTJOIN(", ",TRUE,H9:H59)&amp;")"</f>
        <v>replace S3_RECODE=2 if inlist(S3,14, 15, 16, 17, 23, 24, 26, 28, 35, 36, 42, 50)</v>
      </c>
      <c r="I60" s="3" t="str">
        <f>"replace S3_RECODE="&amp;I8&amp;" if inlist(S3,"&amp;_xlfn.TEXTJOIN(", ",TRUE,I9:I59)&amp;")"</f>
        <v>replace S3_RECODE=3 if inlist(S3,1, 4, 8, 9, 10, 11, 18, 19, 21, 25, 34, 37, 41, 43, 44, 47, 49)</v>
      </c>
      <c r="J60" s="3" t="str">
        <f>"replace S3_RECODE="&amp;J8&amp;" if inlist(S3,"&amp;_xlfn.TEXTJOIN(", ",TRUE,J9:J59)&amp;")"</f>
        <v>replace S3_RECODE=4 if inlist(S3,2, 3, 5, 6, 12, 13, 27, 29, 32, 38, 45, 48, 51)</v>
      </c>
    </row>
    <row r="63" spans="1:10" x14ac:dyDescent="0.25">
      <c r="G63" t="s">
        <v>62</v>
      </c>
      <c r="H63" t="s">
        <v>63</v>
      </c>
      <c r="I63" t="s">
        <v>64</v>
      </c>
      <c r="J63" t="s">
        <v>65</v>
      </c>
    </row>
    <row r="64" spans="1:10" x14ac:dyDescent="0.25">
      <c r="G64" s="3" t="s">
        <v>62</v>
      </c>
    </row>
    <row r="65" spans="7:7" x14ac:dyDescent="0.25">
      <c r="G65" s="3" t="s">
        <v>63</v>
      </c>
    </row>
    <row r="66" spans="7:7" x14ac:dyDescent="0.25">
      <c r="G66" s="3" t="s">
        <v>64</v>
      </c>
    </row>
    <row r="67" spans="7:7" x14ac:dyDescent="0.25">
      <c r="G67" s="3" t="s">
        <v>65</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915F61-112B-4D23-97D0-FEB70AE719AB}">
  <dimension ref="A2:G37"/>
  <sheetViews>
    <sheetView workbookViewId="0">
      <selection activeCell="F7" sqref="F7"/>
    </sheetView>
  </sheetViews>
  <sheetFormatPr defaultRowHeight="15" x14ac:dyDescent="0.25"/>
  <cols>
    <col min="1" max="1" width="18.140625" bestFit="1" customWidth="1"/>
    <col min="2" max="4" width="11.140625" bestFit="1" customWidth="1"/>
  </cols>
  <sheetData>
    <row r="2" spans="1:7" x14ac:dyDescent="0.25">
      <c r="A2" t="s">
        <v>66</v>
      </c>
    </row>
    <row r="3" spans="1:7" x14ac:dyDescent="0.25">
      <c r="B3" s="5">
        <v>2019</v>
      </c>
      <c r="C3" s="5"/>
      <c r="D3" s="5"/>
    </row>
    <row r="4" spans="1:7" x14ac:dyDescent="0.25">
      <c r="B4" t="s">
        <v>67</v>
      </c>
      <c r="C4" t="s">
        <v>68</v>
      </c>
      <c r="D4" t="s">
        <v>69</v>
      </c>
    </row>
    <row r="5" spans="1:7" x14ac:dyDescent="0.25">
      <c r="A5" t="s">
        <v>70</v>
      </c>
      <c r="B5" s="1">
        <v>328239523</v>
      </c>
      <c r="C5" s="1">
        <v>161657324</v>
      </c>
      <c r="D5" s="1">
        <v>166582199</v>
      </c>
    </row>
    <row r="6" spans="1:7" x14ac:dyDescent="0.25">
      <c r="A6" t="s">
        <v>84</v>
      </c>
      <c r="B6" s="1">
        <v>73039150</v>
      </c>
      <c r="C6" s="1">
        <v>37308668</v>
      </c>
      <c r="D6" s="1">
        <v>35730482</v>
      </c>
    </row>
    <row r="7" spans="1:7" s="3" customFormat="1" x14ac:dyDescent="0.25">
      <c r="A7" s="3" t="s">
        <v>91</v>
      </c>
      <c r="B7" s="1">
        <f>B5-B6</f>
        <v>255200373</v>
      </c>
      <c r="C7" s="1">
        <f>C5-C6</f>
        <v>124348656</v>
      </c>
      <c r="D7" s="1">
        <f>D5-D6</f>
        <v>130851717</v>
      </c>
      <c r="F7" s="7">
        <f>C7/$B7</f>
        <v>0.48725891164743712</v>
      </c>
      <c r="G7" s="7">
        <f>D7/$B7</f>
        <v>0.51274108835256282</v>
      </c>
    </row>
    <row r="8" spans="1:7" x14ac:dyDescent="0.25">
      <c r="A8" s="4" t="s">
        <v>85</v>
      </c>
      <c r="B8" s="6">
        <v>30219206</v>
      </c>
      <c r="C8" s="6">
        <v>15451921</v>
      </c>
      <c r="D8" s="6">
        <v>14767285</v>
      </c>
      <c r="E8" s="8">
        <f>B8/B$7</f>
        <v>0.11841364354118715</v>
      </c>
    </row>
    <row r="9" spans="1:7" s="3" customFormat="1" x14ac:dyDescent="0.25">
      <c r="A9" s="3" t="s">
        <v>71</v>
      </c>
      <c r="B9" s="1">
        <v>23509016</v>
      </c>
      <c r="C9" s="1">
        <v>12004570</v>
      </c>
      <c r="D9" s="1">
        <v>11504446</v>
      </c>
      <c r="E9" s="9"/>
    </row>
    <row r="10" spans="1:7" s="3" customFormat="1" x14ac:dyDescent="0.25">
      <c r="A10" s="3" t="s">
        <v>72</v>
      </c>
      <c r="B10" s="1">
        <v>22431305</v>
      </c>
      <c r="C10" s="1">
        <v>11354610</v>
      </c>
      <c r="D10" s="1">
        <v>11076695</v>
      </c>
      <c r="E10" s="9"/>
    </row>
    <row r="11" spans="1:7" s="3" customFormat="1" x14ac:dyDescent="0.25">
      <c r="A11" s="4" t="s">
        <v>86</v>
      </c>
      <c r="B11" s="6">
        <f>SUM(B9:B10)</f>
        <v>45940321</v>
      </c>
      <c r="C11" s="6">
        <f>SUM(C9:C10)</f>
        <v>23359180</v>
      </c>
      <c r="D11" s="6">
        <f>SUM(D9:D10)</f>
        <v>22581141</v>
      </c>
      <c r="E11" s="8">
        <f>B11/B$7</f>
        <v>0.18001666870604457</v>
      </c>
    </row>
    <row r="12" spans="1:7" s="3" customFormat="1" x14ac:dyDescent="0.25">
      <c r="A12" s="3" t="s">
        <v>73</v>
      </c>
      <c r="B12" s="1">
        <v>21737521</v>
      </c>
      <c r="C12" s="1">
        <v>10884941</v>
      </c>
      <c r="D12" s="1">
        <v>10852580</v>
      </c>
      <c r="E12" s="9"/>
    </row>
    <row r="13" spans="1:7" s="3" customFormat="1" x14ac:dyDescent="0.25">
      <c r="A13" s="3" t="s">
        <v>74</v>
      </c>
      <c r="B13" s="1">
        <v>19921623</v>
      </c>
      <c r="C13" s="1">
        <v>9907139</v>
      </c>
      <c r="D13" s="1">
        <v>10014484</v>
      </c>
      <c r="E13" s="9"/>
    </row>
    <row r="14" spans="1:7" s="3" customFormat="1" x14ac:dyDescent="0.25">
      <c r="A14" s="4" t="s">
        <v>87</v>
      </c>
      <c r="B14" s="6">
        <f>SUM(B12:B13)</f>
        <v>41659144</v>
      </c>
      <c r="C14" s="6">
        <f>SUM(C12:C13)</f>
        <v>20792080</v>
      </c>
      <c r="D14" s="6">
        <f>SUM(D12:D13)</f>
        <v>20867064</v>
      </c>
      <c r="E14" s="8">
        <f>B14/B$7</f>
        <v>0.16324092128188231</v>
      </c>
    </row>
    <row r="15" spans="1:7" s="3" customFormat="1" x14ac:dyDescent="0.25">
      <c r="A15" s="3" t="s">
        <v>75</v>
      </c>
      <c r="B15" s="1">
        <v>20397751</v>
      </c>
      <c r="C15" s="1">
        <v>10085355</v>
      </c>
      <c r="D15" s="1">
        <v>10312396</v>
      </c>
      <c r="E15" s="9"/>
    </row>
    <row r="16" spans="1:7" s="3" customFormat="1" x14ac:dyDescent="0.25">
      <c r="A16" s="3" t="s">
        <v>76</v>
      </c>
      <c r="B16" s="1">
        <v>20477151</v>
      </c>
      <c r="C16" s="1">
        <v>10086611</v>
      </c>
      <c r="D16" s="1">
        <v>10390540</v>
      </c>
      <c r="E16" s="9"/>
    </row>
    <row r="17" spans="1:5" s="3" customFormat="1" x14ac:dyDescent="0.25">
      <c r="A17" s="4" t="s">
        <v>88</v>
      </c>
      <c r="B17" s="6">
        <f>SUM(B15:B16)</f>
        <v>40874902</v>
      </c>
      <c r="C17" s="6">
        <f>SUM(C15:C16)</f>
        <v>20171966</v>
      </c>
      <c r="D17" s="6">
        <f>SUM(D15:D16)</f>
        <v>20702936</v>
      </c>
      <c r="E17" s="8">
        <f>B17/B$7</f>
        <v>0.160167877184098</v>
      </c>
    </row>
    <row r="18" spans="1:5" s="3" customFormat="1" x14ac:dyDescent="0.25">
      <c r="A18" s="3" t="s">
        <v>77</v>
      </c>
      <c r="B18" s="1">
        <v>21877391</v>
      </c>
      <c r="C18" s="1">
        <v>10642489</v>
      </c>
      <c r="D18" s="1">
        <v>11234902</v>
      </c>
      <c r="E18" s="9"/>
    </row>
    <row r="19" spans="1:5" s="3" customFormat="1" x14ac:dyDescent="0.25">
      <c r="A19" s="3" t="s">
        <v>78</v>
      </c>
      <c r="B19" s="1">
        <v>20571146</v>
      </c>
      <c r="C19" s="1">
        <v>9856730</v>
      </c>
      <c r="D19" s="1">
        <v>10714416</v>
      </c>
      <c r="E19" s="9"/>
    </row>
    <row r="20" spans="1:5" s="3" customFormat="1" x14ac:dyDescent="0.25">
      <c r="A20" s="4" t="s">
        <v>89</v>
      </c>
      <c r="B20" s="6">
        <f>SUM(B18:B19)</f>
        <v>42448537</v>
      </c>
      <c r="C20" s="6">
        <f>SUM(C18:C19)</f>
        <v>20499219</v>
      </c>
      <c r="D20" s="6">
        <f>SUM(D18:D19)</f>
        <v>21949318</v>
      </c>
      <c r="E20" s="8">
        <f>B20/B$7</f>
        <v>0.16633414951944447</v>
      </c>
    </row>
    <row r="21" spans="1:5" s="3" customFormat="1" x14ac:dyDescent="0.25">
      <c r="A21" s="3" t="s">
        <v>79</v>
      </c>
      <c r="B21" s="1">
        <v>17455001</v>
      </c>
      <c r="C21" s="1">
        <v>8199773</v>
      </c>
      <c r="D21" s="1">
        <v>9255228</v>
      </c>
      <c r="E21" s="9"/>
    </row>
    <row r="22" spans="1:5" s="3" customFormat="1" x14ac:dyDescent="0.25">
      <c r="A22" s="3" t="s">
        <v>80</v>
      </c>
      <c r="B22" s="1">
        <v>14028432</v>
      </c>
      <c r="C22" s="1">
        <v>6499806</v>
      </c>
      <c r="D22" s="1">
        <v>7528626</v>
      </c>
      <c r="E22" s="9"/>
    </row>
    <row r="23" spans="1:5" s="3" customFormat="1" x14ac:dyDescent="0.25">
      <c r="A23" s="4" t="s">
        <v>90</v>
      </c>
      <c r="B23" s="6">
        <f>SUM(B21:B22)</f>
        <v>31483433</v>
      </c>
      <c r="C23" s="6">
        <f>SUM(C21:C22)</f>
        <v>14699579</v>
      </c>
      <c r="D23" s="6">
        <f>SUM(D21:D22)</f>
        <v>16783854</v>
      </c>
      <c r="E23" s="8">
        <f>B23/B$7</f>
        <v>0.12336750385549006</v>
      </c>
    </row>
    <row r="24" spans="1:5" s="3" customFormat="1" x14ac:dyDescent="0.25">
      <c r="A24" s="3" t="s">
        <v>81</v>
      </c>
      <c r="B24" s="1">
        <v>9652665</v>
      </c>
      <c r="C24" s="1">
        <v>4318499</v>
      </c>
      <c r="D24" s="1">
        <v>5334166</v>
      </c>
    </row>
    <row r="25" spans="1:5" s="3" customFormat="1" x14ac:dyDescent="0.25">
      <c r="A25" s="3" t="s">
        <v>82</v>
      </c>
      <c r="B25" s="1">
        <v>6317207</v>
      </c>
      <c r="C25" s="1">
        <v>2679724</v>
      </c>
      <c r="D25" s="1">
        <v>3637483</v>
      </c>
    </row>
    <row r="26" spans="1:5" s="3" customFormat="1" x14ac:dyDescent="0.25">
      <c r="A26" s="3" t="s">
        <v>83</v>
      </c>
      <c r="B26" s="1">
        <v>6604958</v>
      </c>
      <c r="C26" s="1">
        <v>2376488</v>
      </c>
      <c r="D26" s="1">
        <v>4228470</v>
      </c>
    </row>
    <row r="27" spans="1:5" x14ac:dyDescent="0.25">
      <c r="B27" s="1"/>
      <c r="C27" s="1"/>
      <c r="D27" s="1"/>
    </row>
    <row r="28" spans="1:5" x14ac:dyDescent="0.25">
      <c r="B28" s="1"/>
      <c r="C28" s="1"/>
      <c r="D28" s="1"/>
    </row>
    <row r="29" spans="1:5" x14ac:dyDescent="0.25">
      <c r="B29" s="1"/>
      <c r="C29" s="1"/>
      <c r="D29" s="1"/>
    </row>
    <row r="30" spans="1:5" x14ac:dyDescent="0.25">
      <c r="B30" s="1"/>
      <c r="C30" s="1"/>
      <c r="D30" s="1"/>
    </row>
    <row r="31" spans="1:5" x14ac:dyDescent="0.25">
      <c r="B31" s="1"/>
      <c r="C31" s="1"/>
      <c r="D31" s="1"/>
    </row>
    <row r="32" spans="1:5" x14ac:dyDescent="0.25">
      <c r="B32" s="1"/>
      <c r="C32" s="1"/>
      <c r="D32" s="1"/>
    </row>
    <row r="33" spans="2:4" x14ac:dyDescent="0.25">
      <c r="B33" s="1"/>
      <c r="C33" s="1"/>
      <c r="D33" s="1"/>
    </row>
    <row r="35" spans="2:4" x14ac:dyDescent="0.25">
      <c r="B35" s="1"/>
      <c r="C35" s="1"/>
      <c r="D35" s="1"/>
    </row>
    <row r="36" spans="2:4" x14ac:dyDescent="0.25">
      <c r="B36" s="1"/>
      <c r="C36" s="1"/>
      <c r="D36" s="1"/>
    </row>
    <row r="37" spans="2:4" x14ac:dyDescent="0.25">
      <c r="B37" s="1"/>
      <c r="C37" s="1"/>
      <c r="D37" s="1"/>
    </row>
  </sheetData>
  <mergeCells count="1">
    <mergeCell ref="B3:D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States</vt:lpstr>
      <vt:lpstr>Age and Sex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Karl Hetzke</dc:creator>
  <cp:lastModifiedBy>Karl Hetzke</cp:lastModifiedBy>
  <dcterms:created xsi:type="dcterms:W3CDTF">2021-09-06T16:31:40Z</dcterms:created>
  <dcterms:modified xsi:type="dcterms:W3CDTF">2021-09-06T18:30:10Z</dcterms:modified>
</cp:coreProperties>
</file>