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2.xml" ContentType="application/vnd.openxmlformats-officedocument.spreadsheetml.pivotTable+xml"/>
  <Override PartName="/xl/tables/table1.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xl/charts/chartEx1.xml" ContentType="application/vnd.ms-office.chartex+xml"/>
  <Override PartName="/xl/charts/colors120.xml" ContentType="application/vnd.ms-office.chartcolorstyle+xml"/>
  <Override PartName="/xl/charts/style120.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codeName="ThisWorkbook"/>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80" documentId="13_ncr:1_{AD5CE7A2-556B-4869-97EC-B00212219F41}" xr6:coauthVersionLast="47" xr6:coauthVersionMax="47" xr10:uidLastSave="{8103DA55-8BA0-4C1C-B7AD-FC682C4DC801}"/>
  <bookViews>
    <workbookView xWindow="-110" yWindow="-110" windowWidth="19420" windowHeight="10300" firstSheet="3" activeTab="3" xr2:uid="{00000000-000D-0000-FFFF-FFFF00000000}"/>
  </bookViews>
  <sheets>
    <sheet name="Dashboard" sheetId="16" r:id="rId1"/>
    <sheet name="Pivot Analysis" sheetId="4" r:id="rId2"/>
    <sheet name="Sheet2" sheetId="21" state="hidden" r:id="rId3"/>
    <sheet name="Fellows" sheetId="1" r:id="rId4"/>
    <sheet name="Summary of terminations" sheetId="20" r:id="rId5"/>
    <sheet name="Terminations" sheetId="19" r:id="rId6"/>
    <sheet name="Sheet1" sheetId="17" r:id="rId7"/>
    <sheet name="Sheet3" sheetId="22" r:id="rId8"/>
  </sheets>
  <definedNames>
    <definedName name="_xlnm._FilterDatabase" localSheetId="3" hidden="1">Fellows!$A$1:$XCB$269</definedName>
    <definedName name="_xlchart.v5.0" hidden="1">Sheet1!$J$27</definedName>
    <definedName name="_xlchart.v5.1" hidden="1">Sheet1!$J$28:$J$37</definedName>
    <definedName name="_xlchart.v5.2" hidden="1">Sheet1!$K$27</definedName>
    <definedName name="_xlchart.v5.3" hidden="1">Sheet1!$K$28:$K$37</definedName>
  </definedNames>
  <calcPr calcId="191028"/>
  <pivotCaches>
    <pivotCache cacheId="4961" r:id="rId9"/>
    <pivotCache cacheId="4962"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N233" i="1" l="1"/>
  <c r="BN175" i="1"/>
  <c r="BN148" i="1"/>
  <c r="BM148" i="1"/>
  <c r="BM175" i="1"/>
  <c r="BM233" i="1" l="1"/>
  <c r="BM245" i="1"/>
  <c r="BM206" i="1"/>
  <c r="BN206" i="1"/>
  <c r="BN211" i="1"/>
  <c r="BM211" i="1"/>
  <c r="BM246" i="1"/>
  <c r="BN191" i="1"/>
  <c r="BM191" i="1"/>
  <c r="BM132" i="1"/>
  <c r="BN132" i="1"/>
  <c r="BM183" i="1"/>
  <c r="BN183" i="1"/>
  <c r="BM165" i="1"/>
  <c r="BN165" i="1"/>
  <c r="BN127" i="1"/>
  <c r="BM127" i="1"/>
  <c r="BM247" i="1"/>
  <c r="BN247" i="1"/>
  <c r="BN236" i="1"/>
  <c r="BN239" i="1"/>
  <c r="BM239" i="1"/>
  <c r="BN225" i="1"/>
  <c r="BN243" i="1"/>
  <c r="BM243" i="1"/>
  <c r="BN238" i="1"/>
  <c r="BN230" i="1"/>
  <c r="BN234" i="1"/>
  <c r="BN231" i="1"/>
  <c r="BN221" i="1"/>
  <c r="BN220" i="1"/>
  <c r="BN218" i="1"/>
  <c r="BN216" i="1"/>
  <c r="BN215" i="1"/>
  <c r="BN213" i="1"/>
  <c r="BN212" i="1"/>
  <c r="BN210" i="1"/>
  <c r="BN208" i="1"/>
  <c r="BN205" i="1"/>
  <c r="BN203" i="1"/>
  <c r="BN202" i="1"/>
  <c r="BN201" i="1"/>
  <c r="BN195" i="1"/>
  <c r="BN193" i="1"/>
  <c r="BN190" i="1"/>
  <c r="BN189" i="1"/>
  <c r="BN188" i="1"/>
  <c r="BN187" i="1"/>
  <c r="BN184" i="1"/>
  <c r="BN182" i="1"/>
  <c r="BN181" i="1"/>
  <c r="BN179" i="1"/>
  <c r="BN178" i="1"/>
  <c r="BN176" i="1"/>
  <c r="BN173" i="1"/>
  <c r="BN172" i="1"/>
  <c r="BN171" i="1"/>
  <c r="BN170" i="1"/>
  <c r="BN169" i="1"/>
  <c r="BN168" i="1"/>
  <c r="BN167" i="1"/>
  <c r="BN166" i="1"/>
  <c r="BN164" i="1"/>
  <c r="BN163" i="1"/>
  <c r="BN162" i="1"/>
  <c r="BN160" i="1"/>
  <c r="BN159" i="1"/>
  <c r="BN158" i="1"/>
  <c r="BN156" i="1"/>
  <c r="BN155" i="1"/>
  <c r="BN154" i="1"/>
  <c r="BN153" i="1"/>
  <c r="BN152" i="1"/>
  <c r="BN151" i="1"/>
  <c r="BN150" i="1"/>
  <c r="BN149" i="1"/>
  <c r="BN146" i="1"/>
  <c r="BN145" i="1"/>
  <c r="BN144" i="1"/>
  <c r="BN143" i="1"/>
  <c r="BN142" i="1"/>
  <c r="BN141" i="1"/>
  <c r="BN140" i="1"/>
  <c r="BN139" i="1"/>
  <c r="BN138" i="1"/>
  <c r="BN137" i="1"/>
  <c r="BN136" i="1"/>
  <c r="BN135" i="1"/>
  <c r="BN134" i="1"/>
  <c r="BN133" i="1"/>
  <c r="BN131" i="1"/>
  <c r="BN130" i="1"/>
  <c r="BN129" i="1"/>
  <c r="BN128" i="1"/>
  <c r="BN126" i="1"/>
  <c r="BN124" i="1"/>
  <c r="BN123" i="1"/>
  <c r="BN118" i="1"/>
  <c r="BN116" i="1"/>
  <c r="BN115" i="1"/>
  <c r="BN114" i="1"/>
  <c r="BN113" i="1"/>
  <c r="BN112" i="1"/>
  <c r="BN111" i="1"/>
  <c r="BN110" i="1"/>
  <c r="BN108" i="1"/>
  <c r="BN107" i="1"/>
  <c r="BN106" i="1"/>
  <c r="BN105" i="1"/>
  <c r="BN103" i="1"/>
  <c r="BN102" i="1"/>
  <c r="BN101" i="1"/>
  <c r="BN100" i="1"/>
  <c r="BN99" i="1"/>
  <c r="BN98" i="1"/>
  <c r="BN97" i="1"/>
  <c r="BN96" i="1"/>
  <c r="BN95" i="1"/>
  <c r="BN94" i="1"/>
  <c r="BN93" i="1"/>
  <c r="BN92" i="1"/>
  <c r="BN91" i="1"/>
  <c r="BN90" i="1"/>
  <c r="BN89" i="1"/>
  <c r="BN87" i="1"/>
  <c r="BN85" i="1"/>
  <c r="BN84" i="1"/>
  <c r="BN83" i="1"/>
  <c r="BN82" i="1"/>
  <c r="BN81" i="1"/>
  <c r="BN80" i="1"/>
  <c r="BN79" i="1"/>
  <c r="BN78" i="1"/>
  <c r="BN77" i="1"/>
  <c r="BN76" i="1"/>
  <c r="BN75" i="1"/>
  <c r="BN74" i="1"/>
  <c r="BN73" i="1"/>
  <c r="BN72" i="1"/>
  <c r="BN71" i="1"/>
  <c r="BN68" i="1"/>
  <c r="BN66" i="1"/>
  <c r="BN65" i="1"/>
  <c r="BN64" i="1"/>
  <c r="BN62" i="1"/>
  <c r="BN61" i="1"/>
  <c r="BN60" i="1"/>
  <c r="BN59" i="1"/>
  <c r="BN58" i="1"/>
  <c r="BN56" i="1"/>
  <c r="BN54" i="1"/>
  <c r="BN53" i="1"/>
  <c r="BN52" i="1"/>
  <c r="BN51" i="1"/>
  <c r="BN50" i="1"/>
  <c r="BN49" i="1"/>
  <c r="BN48" i="1"/>
  <c r="BN47" i="1"/>
  <c r="BN43" i="1"/>
  <c r="BN42" i="1"/>
  <c r="BN40" i="1"/>
  <c r="BN39" i="1"/>
  <c r="BN38" i="1"/>
  <c r="BN37" i="1"/>
  <c r="BN36" i="1"/>
  <c r="BN35" i="1"/>
  <c r="BN33" i="1"/>
  <c r="BN32" i="1"/>
  <c r="BN31" i="1"/>
  <c r="BN30" i="1"/>
  <c r="BN29" i="1"/>
  <c r="BN28" i="1"/>
  <c r="BN27" i="1"/>
  <c r="BN21" i="1"/>
  <c r="BN20" i="1"/>
  <c r="BN19" i="1"/>
  <c r="BN18" i="1"/>
  <c r="BN17" i="1"/>
  <c r="BN16" i="1"/>
  <c r="BN15" i="1"/>
  <c r="BN14" i="1"/>
  <c r="BN13" i="1"/>
  <c r="BN12" i="1"/>
  <c r="BN11" i="1"/>
  <c r="BN10" i="1"/>
  <c r="BN9" i="1"/>
  <c r="BN8" i="1"/>
  <c r="BN7" i="1"/>
  <c r="BN6" i="1"/>
  <c r="BN5" i="1"/>
  <c r="BN4" i="1"/>
  <c r="BN3" i="1"/>
  <c r="BN2" i="1"/>
  <c r="O40" i="4"/>
  <c r="O39" i="4"/>
  <c r="BM225" i="1"/>
  <c r="BM195" i="1"/>
  <c r="BM27" i="1"/>
  <c r="BM146" i="1"/>
  <c r="BM216" i="1"/>
  <c r="AH77" i="1"/>
  <c r="BM212" i="1"/>
  <c r="BM178" i="1"/>
  <c r="BM221" i="1"/>
  <c r="BM215" i="1"/>
  <c r="BM201" i="1"/>
  <c r="BM144" i="1"/>
  <c r="BM118" i="1"/>
  <c r="G50" i="16"/>
  <c r="G44" i="16"/>
  <c r="G47" i="16"/>
  <c r="G45" i="16"/>
  <c r="G46" i="16"/>
  <c r="G49" i="16"/>
  <c r="G51" i="16"/>
  <c r="G52" i="16"/>
  <c r="G43" i="16"/>
  <c r="G48" i="16"/>
  <c r="T5" i="16" l="1"/>
  <c r="T4" i="16"/>
  <c r="T13" i="16"/>
  <c r="T6" i="16"/>
  <c r="BN252" i="1"/>
  <c r="BM236" i="1"/>
  <c r="BM218" i="1"/>
  <c r="BM205" i="1" l="1"/>
  <c r="BM155" i="1" l="1"/>
  <c r="BM234" i="1" l="1"/>
  <c r="BM202" i="1" l="1"/>
  <c r="BM163" i="1"/>
  <c r="BM210" i="1"/>
  <c r="BM238" i="1" l="1"/>
  <c r="BM230" i="1" l="1"/>
  <c r="BM79" i="1" l="1"/>
  <c r="BM208" i="1" l="1"/>
  <c r="BM166" i="1" l="1"/>
  <c r="BM179" i="1"/>
  <c r="BM220" i="1" l="1"/>
  <c r="BM193" i="1"/>
  <c r="BM184" i="1"/>
  <c r="BM182" i="1"/>
  <c r="BM176" i="1"/>
  <c r="BM169" i="1"/>
  <c r="BM164" i="1"/>
  <c r="BM154" i="1"/>
  <c r="BM133" i="1"/>
  <c r="BM130" i="1"/>
  <c r="BM128" i="1"/>
  <c r="BM110" i="1"/>
  <c r="BM80" i="1"/>
  <c r="C33" i="21" l="1"/>
  <c r="BM231" i="1" l="1"/>
  <c r="BM203" i="1"/>
  <c r="BM190" i="1"/>
  <c r="BM189" i="1"/>
  <c r="BM188" i="1"/>
  <c r="BM187" i="1"/>
  <c r="BM181" i="1"/>
  <c r="BM173" i="1"/>
  <c r="BM172" i="1"/>
  <c r="BM171" i="1"/>
  <c r="BM170" i="1"/>
  <c r="BM168" i="1"/>
  <c r="BM167" i="1"/>
  <c r="BM160" i="1"/>
  <c r="BM159" i="1"/>
  <c r="BM158" i="1"/>
  <c r="BM156" i="1"/>
  <c r="BM153" i="1"/>
  <c r="BM151" i="1"/>
  <c r="BM150" i="1"/>
  <c r="BM149" i="1"/>
  <c r="BM145" i="1"/>
  <c r="BM143" i="1"/>
  <c r="BM142" i="1"/>
  <c r="BM141" i="1"/>
  <c r="BM140" i="1"/>
  <c r="BM139" i="1"/>
  <c r="BM138" i="1"/>
  <c r="BM137" i="1"/>
  <c r="BM136" i="1"/>
  <c r="BM135" i="1"/>
  <c r="BM134" i="1"/>
  <c r="BM131" i="1"/>
  <c r="BM129" i="1"/>
  <c r="BM126" i="1"/>
  <c r="BM124" i="1"/>
  <c r="BM123" i="1"/>
  <c r="BM116" i="1"/>
  <c r="BM115" i="1"/>
  <c r="BM114" i="1"/>
  <c r="BM113" i="1"/>
  <c r="BM112" i="1"/>
  <c r="BM111" i="1"/>
  <c r="BM108" i="1"/>
  <c r="BM107" i="1"/>
  <c r="BM106" i="1"/>
  <c r="BM105" i="1"/>
  <c r="BM103" i="1"/>
  <c r="BM102" i="1"/>
  <c r="BM101" i="1"/>
  <c r="BM100" i="1"/>
  <c r="BM99" i="1"/>
  <c r="BM98" i="1"/>
  <c r="BM97" i="1"/>
  <c r="BM96" i="1"/>
  <c r="BM95" i="1"/>
  <c r="BM94" i="1"/>
  <c r="BM93" i="1"/>
  <c r="BM92" i="1"/>
  <c r="BM91" i="1"/>
  <c r="BM90" i="1"/>
  <c r="BM89" i="1"/>
  <c r="BM87" i="1"/>
  <c r="BM85" i="1"/>
  <c r="BM84" i="1"/>
  <c r="BM83" i="1"/>
  <c r="BM82" i="1"/>
  <c r="BM81" i="1"/>
  <c r="BM78" i="1"/>
  <c r="BM77" i="1"/>
  <c r="BM76" i="1"/>
  <c r="BM75" i="1"/>
  <c r="BM74" i="1"/>
  <c r="BM73" i="1"/>
  <c r="BM72" i="1"/>
  <c r="BM71" i="1"/>
  <c r="BM68" i="1"/>
  <c r="BM66" i="1"/>
  <c r="BM65" i="1"/>
  <c r="BM64" i="1"/>
  <c r="BM62" i="1"/>
  <c r="BM61" i="1"/>
  <c r="BM60" i="1"/>
  <c r="BM59" i="1"/>
  <c r="BM58" i="1"/>
  <c r="BM56" i="1"/>
  <c r="BM54" i="1"/>
  <c r="BM53" i="1"/>
  <c r="BM52" i="1"/>
  <c r="BM51" i="1"/>
  <c r="BM50" i="1"/>
  <c r="BM49" i="1"/>
  <c r="BM48" i="1"/>
  <c r="BM47" i="1"/>
  <c r="BM39" i="1"/>
  <c r="BM43" i="1"/>
  <c r="BM42" i="1"/>
  <c r="BM40" i="1"/>
  <c r="BM38" i="1"/>
  <c r="BM37" i="1"/>
  <c r="BM36" i="1"/>
  <c r="BM35" i="1"/>
  <c r="BM33" i="1"/>
  <c r="BM32" i="1"/>
  <c r="BM31" i="1"/>
  <c r="BM30" i="1"/>
  <c r="BM29" i="1"/>
  <c r="BM28" i="1"/>
  <c r="BM21" i="1"/>
  <c r="BM20" i="1"/>
  <c r="BM19" i="1"/>
  <c r="BM18" i="1"/>
  <c r="BM17" i="1"/>
  <c r="BM16" i="1"/>
  <c r="BM15" i="1"/>
  <c r="BM14" i="1"/>
  <c r="BM13" i="1"/>
  <c r="BM12" i="1"/>
  <c r="BM11" i="1"/>
  <c r="BM10" i="1"/>
  <c r="BM9" i="1"/>
  <c r="BM8" i="1"/>
  <c r="BM7" i="1"/>
  <c r="BM6" i="1"/>
  <c r="BM5" i="1"/>
  <c r="BM4" i="1"/>
  <c r="BM3" i="1"/>
  <c r="BM2" i="1"/>
  <c r="AH244" i="1" l="1"/>
  <c r="AH230" i="1"/>
  <c r="AH231" i="1"/>
  <c r="AH232" i="1"/>
  <c r="AH245" i="1"/>
  <c r="AH234" i="1"/>
  <c r="AH246" i="1"/>
  <c r="AH236" i="1"/>
  <c r="AH247" i="1"/>
  <c r="AH238" i="1"/>
  <c r="AH228" i="1"/>
  <c r="AH229" i="1"/>
  <c r="AH248" i="1"/>
  <c r="AH233" i="1"/>
  <c r="AH235" i="1"/>
  <c r="AH237" i="1"/>
  <c r="AH239" i="1"/>
  <c r="AH240" i="1"/>
  <c r="AH241" i="1"/>
  <c r="AH249" i="1"/>
  <c r="AH242" i="1"/>
  <c r="AH243" i="1"/>
  <c r="AH227" i="1"/>
  <c r="AH226" i="1"/>
  <c r="AH225" i="1"/>
  <c r="T12" i="16" l="1"/>
  <c r="T9" i="16"/>
  <c r="T7" i="16"/>
  <c r="T11" i="16"/>
  <c r="T8" i="16"/>
  <c r="T10" i="16"/>
  <c r="T2" i="16"/>
  <c r="AH224" i="1"/>
  <c r="AH223" i="1"/>
  <c r="AH222" i="1"/>
  <c r="AH221" i="1"/>
  <c r="AH220" i="1"/>
  <c r="AH219" i="1"/>
  <c r="AH218" i="1"/>
  <c r="AH217" i="1"/>
  <c r="AH216" i="1"/>
  <c r="AH215" i="1"/>
  <c r="AH214" i="1"/>
  <c r="AH213" i="1"/>
  <c r="AH212" i="1"/>
  <c r="AH211" i="1"/>
  <c r="AH210" i="1"/>
  <c r="AH209" i="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1" i="1"/>
  <c r="AH20" i="1"/>
  <c r="AH19" i="1"/>
  <c r="AH18" i="1"/>
  <c r="AH17" i="1"/>
  <c r="AH16" i="1"/>
  <c r="AH15" i="1"/>
  <c r="AH14" i="1"/>
  <c r="AH13" i="1"/>
  <c r="AH12" i="1"/>
  <c r="AH11" i="1"/>
  <c r="AH10" i="1"/>
  <c r="AH9" i="1"/>
  <c r="AH8" i="1"/>
  <c r="AH7" i="1"/>
  <c r="AH6" i="1"/>
  <c r="AH5" i="1"/>
  <c r="AH4" i="1"/>
  <c r="AH3" i="1"/>
  <c r="AH2" i="1"/>
</calcChain>
</file>

<file path=xl/sharedStrings.xml><?xml version="1.0" encoding="utf-8"?>
<sst xmlns="http://schemas.openxmlformats.org/spreadsheetml/2006/main" count="10219" uniqueCount="3856">
  <si>
    <t>Overall retention rate</t>
  </si>
  <si>
    <t>Retention rate</t>
  </si>
  <si>
    <t>%</t>
  </si>
  <si>
    <t>Cohort 1</t>
  </si>
  <si>
    <t>Cohort 2</t>
  </si>
  <si>
    <t>Cohort 3</t>
  </si>
  <si>
    <t>Cohort 4</t>
  </si>
  <si>
    <t>Cohort 5</t>
  </si>
  <si>
    <t>Cohort 6</t>
  </si>
  <si>
    <t>Cohort 7</t>
  </si>
  <si>
    <t>Cohort 8</t>
  </si>
  <si>
    <t>Cohort 9</t>
  </si>
  <si>
    <t>Cohort 10</t>
  </si>
  <si>
    <t>Distribution active fellows by Cohort</t>
  </si>
  <si>
    <t>Count of Unique ID</t>
  </si>
  <si>
    <t>Current PhD Status ( Completed/Defended/In Progress)</t>
  </si>
  <si>
    <t>Cohort</t>
  </si>
  <si>
    <t>Completed</t>
  </si>
  <si>
    <t>In progress</t>
  </si>
  <si>
    <t>Terminated</t>
  </si>
  <si>
    <t>Grand Total</t>
  </si>
  <si>
    <t>-</t>
  </si>
  <si>
    <t>Active fellows by institution of registration</t>
  </si>
  <si>
    <t>Active fellows by institution of employment</t>
  </si>
  <si>
    <t>Male</t>
  </si>
  <si>
    <t>Female</t>
  </si>
  <si>
    <t>Total</t>
  </si>
  <si>
    <t>Gender</t>
  </si>
  <si>
    <t>(All)</t>
  </si>
  <si>
    <t>(Multiple Items)</t>
  </si>
  <si>
    <t>University of Ibadan</t>
  </si>
  <si>
    <t>Institution of registration</t>
  </si>
  <si>
    <t>Institution of employment at registration</t>
  </si>
  <si>
    <t>Makerere University</t>
  </si>
  <si>
    <t>AGINCOURT</t>
  </si>
  <si>
    <t>Moi University</t>
  </si>
  <si>
    <t>APHRC</t>
  </si>
  <si>
    <t>Obafemi Awolowo University</t>
  </si>
  <si>
    <t>Ifakara Health Institute</t>
  </si>
  <si>
    <t>University of Dar es Salaam</t>
  </si>
  <si>
    <t>University of Nairobi</t>
  </si>
  <si>
    <t>University of Rwanda</t>
  </si>
  <si>
    <t>University of the Malawi</t>
  </si>
  <si>
    <t>University of the Witwatersrand</t>
  </si>
  <si>
    <t>University of Malawi</t>
  </si>
  <si>
    <t>(blank)</t>
  </si>
  <si>
    <t>Somali National University</t>
  </si>
  <si>
    <t>Retention Rate</t>
  </si>
  <si>
    <t>Nationality</t>
  </si>
  <si>
    <t>Kenya</t>
  </si>
  <si>
    <t>Malawi</t>
  </si>
  <si>
    <t>Nigeria</t>
  </si>
  <si>
    <t>Rwanda</t>
  </si>
  <si>
    <t>Senegal</t>
  </si>
  <si>
    <t>Somalia</t>
  </si>
  <si>
    <t>South Africa</t>
  </si>
  <si>
    <t>Tanzania</t>
  </si>
  <si>
    <t>Uganda</t>
  </si>
  <si>
    <t>Zimbabwe</t>
  </si>
  <si>
    <t>Count of S.No.</t>
  </si>
  <si>
    <t>Column Labels</t>
  </si>
  <si>
    <t>Row Labels</t>
  </si>
  <si>
    <t>Didn’t take up</t>
  </si>
  <si>
    <t>S.No.</t>
  </si>
  <si>
    <t>Unique ID</t>
  </si>
  <si>
    <t>First Name</t>
  </si>
  <si>
    <t>Middle Name</t>
  </si>
  <si>
    <t>Surname</t>
  </si>
  <si>
    <t>Discipline</t>
  </si>
  <si>
    <t>Department</t>
  </si>
  <si>
    <t>Registered at Home</t>
  </si>
  <si>
    <t>PhD Student Number at Host Institution</t>
  </si>
  <si>
    <t>Marital Status at enrolment</t>
  </si>
  <si>
    <t>Current Marital Status</t>
  </si>
  <si>
    <t>Marital Status at Completion</t>
  </si>
  <si>
    <t>Email</t>
  </si>
  <si>
    <t>Alternative e-mail</t>
  </si>
  <si>
    <t>Phone</t>
  </si>
  <si>
    <t>Masters Degree</t>
  </si>
  <si>
    <t>DOB</t>
  </si>
  <si>
    <t>Proposed Research Title</t>
  </si>
  <si>
    <t>Type of study</t>
  </si>
  <si>
    <t>Laboratory work?</t>
  </si>
  <si>
    <t>Type of data</t>
  </si>
  <si>
    <t>Ranking</t>
  </si>
  <si>
    <t>Date of PhD registration</t>
  </si>
  <si>
    <t>Year of admission into CARTA</t>
  </si>
  <si>
    <t>1st Supervisors</t>
  </si>
  <si>
    <t>2nd Supervisor</t>
  </si>
  <si>
    <t>3rd Supervisor</t>
  </si>
  <si>
    <t>Number of supervisors</t>
  </si>
  <si>
    <t>Institution for 1st Supervisor</t>
  </si>
  <si>
    <t>Institution for 2nd Supervisor</t>
  </si>
  <si>
    <t>Institution for 3rd Supervisor</t>
  </si>
  <si>
    <t>1st Supervisors workshop Attendance</t>
  </si>
  <si>
    <t>2nd Supervisors workshop Attendance</t>
  </si>
  <si>
    <t>3rd Supervisors workshop Attendance</t>
  </si>
  <si>
    <t>Type of employment</t>
  </si>
  <si>
    <t>Position at Enrollment</t>
  </si>
  <si>
    <t xml:space="preserve">Current Position </t>
  </si>
  <si>
    <t>Promotion event</t>
  </si>
  <si>
    <t>Other responsibilities</t>
  </si>
  <si>
    <t>Current Institution (Year of change in ())</t>
  </si>
  <si>
    <t>ORCID</t>
  </si>
  <si>
    <t>Suspensions</t>
  </si>
  <si>
    <t>Month/ Year JAS1</t>
  </si>
  <si>
    <t>Month/ Year JAS2</t>
  </si>
  <si>
    <t>Attended JAS 2 on time</t>
  </si>
  <si>
    <t>Date of protocol submission to PG</t>
  </si>
  <si>
    <t>Date of protocol submission to IRB</t>
  </si>
  <si>
    <t>Date of Ethics approval</t>
  </si>
  <si>
    <t>Approcved research topic</t>
  </si>
  <si>
    <t>Month/ Year JAS3</t>
  </si>
  <si>
    <t>Attended JAS 3 on time</t>
  </si>
  <si>
    <t>Month/ Year JAS4</t>
  </si>
  <si>
    <t>Attended JAS 4 on time</t>
  </si>
  <si>
    <t>Date of submission of dissertation for examination</t>
  </si>
  <si>
    <t>Date of defense</t>
  </si>
  <si>
    <t>Date of submission of corrections</t>
  </si>
  <si>
    <t>Date of completion(Defended/Graduated)</t>
  </si>
  <si>
    <t xml:space="preserve">Time to completion since enrolling CARTA (Months) </t>
  </si>
  <si>
    <t xml:space="preserve">Time to completion since PhD registration (Months) </t>
  </si>
  <si>
    <t>Thesis title</t>
  </si>
  <si>
    <t>No of Publications at Enrollment</t>
  </si>
  <si>
    <t xml:space="preserve">No of Publications During PhD </t>
  </si>
  <si>
    <t>No of Publications after PhD</t>
  </si>
  <si>
    <t>1st Author PhD  Publications</t>
  </si>
  <si>
    <t>Last Author PhD Publications</t>
  </si>
  <si>
    <t>1st Author Graduate  Publications</t>
  </si>
  <si>
    <t>Last Author  Graduate Publications</t>
  </si>
  <si>
    <t>Baby Minder (Event, Year)</t>
  </si>
  <si>
    <t>Taken on leave of absence (Yes/No)</t>
  </si>
  <si>
    <t>Reason for taking leave of absence</t>
  </si>
  <si>
    <t>Leave start Date</t>
  </si>
  <si>
    <t>Leave end Date</t>
  </si>
  <si>
    <t>Time taken on leave (months)</t>
  </si>
  <si>
    <t>Teacher Replacement</t>
  </si>
  <si>
    <t>Teacher replacement start Date</t>
  </si>
  <si>
    <t>Teacher replacement end Date</t>
  </si>
  <si>
    <t>No. of Children at Entry in CARTA</t>
  </si>
  <si>
    <t>No. of children at graduation</t>
  </si>
  <si>
    <t>No of Publications for Graduation</t>
  </si>
  <si>
    <t>Fellow Funder</t>
  </si>
  <si>
    <t>C1/001</t>
  </si>
  <si>
    <t>Babatunde</t>
  </si>
  <si>
    <t>Olubayo</t>
  </si>
  <si>
    <t>Adedokun</t>
  </si>
  <si>
    <t>Epidemiology &amp; Medical Biostatistics</t>
  </si>
  <si>
    <t>Epidemiology and Medical Statistics</t>
  </si>
  <si>
    <t>Yes</t>
  </si>
  <si>
    <t>Married</t>
  </si>
  <si>
    <t>badedokun@cartafrica.org</t>
  </si>
  <si>
    <t>tukankar@yahoo.co.uk</t>
  </si>
  <si>
    <t>M.Sc Epidemiology &amp; Medical Statistics</t>
  </si>
  <si>
    <t>Joint modelling of CD4 counts and time to loss to follow up among HIV patients attending antiretroviral clinics in Nigeria</t>
  </si>
  <si>
    <t>Clinical research</t>
  </si>
  <si>
    <t>yes</t>
  </si>
  <si>
    <t>Primary</t>
  </si>
  <si>
    <t>Prof Afolabi Bamgboye</t>
  </si>
  <si>
    <t>Prof. Olusola Ayeni</t>
  </si>
  <si>
    <t>Home</t>
  </si>
  <si>
    <t>Host</t>
  </si>
  <si>
    <t>No</t>
  </si>
  <si>
    <t>Academic</t>
  </si>
  <si>
    <t xml:space="preserve">Lecturer </t>
  </si>
  <si>
    <t>UNIVERSITY OF CHICAGO, UNITED STATES</t>
  </si>
  <si>
    <t>0000-0002-6893-6468</t>
  </si>
  <si>
    <t>NF</t>
  </si>
  <si>
    <t>C1/002</t>
  </si>
  <si>
    <t>Celine</t>
  </si>
  <si>
    <t>Niwemahoro</t>
  </si>
  <si>
    <t>Demography &amp; Population Studies</t>
  </si>
  <si>
    <t>Applied Statistics</t>
  </si>
  <si>
    <t>cniwemahoro@cartafrica.org</t>
  </si>
  <si>
    <t>ncmahoro2000@yahoo.fr</t>
  </si>
  <si>
    <t>+250788350522/254723489604</t>
  </si>
  <si>
    <t>Masters in Demography and Population Studies (online)</t>
  </si>
  <si>
    <t>Premarital Fertility and Use Of Health Care: Effect On HIV And Prevention Mother-To-Child Transmission (PMTCT) In Rwanda</t>
  </si>
  <si>
    <t>Field</t>
  </si>
  <si>
    <t>Dr. Julius Kivelia</t>
  </si>
  <si>
    <t>Assistant Lecturer</t>
  </si>
  <si>
    <t>Researcher</t>
  </si>
  <si>
    <t>SCUB - CONSULTANCY FIRM NAIROBI</t>
  </si>
  <si>
    <t>0000-0003-2008-3061</t>
  </si>
  <si>
    <t>Premarital pregnancies and experiences in antenatal care health seeking behavior in Huye District, Rwanda</t>
  </si>
  <si>
    <t>C1/003</t>
  </si>
  <si>
    <t>Caroline</t>
  </si>
  <si>
    <t>Sultan</t>
  </si>
  <si>
    <t>Sambai</t>
  </si>
  <si>
    <t>Literature</t>
  </si>
  <si>
    <t>LITERATURE THEATRE AND FILM STUDIES</t>
  </si>
  <si>
    <t>SASS/DPHIL/LIT/07/11</t>
  </si>
  <si>
    <t/>
  </si>
  <si>
    <t>csambai@cartafrica.org</t>
  </si>
  <si>
    <t>carolsambai11@gmail.com</t>
  </si>
  <si>
    <t>+254722433561</t>
  </si>
  <si>
    <t>MA in Africa Literature</t>
  </si>
  <si>
    <t>Television Drama as in Kenya and the Framing of Issues of HIV/AIDS and sexuality</t>
  </si>
  <si>
    <t>Prof Christopher Joseph Odhiambo</t>
  </si>
  <si>
    <t>Prof. Peter Tirop Simatei</t>
  </si>
  <si>
    <t>Caroline Kabiru</t>
  </si>
  <si>
    <t>Other</t>
  </si>
  <si>
    <t>Lecturer</t>
  </si>
  <si>
    <t>MOI UNIVERSITY</t>
  </si>
  <si>
    <t>0000-0002-5122-3621</t>
  </si>
  <si>
    <t>JAS 2, 2011</t>
  </si>
  <si>
    <t>C1/004</t>
  </si>
  <si>
    <t>Dieudonne</t>
  </si>
  <si>
    <t>Uwizeye</t>
  </si>
  <si>
    <t>Sustainable Development</t>
  </si>
  <si>
    <t>duwizeye@cartafrica.org</t>
  </si>
  <si>
    <t>dr.uwizeye@gmail.com</t>
  </si>
  <si>
    <t>(+250) 0788 457 397</t>
  </si>
  <si>
    <t>MA English and MA in Development Studies</t>
  </si>
  <si>
    <t>Review Of Environmental And Population Health Challenges In The Rwandan Towns And Innovative Mitigation Strategies For Improved And Sustainble life</t>
  </si>
  <si>
    <t>Dr. Sokoni Cosmas Hassan</t>
  </si>
  <si>
    <t>Associate Professor</t>
  </si>
  <si>
    <t>Head of Department
 Deputy Team Leader of a Research Subprogram in Peace, Conflict and Security Studies at the Center for Conflict Management, University of Rwanda.</t>
  </si>
  <si>
    <t>UNIVERSITY OF RWANDA</t>
  </si>
  <si>
    <t>0000-0002-9733-8969</t>
  </si>
  <si>
    <t>C1/005</t>
  </si>
  <si>
    <t>Wells</t>
  </si>
  <si>
    <t>Utembe</t>
  </si>
  <si>
    <t>Environmental Sciences</t>
  </si>
  <si>
    <t>Physics and Biochemical Sciences</t>
  </si>
  <si>
    <t>wutembe@cartafrica.org</t>
  </si>
  <si>
    <t>wutembe@poly.ac.mw</t>
  </si>
  <si>
    <t>Msc Environemntal (online)</t>
  </si>
  <si>
    <t>Assessment of occurrence, profile, distribution and exposure to polycyclic aromatic hydrocarbons (PAHs) in Malawi</t>
  </si>
  <si>
    <t>Prof Mary Gulumian</t>
  </si>
  <si>
    <t>Dr. Louisa Alfazema</t>
  </si>
  <si>
    <t xml:space="preserve">Senior Medical Epidemiologist 
</t>
  </si>
  <si>
    <t>NATIONAL INSTITUTE FOR OCCUPATIONAL HEALTH, SOUTH AFRICA (2012)</t>
  </si>
  <si>
    <t>0000-0001-6547-7692</t>
  </si>
  <si>
    <t>C1/006</t>
  </si>
  <si>
    <t>Victoria</t>
  </si>
  <si>
    <t>Mathew</t>
  </si>
  <si>
    <t>Mwakalinga Chuma</t>
  </si>
  <si>
    <t>Biomedical and environmental sciences</t>
  </si>
  <si>
    <t>married</t>
  </si>
  <si>
    <t>vmwakalinga@cartafrica.org</t>
  </si>
  <si>
    <t xml:space="preserve">vmwakalinga@ihi.or.tz </t>
  </si>
  <si>
    <t>+255 738 357315; +255 767 366 539</t>
  </si>
  <si>
    <t>Msc Urban Planing and Management</t>
  </si>
  <si>
    <t>Integrated geographical tools can enable targeted urban planning interventions to control malaria and lymphatic filariasis</t>
  </si>
  <si>
    <t>Dr. Maureen Coetzee</t>
  </si>
  <si>
    <t>Dr. Gerry Killeen</t>
  </si>
  <si>
    <t>Dr. Stefan Dongus</t>
  </si>
  <si>
    <t>Assistant lecturer</t>
  </si>
  <si>
    <t>Senior Lecturer</t>
  </si>
  <si>
    <t>ARTHI UNIVERSITY</t>
  </si>
  <si>
    <t>JAS 1, 2011</t>
  </si>
  <si>
    <t>C1/007</t>
  </si>
  <si>
    <t>Esnat</t>
  </si>
  <si>
    <t>Dorothy</t>
  </si>
  <si>
    <t>Chirwa</t>
  </si>
  <si>
    <t>Mathematical Sciences</t>
  </si>
  <si>
    <t>DPHRU Wits</t>
  </si>
  <si>
    <t>echirwa@cartafrica.org</t>
  </si>
  <si>
    <t>echirwa@chanco.unima.mw
 edkwalira@yahoo.com,</t>
  </si>
  <si>
    <t>Masters in Biometry (online)</t>
  </si>
  <si>
    <t>Modelling longitudinal child growth within the Birth to Twenty (Soweto) and Lungwena (Mangochi, Malawi) cohorts</t>
  </si>
  <si>
    <t>Prof Shane Norris</t>
  </si>
  <si>
    <t>Dr. Paula Griffiths</t>
  </si>
  <si>
    <t>Assoc Prof. Ken Maleta</t>
  </si>
  <si>
    <t>Senior Biostatistician</t>
  </si>
  <si>
    <t xml:space="preserve">SOUTH AFRICA MEDICAL RESEARCH COUNCIL </t>
  </si>
  <si>
    <t>0000-0003-0471-4978</t>
  </si>
  <si>
    <t>C1/008</t>
  </si>
  <si>
    <t>Taofeek</t>
  </si>
  <si>
    <t>Oluwole</t>
  </si>
  <si>
    <t>Awotidebe</t>
  </si>
  <si>
    <t>Exercise Physiology</t>
  </si>
  <si>
    <t>Human Kinetics and Health Education</t>
  </si>
  <si>
    <t>tawotidebe@cartafrica.org</t>
  </si>
  <si>
    <t>tidebet@yahoo.com</t>
  </si>
  <si>
    <t>+2348037196021</t>
  </si>
  <si>
    <t>M.SC Physiotherapy</t>
  </si>
  <si>
    <t>Cardiovascular Risk Profile And Physical Activity Level of Residents of a Semi – Urban Community  In Nigeria</t>
  </si>
  <si>
    <t>Professor Babalola Joseph Folorunso</t>
  </si>
  <si>
    <t>Professor Lateef Babatunde Salako</t>
  </si>
  <si>
    <t xml:space="preserve">Other </t>
  </si>
  <si>
    <t xml:space="preserve">Lecturer II </t>
  </si>
  <si>
    <t>Vice Dean of the  Faculty of Basic Medical Sciences, College of Health Sciences</t>
  </si>
  <si>
    <t>OBAFEMI AWOLOWO UNIVERSITY</t>
  </si>
  <si>
    <t>0000-0002-8583-9467</t>
  </si>
  <si>
    <t>C1/009</t>
  </si>
  <si>
    <t>Fresier</t>
  </si>
  <si>
    <t>Maseko</t>
  </si>
  <si>
    <t>Community Health</t>
  </si>
  <si>
    <t>Department of Community Health</t>
  </si>
  <si>
    <t>fmaseko@cartafrica.org</t>
  </si>
  <si>
    <t xml:space="preserve">fcmaseko@yahoo.com
 fmaseko@medcol.mw </t>
  </si>
  <si>
    <t>Master of Public Health(online)</t>
  </si>
  <si>
    <t>Maximizing utilization of cervical cancer prevention services in South East Health Zone of Malawi. What would it take?</t>
  </si>
  <si>
    <t>Dr. Maureen Leah Chirwa</t>
  </si>
  <si>
    <t>Dr. Adamson Muula</t>
  </si>
  <si>
    <t>UNIVERSITY OF MALAWI</t>
  </si>
  <si>
    <t>0000-0002-0996-4207</t>
  </si>
  <si>
    <t>C1/010</t>
  </si>
  <si>
    <t>François</t>
  </si>
  <si>
    <t>Niragire</t>
  </si>
  <si>
    <t>Statistics</t>
  </si>
  <si>
    <t>fniragire@cartafrica.org</t>
  </si>
  <si>
    <t xml:space="preserve"> fniragire@ur.ac.rw; fniragiree@gmail.com; fniragire@gmail.com</t>
  </si>
  <si>
    <t>+250 78 8273787/+250787427688</t>
  </si>
  <si>
    <t>MSc. In Social Statistics</t>
  </si>
  <si>
    <t>Spatial modeling of the relationship between HIV prevalence and socioeconomic determinants of child mortality in Rwanda.</t>
  </si>
  <si>
    <t>Secondary</t>
  </si>
  <si>
    <t>Dr. Thomas N. O. Achia</t>
  </si>
  <si>
    <t>Dr. Lyambabaje Alexandre</t>
  </si>
  <si>
    <t>Joseph Ntaganira</t>
  </si>
  <si>
    <t xml:space="preserve">Professor </t>
  </si>
  <si>
    <t>Director of Teaching and Learning,
Director of Research and Innovation at he College of Business and Economics (2022)</t>
  </si>
  <si>
    <t>0000-0003-0473-387</t>
  </si>
  <si>
    <t>Spatial modelling of the relationship between HIV prevalence and determinants of child
mortality in Rwanda</t>
  </si>
  <si>
    <t>C1/011</t>
  </si>
  <si>
    <t>Joshua</t>
  </si>
  <si>
    <t>Odunayo</t>
  </si>
  <si>
    <t>Akinyemi</t>
  </si>
  <si>
    <t>Epidemiology &amp; Medical Statistics</t>
  </si>
  <si>
    <t>Single</t>
  </si>
  <si>
    <t>jakinyemi@cartafrica.org</t>
  </si>
  <si>
    <t>odunjoshua@yahoo.com
 joakinyemi@com.ui.edu.ng</t>
  </si>
  <si>
    <t>+234-8077677427</t>
  </si>
  <si>
    <t>MSc (Medical Statistics)</t>
  </si>
  <si>
    <t>Levels, Trends and Differentials of Infant and Child Mortality in Nigeria: 1990 - 2008</t>
  </si>
  <si>
    <t>UNIVERSITY OF IBADAN</t>
  </si>
  <si>
    <t>0000-0002-0675-2110</t>
  </si>
  <si>
    <t>Levels, Trends and Differentials in Under-five Mortality in 
Nigeria (1990-2008)</t>
  </si>
  <si>
    <t>C1/012</t>
  </si>
  <si>
    <t>Mphatso</t>
  </si>
  <si>
    <t>Steve Wilbes</t>
  </si>
  <si>
    <t>Kamndaya</t>
  </si>
  <si>
    <t>Mathematics and Statistics</t>
  </si>
  <si>
    <t>mkamndaya@cartafrica.org</t>
  </si>
  <si>
    <t>kamndayam@yahoo.com</t>
  </si>
  <si>
    <t>+265999851477</t>
  </si>
  <si>
    <t>MSc Mathematical Statistics</t>
  </si>
  <si>
    <t xml:space="preserve">Modeling indoor air pollution to improve health delivery systems and public health in Malawi </t>
  </si>
  <si>
    <t>Lawrence N.M. Kazembe</t>
  </si>
  <si>
    <t>Dr. Liz Thomas</t>
  </si>
  <si>
    <t xml:space="preserve">Associate Professor </t>
  </si>
  <si>
    <t>0000-0002-7597-3339</t>
  </si>
  <si>
    <t>Multilevel analysis of determinants of HIV- related sexual risks-taking and decision making among youths in urban informal settlements in Malawi and South Africa</t>
  </si>
  <si>
    <t>C1/013</t>
  </si>
  <si>
    <t>Esther</t>
  </si>
  <si>
    <t>Clyde</t>
  </si>
  <si>
    <t>Nabakwe</t>
  </si>
  <si>
    <t>Pediatrics &amp; Child health</t>
  </si>
  <si>
    <t>nabakwe@cartafrica.org</t>
  </si>
  <si>
    <t>echirwa@chanco.unima.mw
edkwalira@yahoo.com</t>
  </si>
  <si>
    <t>M.Med Paediatrics</t>
  </si>
  <si>
    <t>Socio-cultural and economic determinants of HIV mothers' knowledge, attitude and practise of current WHO infant feeding policy and the impact on infants' outcome</t>
  </si>
  <si>
    <t>Prof Joshua Akong’a</t>
  </si>
  <si>
    <t>Dr. Grace Ettyang</t>
  </si>
  <si>
    <t>0000-0002-0401-3373</t>
  </si>
  <si>
    <t>Sex and young people in urban slums: Exploring the material
deprivation and sexual risk nexus in
Malawi and South Africa</t>
  </si>
  <si>
    <t>C1/014</t>
  </si>
  <si>
    <t>Nicole</t>
  </si>
  <si>
    <t>De Wet</t>
  </si>
  <si>
    <t>Demography</t>
  </si>
  <si>
    <t>Demography and Population Studies</t>
  </si>
  <si>
    <t>0211542Y</t>
  </si>
  <si>
    <t>ndewet@cartafrica.org</t>
  </si>
  <si>
    <t>nicole.dewet@wits.ac.za
Nic_dewet@yahoo.com</t>
  </si>
  <si>
    <t>Master of Arts Demography and Population Studies</t>
  </si>
  <si>
    <t>Domestic Violence and child health outcomes: An investigation into the relationship between frequency of abuse and negative child health outcomes in two African countries.</t>
  </si>
  <si>
    <t>Prof Clifford Odimegwu</t>
  </si>
  <si>
    <t>Tutor</t>
  </si>
  <si>
    <t>Assistant Dean for Postgraduate Studies, Faculty of Humanities</t>
  </si>
  <si>
    <t>UNIVERSITY OF THE WITWATERSRAND</t>
  </si>
  <si>
    <t>0000-0001-5750-2851</t>
  </si>
  <si>
    <t>C1/015</t>
  </si>
  <si>
    <t>Kennedy</t>
  </si>
  <si>
    <t>S.Naviava</t>
  </si>
  <si>
    <t>Otwombe</t>
  </si>
  <si>
    <t> Epidemiology &amp; Medical Biostatistics</t>
  </si>
  <si>
    <t>Perinatal HIV Research Unit, Dept. Data and Statistics</t>
  </si>
  <si>
    <t>otwombek@phru.co.za</t>
  </si>
  <si>
    <t>M.Sc Mathematical statistics</t>
  </si>
  <si>
    <t>Use of frailty modeling with arbitrary censoring in determining predictors of mortality for a Clinical researchized HIV positive population in South Africa</t>
  </si>
  <si>
    <t>Dr. Tobias Chirwa</t>
  </si>
  <si>
    <t>Dr. Guy de Bruyn</t>
  </si>
  <si>
    <t>Senior Statistician</t>
  </si>
  <si>
    <t>0000-0002-7433-4383</t>
  </si>
  <si>
    <t>C1/016</t>
  </si>
  <si>
    <t>Peter</t>
  </si>
  <si>
    <t>Suriwakenda</t>
  </si>
  <si>
    <t>Nyasulu</t>
  </si>
  <si>
    <t>Division of Epidemiology &amp; Medical Biostatistics</t>
  </si>
  <si>
    <t>pnyasulu@cartafrica.org</t>
  </si>
  <si>
    <t>Peter.Nyasulu@wits.ac.za</t>
  </si>
  <si>
    <t>M.Sc (Medicine)</t>
  </si>
  <si>
    <t>Surveillance of antimicrobial susceptibility patterns among pathogens isolated in public sector Clinical researchs associated with academic institutions, South Africa during a 5 year period 2005-2009</t>
  </si>
  <si>
    <t>Clinical research - Retrospective</t>
  </si>
  <si>
    <t>Prof Jill Murray</t>
  </si>
  <si>
    <t>Prof. Hendrik J. Koornhof</t>
  </si>
  <si>
    <t>Dr. Olga Perovic</t>
  </si>
  <si>
    <t>STELLENBOSCH UNIVERSITY</t>
  </si>
  <si>
    <t>0000-0003-2757-0663</t>
  </si>
  <si>
    <t>C1/017</t>
  </si>
  <si>
    <t>Rose</t>
  </si>
  <si>
    <t>Okoyo</t>
  </si>
  <si>
    <t>Opiyo</t>
  </si>
  <si>
    <t>Nutrition</t>
  </si>
  <si>
    <t>Food Science, Nutrition and Technology</t>
  </si>
  <si>
    <t>A80/82301/2011</t>
  </si>
  <si>
    <t>ropiyo@cartafrica.org</t>
  </si>
  <si>
    <t>roseopiyo@uonbi.ac.ke
 roseopiyo04@yahoo.co.uk</t>
  </si>
  <si>
    <t>+254 722473122</t>
  </si>
  <si>
    <t>Msc Applied Human Nutrition</t>
  </si>
  <si>
    <t>Effect of Omega-3 Fatty Acids (Fish Oil) Supplementation along with Diet on Depression and Nutrition Status of HIV-Seropositive and HIV-Seronegative Pregnant Mothers among Low-income Urban Population in Nairobi</t>
  </si>
  <si>
    <t>Clinical research - RCT</t>
  </si>
  <si>
    <t>Prof. Wambui Kogi-Makau</t>
  </si>
  <si>
    <t>Prof. Koigi R. Kamau</t>
  </si>
  <si>
    <t>Dr. Anne Obondo</t>
  </si>
  <si>
    <t xml:space="preserve"> Lecturer</t>
  </si>
  <si>
    <t>Member of  College of Health Sciences, University of Nairobi Committee on Guidelines for PhD Equivalent Qualifications for Clinicians.</t>
  </si>
  <si>
    <t>UNIVERSITY OF NAIROBI</t>
  </si>
  <si>
    <t>0000-0003-1885-9991</t>
  </si>
  <si>
    <t>Effect of fish oil Omega- 3 fatty acids on reduction of depressive symptoms among HIV - seropositive pregnant women</t>
  </si>
  <si>
    <t>C1/018</t>
  </si>
  <si>
    <t>Sunday</t>
  </si>
  <si>
    <t>Adepoju</t>
  </si>
  <si>
    <t>Adedini</t>
  </si>
  <si>
    <t>sadedini@cartafrica.org</t>
  </si>
  <si>
    <t>sunday.adedini@gmail.com
adedinisunday@yahoo.com</t>
  </si>
  <si>
    <t>+234-803 397 7498</t>
  </si>
  <si>
    <t xml:space="preserve">M.Sc Demography and Social Statistics </t>
  </si>
  <si>
    <t>Multilevel Analysis of Determinants of Infant and Child Mortality in West Africa</t>
  </si>
  <si>
    <t>Dr. Samson Bamiwuye</t>
  </si>
  <si>
    <t>Head Demographer; Head of Demography and Social Statistics (2021)</t>
  </si>
  <si>
    <t>FEDERAL UNIVERSITY, OYE-EKITI (2020)</t>
  </si>
  <si>
    <t>0000-0003-0378-1941</t>
  </si>
  <si>
    <t>C1/019</t>
  </si>
  <si>
    <t>Sulaimon</t>
  </si>
  <si>
    <t>Taiwo</t>
  </si>
  <si>
    <t>Demography and Social Statistics</t>
  </si>
  <si>
    <t>sadedokun@cartafrica.org</t>
  </si>
  <si>
    <t>adedokunsulait@gmail.com</t>
  </si>
  <si>
    <t>+2348051398276</t>
  </si>
  <si>
    <t>Maternal and Socio-demographic Correlates of Under-five Mortality in Yobe State, Nigeria</t>
  </si>
  <si>
    <t>Ogunjuyigbe Peter Olasupo</t>
  </si>
  <si>
    <t>Lecturer II</t>
  </si>
  <si>
    <t>0000-0003-0021-8045</t>
  </si>
  <si>
    <t>Comparative analysis of the factors accounting for under-five mortality differentials in North East and South West of Nigeria</t>
  </si>
  <si>
    <t>C1/020</t>
  </si>
  <si>
    <t>Atolagbe</t>
  </si>
  <si>
    <t>Afolabi</t>
  </si>
  <si>
    <t>0607789e</t>
  </si>
  <si>
    <t>safolabi@cartafrica.org</t>
  </si>
  <si>
    <t>afolaborn@gmail.com</t>
  </si>
  <si>
    <t>+2771718311</t>
  </si>
  <si>
    <t>MA in Demography and Population studies</t>
  </si>
  <si>
    <t>License to move: a longitudinal study of migration and its relation to HIV and TB in high mortality post-apartheid South Africa.</t>
  </si>
  <si>
    <t>Dr. Mark Collinson</t>
  </si>
  <si>
    <t>Prof. Philippe Bocquier</t>
  </si>
  <si>
    <t>Lead Data Scientist</t>
  </si>
  <si>
    <t>0000-0001-9382-6386</t>
  </si>
  <si>
    <t>Deceased 15/02/2021</t>
  </si>
  <si>
    <t>C1/021</t>
  </si>
  <si>
    <t xml:space="preserve">Kanyiva </t>
  </si>
  <si>
    <t>Muindi</t>
  </si>
  <si>
    <t>C1/022</t>
  </si>
  <si>
    <t>Theresa</t>
  </si>
  <si>
    <t>Njeri</t>
  </si>
  <si>
    <t>Kinyari</t>
  </si>
  <si>
    <t>C1/023</t>
  </si>
  <si>
    <t xml:space="preserve">Peter </t>
  </si>
  <si>
    <t xml:space="preserve">Mwamba </t>
  </si>
  <si>
    <t>Maturi</t>
  </si>
  <si>
    <t>C1/024</t>
  </si>
  <si>
    <t>Jaclkline</t>
  </si>
  <si>
    <t>Halima</t>
  </si>
  <si>
    <t>Mgumia</t>
  </si>
  <si>
    <t>C1/025</t>
  </si>
  <si>
    <t xml:space="preserve">Joseph </t>
  </si>
  <si>
    <t>Matovu</t>
  </si>
  <si>
    <t>C2/001</t>
  </si>
  <si>
    <t>Adebolajo</t>
  </si>
  <si>
    <t>Adeyemo</t>
  </si>
  <si>
    <t>Epidemiology</t>
  </si>
  <si>
    <t>aadeyemo@cartafrica.org</t>
  </si>
  <si>
    <t>adebolajo@hotmail.com</t>
  </si>
  <si>
    <t>M.Sc Immunology</t>
  </si>
  <si>
    <t>Genetic epidemiology in Nigeria</t>
  </si>
  <si>
    <t>Prof. Odunayo Moronfoluwa Oluwatosin</t>
  </si>
  <si>
    <t>Prof. Omotade Olayemi Olufemi-Julius</t>
  </si>
  <si>
    <t>0000-0002-7486-5758</t>
  </si>
  <si>
    <t>C2/002</t>
  </si>
  <si>
    <t>Alinane Linda</t>
  </si>
  <si>
    <t>Nyondo-Mipando</t>
  </si>
  <si>
    <t>Health Systems and Policy</t>
  </si>
  <si>
    <t>alinda@cartafrica.org</t>
  </si>
  <si>
    <t>lindaalinane@gmail.com</t>
  </si>
  <si>
    <t>+265 999 44 1212</t>
  </si>
  <si>
    <t>Master of Nursing (Community Health) Online</t>
  </si>
  <si>
    <t>The feasibility of male involvement in Prevention of Mother to Child Transmission of HIV services in Malawi.</t>
  </si>
  <si>
    <t>Dr. Angela Chimwaza</t>
  </si>
  <si>
    <t>Project Coordinator</t>
  </si>
  <si>
    <t>Deputy Dean, SPH and coordinator of Postgraduate Programs, School of Governance</t>
  </si>
  <si>
    <t xml:space="preserve">
UNIVERSITY OF LIVERPOOL, DEPARTMENT OF WOMEN'S AND CHILDREN'S HEALTH (2022)</t>
  </si>
  <si>
    <t> 0000-0002-3572-3810</t>
  </si>
  <si>
    <t>FF</t>
  </si>
  <si>
    <t>C2/003</t>
  </si>
  <si>
    <t>Austin</t>
  </si>
  <si>
    <t>Henderson</t>
  </si>
  <si>
    <t>Mtethiwa</t>
  </si>
  <si>
    <t>amtethiwa@cartafrica.org</t>
  </si>
  <si>
    <t>+265888316331</t>
  </si>
  <si>
    <t>M. Sc Limnology &amp; Wetland Ecosystems</t>
  </si>
  <si>
    <t>Contribution of domestic waste water treatment plants to proliferation of schistosomiasis and pollution of aquatic resources and ability herbaceous plants for waste water treatment</t>
  </si>
  <si>
    <t>Wilson Mandala</t>
  </si>
  <si>
    <t>Dr. Lucy Namkinga</t>
  </si>
  <si>
    <t>0000-0003-0793-5186</t>
  </si>
  <si>
    <t>CARNEGIE 2</t>
  </si>
  <si>
    <t>C2/004</t>
  </si>
  <si>
    <t>Diana</t>
  </si>
  <si>
    <t>Menya</t>
  </si>
  <si>
    <t>Medical Epidemiology</t>
  </si>
  <si>
    <t>Library</t>
  </si>
  <si>
    <t>dmenya@cartafrica.org</t>
  </si>
  <si>
    <t>dianamenya@gmail.com</t>
  </si>
  <si>
    <t>+254 720352579/+254 733777500</t>
  </si>
  <si>
    <t>MSc. Clinical Epidemiology</t>
  </si>
  <si>
    <t>unkown</t>
  </si>
  <si>
    <t>Prof. Odipo Osano</t>
  </si>
  <si>
    <t>Prof Rafael Carel</t>
  </si>
  <si>
    <t>000 0000337081871</t>
  </si>
  <si>
    <t>Behavioral, Nutritional and Environmental Factors
associated with Esophageal Cancer in western Kenya</t>
  </si>
  <si>
    <t>C2/005</t>
  </si>
  <si>
    <t>Evaline</t>
  </si>
  <si>
    <t>Mcharo</t>
  </si>
  <si>
    <t>Geography</t>
  </si>
  <si>
    <t>emcharo@cartafrica.org</t>
  </si>
  <si>
    <t>mcharoevaline@gmail.com;
evalinemcharo@yahoo.co.uk</t>
  </si>
  <si>
    <t>MA in demography (online)</t>
  </si>
  <si>
    <t>Socioeconomic determinants of unsafe abortion and its implication to women in Tanzania.</t>
  </si>
  <si>
    <t>Dr. Lawrence Ikamari</t>
  </si>
  <si>
    <t>Dr. Alfred Agwanda Otieno</t>
  </si>
  <si>
    <t>UNIVERSITY OF DAR ES SALAAM</t>
  </si>
  <si>
    <t>WT</t>
  </si>
  <si>
    <t>C2/006</t>
  </si>
  <si>
    <t>Stephen</t>
  </si>
  <si>
    <t>Ojiambo</t>
  </si>
  <si>
    <t>Wandera</t>
  </si>
  <si>
    <t>Department of Population Studies</t>
  </si>
  <si>
    <t>swandera@cartafrica.org</t>
  </si>
  <si>
    <t>swandera@gmail.com</t>
  </si>
  <si>
    <t>+256774976879</t>
  </si>
  <si>
    <t>M.Sc Population &amp; Reproductive Health</t>
  </si>
  <si>
    <t>Intergenerational Support and Health of the Ageing Population In Rural Uganda</t>
  </si>
  <si>
    <t>Dr. James Ntozi</t>
  </si>
  <si>
    <t>Dr. Betty Kwagala</t>
  </si>
  <si>
    <t>Head of Department</t>
  </si>
  <si>
    <t>MAKERERE UNIVERISTY</t>
  </si>
  <si>
    <t>0000-0002-5617-0274</t>
  </si>
  <si>
    <t>Disaparities in health and access to healthcare among older persons in Uganda</t>
  </si>
  <si>
    <t>C2/007</t>
  </si>
  <si>
    <t>Adeniyi</t>
  </si>
  <si>
    <t>Francis</t>
  </si>
  <si>
    <t>Fagbamigbe</t>
  </si>
  <si>
    <t>BIOSTATISTICS</t>
  </si>
  <si>
    <t>EPIDEMIOLOGY AND MEDICAL STATISTICS</t>
  </si>
  <si>
    <t>fadeniyi@cartafrica.org</t>
  </si>
  <si>
    <t>franstel74@yahoo.com</t>
  </si>
  <si>
    <t>+2348061348165</t>
  </si>
  <si>
    <t>Masters in medical statistics</t>
  </si>
  <si>
    <t>Modeling association between bivariate censored outcomes: a case study of bipolar disorder</t>
  </si>
  <si>
    <t>Prof. Elijah Afolabi Bamgboye</t>
  </si>
  <si>
    <t>0000-0001-9184-8258</t>
  </si>
  <si>
    <t>MAC</t>
  </si>
  <si>
    <t>C2/008</t>
  </si>
  <si>
    <t>Tumwine</t>
  </si>
  <si>
    <t>Gabriel</t>
  </si>
  <si>
    <t>gtumwine@cartafrica.org</t>
  </si>
  <si>
    <t xml:space="preserve">gtumwine@vetmed.mak.ac.ug; tumwinegabriel@gmail.com 
</t>
  </si>
  <si>
    <t>+256782194819</t>
  </si>
  <si>
    <t>M.Sc Molecular Biology</t>
  </si>
  <si>
    <t>Malaria and filariasis co-infection during pregnancy in high malaria transmission areas of Uganda: Impacts on pregnancy outcomes, immune response and antifolates effects</t>
  </si>
  <si>
    <t>Dr. Enock Matovu</t>
  </si>
  <si>
    <t>Dr. Jean Langhorne</t>
  </si>
  <si>
    <t>Teaching Assistant</t>
  </si>
  <si>
    <t>MAKERERE UNIVERSITY</t>
  </si>
  <si>
    <t>0000-0003-3338-5333</t>
  </si>
  <si>
    <t>C2/009</t>
  </si>
  <si>
    <t>Herbert</t>
  </si>
  <si>
    <t>Hudson</t>
  </si>
  <si>
    <t>Longwe</t>
  </si>
  <si>
    <t>hlongwe@cartafrica.org</t>
  </si>
  <si>
    <t>Herbert.longwe@gmail.com,  hlongwe@medcol.mw </t>
  </si>
  <si>
    <t>Master of Philosophy (Tropical Medicine).</t>
  </si>
  <si>
    <t xml:space="preserve">Investigating the effect of daily cotrimoxazole prophylaxis on the acquisition of malaria specific immunity in HIV exposed children and HIV infected children </t>
  </si>
  <si>
    <t>Dr. Wilson Mandala</t>
  </si>
  <si>
    <t>Dr. Adam Cunningham</t>
  </si>
  <si>
    <t>Cal MacLennan</t>
  </si>
  <si>
    <t>Research Scientist</t>
  </si>
  <si>
    <t>Deputy Director Laboratory Support, ICAP at Columbia University</t>
  </si>
  <si>
    <t>COLUMBIA UNIVERSITY, SOUTH AFRICA</t>
  </si>
  <si>
    <t>0000-0002-2496-896X</t>
  </si>
  <si>
    <t>Efect of daily contrimoxazole prophylaxis on naturally acquired plasmodium falciparum -Specific Immune Responses in HIV - exposed uninfected Malawian Children</t>
  </si>
  <si>
    <t>C2/010</t>
  </si>
  <si>
    <t>Joseph</t>
  </si>
  <si>
    <t>Maurice</t>
  </si>
  <si>
    <t>Mutisya</t>
  </si>
  <si>
    <t>Public Health</t>
  </si>
  <si>
    <t>Education Research Program</t>
  </si>
  <si>
    <t>jmutisya@cartafrica.org</t>
  </si>
  <si>
    <t xml:space="preserve">mmutisya@aphrc.org
mmutisya@ymail.com </t>
  </si>
  <si>
    <t>+25421987850</t>
  </si>
  <si>
    <t>MSC (Population Based Epidemiology)</t>
  </si>
  <si>
    <t>Knowledge, Attitude and Beliefs on Stigma and Discrimination among people living with HIV &amp; AIDS in Kenya: Individual and Community Level Effects</t>
  </si>
  <si>
    <t>Dr. Moses Ngware</t>
  </si>
  <si>
    <t>Dr. Caroline Kabiru</t>
  </si>
  <si>
    <t>Dr. Kandala Ngianga</t>
  </si>
  <si>
    <t>Data Analyst</t>
  </si>
  <si>
    <t xml:space="preserve">Director Research at Zizi Afrique
</t>
  </si>
  <si>
    <t>ZIZI AFRIQUE FOUNDATION, KENYA (2022)</t>
  </si>
  <si>
    <t>0000-0001-5981-6344</t>
  </si>
  <si>
    <t>Household food security, child Nutrition, and education: A longitudinal Analysis in Two urban informal Settlements in Kenya</t>
  </si>
  <si>
    <t>C2/011</t>
  </si>
  <si>
    <t>Njuguna</t>
  </si>
  <si>
    <t>John</t>
  </si>
  <si>
    <t>Njenga</t>
  </si>
  <si>
    <t>Demography &amp; Social statistics</t>
  </si>
  <si>
    <t>Population Studies and Research Institute (PSRI</t>
  </si>
  <si>
    <t>jnjega@cartafrica.org</t>
  </si>
  <si>
    <t>+254721473921</t>
  </si>
  <si>
    <t>Determinants of Active Life Expectancy among Adult HIV/AIDS Patients in Kenya</t>
  </si>
  <si>
    <t>Dr. Murungaru Kimani</t>
  </si>
  <si>
    <t>0000-0001-7130-1626</t>
  </si>
  <si>
    <t>C2/012</t>
  </si>
  <si>
    <t>Mary</t>
  </si>
  <si>
    <t>Oluwafunke</t>
  </si>
  <si>
    <t>Obiyan</t>
  </si>
  <si>
    <t>mobiyan@cartafrica.org</t>
  </si>
  <si>
    <t>maryobiyan@gmail.com</t>
  </si>
  <si>
    <t>+2348038161303</t>
  </si>
  <si>
    <t>Wealth Quintile and Fertility Differentials among Households in Nigeria</t>
  </si>
  <si>
    <t>Prof. Peter O. Ogunjuyigbe</t>
  </si>
  <si>
    <t>Ambrose Akinlo</t>
  </si>
  <si>
    <t>0000-0003-3583-0138</t>
  </si>
  <si>
    <t>GW, 2016</t>
  </si>
  <si>
    <t>C2/013</t>
  </si>
  <si>
    <t>Abiodun</t>
  </si>
  <si>
    <t>Olufunke</t>
  </si>
  <si>
    <t>Oluwatoba</t>
  </si>
  <si>
    <t>ooluwatoba@cartafrica.org</t>
  </si>
  <si>
    <t>oluwatobang@yahoo.com</t>
  </si>
  <si>
    <t>+2348023451103</t>
  </si>
  <si>
    <t>M.Sc. Cellular Parasitology, M.Sc Epidemiology</t>
  </si>
  <si>
    <t>Impact of environmental pollution on the prevalence of soil transmitted helminthes infection among primary school children in Ibadan</t>
  </si>
  <si>
    <t>Dr. Roseangela Nwuba</t>
  </si>
  <si>
    <t>0000-0003-1781-2550</t>
  </si>
  <si>
    <t>Deceased 10/02/2023</t>
  </si>
  <si>
    <t>C2/014</t>
  </si>
  <si>
    <t>Mpasho</t>
  </si>
  <si>
    <t>Mwamtobe</t>
  </si>
  <si>
    <t>Disease Epidemiology</t>
  </si>
  <si>
    <t>MATHEMATICS AND STATISTICS</t>
  </si>
  <si>
    <t>pmwamtobe@cartafrica.org</t>
  </si>
  <si>
    <t>pmwamtobe@gmail.com,  pmwamtobe@poly.ac.mw </t>
  </si>
  <si>
    <t>265999458069/265888626168</t>
  </si>
  <si>
    <t>MSc in Mathematical Epidemiology (online)</t>
  </si>
  <si>
    <t>Optimal (control of) intervention strategies for malaria – TB co-infection</t>
  </si>
  <si>
    <t>Prof. Ebrahim Momoniat</t>
  </si>
  <si>
    <t>Prof. Shirley Abelman</t>
  </si>
  <si>
    <t>Prof. Jean M. Tchuenche</t>
  </si>
  <si>
    <t>Senior Lecturer, Head of Applied Studies Dept</t>
  </si>
  <si>
    <t>0000-0003-1861-3377</t>
  </si>
  <si>
    <t>C2/015</t>
  </si>
  <si>
    <t>Siphesihle</t>
  </si>
  <si>
    <t>Primrose Theodora</t>
  </si>
  <si>
    <t>Mtshali</t>
  </si>
  <si>
    <t>Kinesiology</t>
  </si>
  <si>
    <t>Department of Physiotherapy</t>
  </si>
  <si>
    <t>pmtshali@cartafrica.org</t>
  </si>
  <si>
    <t>Siphe.mtshali@wits.ac.za</t>
  </si>
  <si>
    <t>+27723106078</t>
  </si>
  <si>
    <t>M.Sc Physiotherapy</t>
  </si>
  <si>
    <t>Impact of an education programme on coaches’ knowledge, attitudes and practices on injury prevention amongst football players.</t>
  </si>
  <si>
    <t>Prof. Mbambo-Kekana Nonceba Priscilla</t>
  </si>
  <si>
    <t>Dr. Hellen Myezwa</t>
  </si>
  <si>
    <t>Dr. Kerith Aginsky</t>
  </si>
  <si>
    <t>Home/ Host</t>
  </si>
  <si>
    <t>0000-0002-8343-0342</t>
  </si>
  <si>
    <t>C2/016</t>
  </si>
  <si>
    <t>Nalugo</t>
  </si>
  <si>
    <t>Scovia</t>
  </si>
  <si>
    <t>Mbalinda</t>
  </si>
  <si>
    <t>Dept of Nursing</t>
  </si>
  <si>
    <t>smbalinda@cartafrica.org</t>
  </si>
  <si>
    <t>snmbalinda@gmail.com,  snmbalinda@chs.mak.ac.ug</t>
  </si>
  <si>
    <t>+256782212151</t>
  </si>
  <si>
    <t>MSc. Population and Reproductive Health (online)</t>
  </si>
  <si>
    <t>Assessment of rural Ugandan HIV+ young adults women’s reproductive needs and rights to design a positive prevention service framework</t>
  </si>
  <si>
    <t>Dr. Daniel Kabonge Kaye</t>
  </si>
  <si>
    <t>Dr. Noah Kiwanuka</t>
  </si>
  <si>
    <t>Prof. Fred Wabwire-Mangen</t>
  </si>
  <si>
    <t>Makerere Univeristy</t>
  </si>
  <si>
    <t>0000-0002-4945-130X</t>
  </si>
  <si>
    <t>JAS 2, 2012</t>
  </si>
  <si>
    <t>C2/017</t>
  </si>
  <si>
    <t>Nakubulwa</t>
  </si>
  <si>
    <t>Sarah</t>
  </si>
  <si>
    <t>Obstertrics and reproductive health nursing</t>
  </si>
  <si>
    <t>snakubulwa@cartafrica.org</t>
  </si>
  <si>
    <t>sarahug@gmail.com</t>
  </si>
  <si>
    <t>+256772443416</t>
  </si>
  <si>
    <t>M.Mc Obstetrics &amp; Gynaecology</t>
  </si>
  <si>
    <t>Herpes Simplex Virus type 2 in pregnancy: Assessing the burden and associated factors in women with pre-labour rupture of membranes and exploring the effect of acyclovir on obstetric outcomes in this population in Mulago Clinical research.</t>
  </si>
  <si>
    <t>Dr. Nazarius Mbona Tumwesigye</t>
  </si>
  <si>
    <t>Dr. Florence Mirembe</t>
  </si>
  <si>
    <t> 000 0002 1433 7312</t>
  </si>
  <si>
    <t>C2/018</t>
  </si>
  <si>
    <t>Simbaharshe</t>
  </si>
  <si>
    <t>Takuva</t>
  </si>
  <si>
    <t>stakuva@cartafrica.org</t>
  </si>
  <si>
    <t>27727577369</t>
  </si>
  <si>
    <t>M.Sc Epidiomology</t>
  </si>
  <si>
    <t>Epidemiological Studies of Impact of Vitamin D Status and Vitamin D Gene Polymorphisms on HIV Disease Progression and Tuberculosis Susceptibility among HIV-infected Patients</t>
  </si>
  <si>
    <t>Dr. Patrick MacPhail</t>
  </si>
  <si>
    <t>Prof. Ian M. Sanne</t>
  </si>
  <si>
    <t>Joint Faculty</t>
  </si>
  <si>
    <t>0000-0001-6030-2359</t>
  </si>
  <si>
    <t>Not attended</t>
  </si>
  <si>
    <t>C2/019</t>
  </si>
  <si>
    <t>Gloria</t>
  </si>
  <si>
    <t>Susan</t>
  </si>
  <si>
    <t>Omosa - Momanyi</t>
  </si>
  <si>
    <t>C2/020</t>
  </si>
  <si>
    <t>Phanuel</t>
  </si>
  <si>
    <t>Humphrey Jacob</t>
  </si>
  <si>
    <t>Shao</t>
  </si>
  <si>
    <t>TB Clinic</t>
  </si>
  <si>
    <t>hshao@cartafrica.org</t>
  </si>
  <si>
    <t>humphreyshao@gmail.com</t>
  </si>
  <si>
    <t>C3/001</t>
  </si>
  <si>
    <t>Adefolarin</t>
  </si>
  <si>
    <t>Olufolake</t>
  </si>
  <si>
    <t>Adeyinka</t>
  </si>
  <si>
    <t>Health Promotion Professional</t>
  </si>
  <si>
    <t>Health Promotion and Education</t>
  </si>
  <si>
    <t>PGX12112012314129</t>
  </si>
  <si>
    <t>aadefolarin@cartafrica.org</t>
  </si>
  <si>
    <t>yinkuss2000@yahoo.com</t>
  </si>
  <si>
    <t>+2348033915930</t>
  </si>
  <si>
    <t>Masters of Public Health (Health Promotion), Master of Social Work</t>
  </si>
  <si>
    <t>Maternal Mental Health and Fetal Outcome Among Pregnant Women Attending University College Clinical research Antenatal Clinic, Ibadan, Nigeria</t>
  </si>
  <si>
    <t>Oyedunni Arulogun</t>
  </si>
  <si>
    <t>PROF Oye Gureje</t>
  </si>
  <si>
    <t>Principal Social Worker 1</t>
  </si>
  <si>
    <t>Secretary of Ibadan Public Health Conference</t>
  </si>
  <si>
    <t>0000-0001-7238-2413</t>
  </si>
  <si>
    <t>Effect of training and supervision on health talk delivery on maternal depression among primary health care workers in Ibadan, Nigeria</t>
  </si>
  <si>
    <t>C3/002</t>
  </si>
  <si>
    <t>Angeline</t>
  </si>
  <si>
    <t>Chepchirchir</t>
  </si>
  <si>
    <t>achepchirchir@cartafrica.org</t>
  </si>
  <si>
    <t>chepchirchir@uonbi.ac.ke</t>
  </si>
  <si>
    <t>254720440665</t>
  </si>
  <si>
    <t>Determination of the Pathogen burden and individual variability in immune response: a comparative study of non-hypertensive and hypertensive subjects at Kenyatta National Clinical research.</t>
  </si>
  <si>
    <t>Prof. Nyagol Akelo Joshua</t>
  </si>
  <si>
    <t>Prof. Jaoko Walter</t>
  </si>
  <si>
    <t>0000-0002-4033-7869</t>
  </si>
  <si>
    <t>C3/003</t>
  </si>
  <si>
    <t>Anne</t>
  </si>
  <si>
    <t>Majuma</t>
  </si>
  <si>
    <t>Khisa</t>
  </si>
  <si>
    <t>Reseach Capacity Strengtheniing Division</t>
  </si>
  <si>
    <t>H80/83881/2012</t>
  </si>
  <si>
    <t>akhisa@cartafrica.org</t>
  </si>
  <si>
    <t>annekhisa@gmail.com</t>
  </si>
  <si>
    <t>+254 724 348 661</t>
  </si>
  <si>
    <t>MA in Gender and Development Studies</t>
  </si>
  <si>
    <t xml:space="preserve">Health Seeking Behaviour and Reintegration of Patients with Obstetric Fistula in Kenya </t>
  </si>
  <si>
    <t>Grace Omoni</t>
  </si>
  <si>
    <t>Prof Isaac Nyamongo</t>
  </si>
  <si>
    <t>Dr Sabina Wakasiaka</t>
  </si>
  <si>
    <t>Part Time Lecturer</t>
  </si>
  <si>
    <t>Post Doc Research Fellow</t>
  </si>
  <si>
    <t>0000-0001-6110-0118</t>
  </si>
  <si>
    <t>A grounded theory of regaining normalcy: Health seeking behaviour and reintegration of patients with obstetric fistula in Kenya</t>
  </si>
  <si>
    <t>C3/004</t>
  </si>
  <si>
    <t>Adesola</t>
  </si>
  <si>
    <t>Oluwafunmilola</t>
  </si>
  <si>
    <t>Olumide</t>
  </si>
  <si>
    <t>Adolescent health</t>
  </si>
  <si>
    <t>Institute of Child health</t>
  </si>
  <si>
    <t>asangowawa@cartafrica.org</t>
  </si>
  <si>
    <t>daisyolu@yahoo.com</t>
  </si>
  <si>
    <t>+2348033265796</t>
  </si>
  <si>
    <t>MPH</t>
  </si>
  <si>
    <t>Epidemiology and Costs of Injuries Among Adolescents in Ibadan, South-Western Nigeria</t>
  </si>
  <si>
    <t>Olayemi Omotade</t>
  </si>
  <si>
    <t>Senior Research Fellow</t>
  </si>
  <si>
    <t>Senior Medical Research Fellow</t>
  </si>
  <si>
    <t>Head and Actg director Institute of Child Health</t>
  </si>
  <si>
    <t>0000-0003-4372-9822</t>
  </si>
  <si>
    <t>C3/005</t>
  </si>
  <si>
    <t>Kato</t>
  </si>
  <si>
    <t>Charles</t>
  </si>
  <si>
    <t xml:space="preserve">Drago </t>
  </si>
  <si>
    <t>Immunity and Infection</t>
  </si>
  <si>
    <t>ckato@cartafrica.org</t>
  </si>
  <si>
    <t>katodrago@yahoo.com</t>
  </si>
  <si>
    <t>+256712959954</t>
  </si>
  <si>
    <t>MSc. Structural Molecular Biology</t>
  </si>
  <si>
    <t>Cytokine responses &amp; parasite genotypes associated with the pathogenesis of human African trypanosomiasis (HAT) in north-eastern Uganda</t>
  </si>
  <si>
    <t>Experimental model</t>
  </si>
  <si>
    <t>Prof. Matovu Enock</t>
  </si>
  <si>
    <t>Dr. Vincent Pius Alibu</t>
  </si>
  <si>
    <t>0000-0003-3160-6657</t>
  </si>
  <si>
    <t>SIDA</t>
  </si>
  <si>
    <t>C3/006</t>
  </si>
  <si>
    <t xml:space="preserve">Charles </t>
  </si>
  <si>
    <t>Masulani</t>
  </si>
  <si>
    <t>Mwale</t>
  </si>
  <si>
    <t>cmwale@cartafrica.org</t>
  </si>
  <si>
    <t>cmmwale@hotmail.com</t>
  </si>
  <si>
    <t>+265999927938</t>
  </si>
  <si>
    <t>Master of Public Health</t>
  </si>
  <si>
    <t>A cross-sectional study on the mental health service delivery for people living with AIDS (PLWAs) in Malawi</t>
  </si>
  <si>
    <t>Pascal Mathanga</t>
  </si>
  <si>
    <t>Part Time Senior Lecturer</t>
  </si>
  <si>
    <t>0000-0001-8676-1713</t>
  </si>
  <si>
    <t>A mixed methods study on designing and testing effectiveness of a psychosocial training intervention (Titukulane) in improving psychological wellbeing of parents for intellectually disabled children in Malawi</t>
  </si>
  <si>
    <t>C3/007</t>
  </si>
  <si>
    <t>Olusegun</t>
  </si>
  <si>
    <t>Emmanuel</t>
  </si>
  <si>
    <t>Thomas</t>
  </si>
  <si>
    <t>Pharmaceutical Sciences</t>
  </si>
  <si>
    <t>Pharmaceutical Chemistry</t>
  </si>
  <si>
    <t>tolusegun@cartafrica.org</t>
  </si>
  <si>
    <t>seguntom@yahoo.com</t>
  </si>
  <si>
    <t>+2348034198737</t>
  </si>
  <si>
    <t>MSc. Pharmaceutical Chemistry and Drug Analysis</t>
  </si>
  <si>
    <t>Design, synthesis and genotoxicity evaluation of non-toxic azo dyes based on tetracyclic structures</t>
  </si>
  <si>
    <t>Prof. Adegoke Aremu Olajire</t>
  </si>
  <si>
    <t>0000-0001-8519-2125</t>
  </si>
  <si>
    <t>C3/008</t>
  </si>
  <si>
    <t>Tonney</t>
  </si>
  <si>
    <t>Stophen</t>
  </si>
  <si>
    <t>Nyirenda</t>
  </si>
  <si>
    <t>Pathology</t>
  </si>
  <si>
    <t>tnyirenda@cartafrica.org</t>
  </si>
  <si>
    <t>tnyirenda@medcol.mw</t>
  </si>
  <si>
    <t>+265995573845</t>
  </si>
  <si>
    <t>MSc. Immunology</t>
  </si>
  <si>
    <t xml:space="preserve">Development of adaptive immunity to non-typhoidal Salmonella in Children </t>
  </si>
  <si>
    <t>PhD Student</t>
  </si>
  <si>
    <t>0000-0002-4874-9518</t>
  </si>
  <si>
    <t>C3/009</t>
  </si>
  <si>
    <t>Evangeline</t>
  </si>
  <si>
    <t>Wawira</t>
  </si>
  <si>
    <t>Njiru</t>
  </si>
  <si>
    <t>MEDICAL ANTHROPOLOGY</t>
  </si>
  <si>
    <t>ANTHROPOLOGY AND HUMAN ECOLOGY</t>
  </si>
  <si>
    <t>SASS/DPHIL/ANT/02/12</t>
  </si>
  <si>
    <t>Separated</t>
  </si>
  <si>
    <t>enjiru@cartafrica.org</t>
  </si>
  <si>
    <t>oyungueva@yahoo.com</t>
  </si>
  <si>
    <t>+254-722-624-353</t>
  </si>
  <si>
    <t>Masters in Medicine</t>
  </si>
  <si>
    <t>Situational analysis of cancer care in the Western Kenya population</t>
  </si>
  <si>
    <t>Jamin Masinde</t>
  </si>
  <si>
    <t>Dr. Harrison Maithya</t>
  </si>
  <si>
    <t>0000-0002-0064-8777</t>
  </si>
  <si>
    <t>C3/010</t>
  </si>
  <si>
    <t>Samanta</t>
  </si>
  <si>
    <t>Tresha</t>
  </si>
  <si>
    <t>Lalla-Edward</t>
  </si>
  <si>
    <t>Wits Reproductive Health and HIV Institute</t>
  </si>
  <si>
    <t>esamanta@cartafrica.org</t>
  </si>
  <si>
    <t>slallaedward@ezintsha.org;</t>
  </si>
  <si>
    <t>Masters in Social Behaviour Studies in HIV/AIDS</t>
  </si>
  <si>
    <t>The effect of combination HIV prevention interventions: a comparison between men who have sex with men (MSM) sex workers and MSM non-sex workers</t>
  </si>
  <si>
    <t>Maria Elizabeth Rabe</t>
  </si>
  <si>
    <t>M&amp;E Technical Specialist - Wits</t>
  </si>
  <si>
    <t>Program Manager</t>
  </si>
  <si>
    <t>EZINTSHA, SOUTH AFRICA (2021)</t>
  </si>
  <si>
    <t>0000-0003-3597-1643</t>
  </si>
  <si>
    <t>A process evaluation of newly implementing South African Roadside wellness clinics for truck drivers</t>
  </si>
  <si>
    <t>C3/011</t>
  </si>
  <si>
    <t>Shema</t>
  </si>
  <si>
    <t>EDU/D.Phil/CM/1010/16</t>
  </si>
  <si>
    <t>esebahutu@cartafrica.org</t>
  </si>
  <si>
    <t>esebahutu@nur.ac.rw
 sebem01@yahoo.fr</t>
  </si>
  <si>
    <t>250788647761</t>
  </si>
  <si>
    <t>Masters in Social Educational research Methods</t>
  </si>
  <si>
    <t>Building Awareness of both Men and Women through Formal Education with regard to Women’s Sexual and Reproductive Rights towards the Reduction of Fertility Rates in Rwanda: Challenges and Future Trends.</t>
  </si>
  <si>
    <t>Prof Mukwa Wekesa Christopher</t>
  </si>
  <si>
    <t>Dr. Wanyonyi Wamamili David</t>
  </si>
  <si>
    <t>Factors Associated with the Integration of Internet in Teaching Comprehensive Sexuality Education in Southern Province, Rwanda</t>
  </si>
  <si>
    <t>C3/012</t>
  </si>
  <si>
    <t>Fredrick</t>
  </si>
  <si>
    <t>Okoth</t>
  </si>
  <si>
    <t>Okaka</t>
  </si>
  <si>
    <t>Human Geography</t>
  </si>
  <si>
    <t>SASS/GEO/DPHIL/01/12</t>
  </si>
  <si>
    <t>fokaka@cartafrica.org</t>
  </si>
  <si>
    <t>fredrickokaka@yaoo.com
fredrickokaka@gmail.com</t>
  </si>
  <si>
    <t>+254 722 260034</t>
  </si>
  <si>
    <t>Masters of Art (Settlement Geography)</t>
  </si>
  <si>
    <t>Urban Residents’ Perception of Climate Change as a Human Health Risk in Kenya: The Case of Kisumu and Mombasa Urban Centers</t>
  </si>
  <si>
    <t>Prof. Paul Omondi</t>
  </si>
  <si>
    <t>Prof. Beneah D. O. Odhiambo</t>
  </si>
  <si>
    <t>0000-0002-7140-0306</t>
  </si>
  <si>
    <t>Urban residents' perception and adaptive capacity and behaviour to the health risks of climate change in Mombasa city, Kenya</t>
  </si>
  <si>
    <t>C3/013</t>
  </si>
  <si>
    <t>Joel</t>
  </si>
  <si>
    <t>Olayiwola</t>
  </si>
  <si>
    <t>Faronbi</t>
  </si>
  <si>
    <t>jfaronbi@cartafrica.org</t>
  </si>
  <si>
    <t>faronbiy2k@yahoh.co.uk</t>
  </si>
  <si>
    <t>+2348033383018</t>
  </si>
  <si>
    <t>MSC Nursing</t>
  </si>
  <si>
    <t>Impact of Nurse Moderated Intervention on the Quality of Life, Burden and Coping Strategies of Caregivers of the Elderly with Chronic Illness.</t>
  </si>
  <si>
    <t>Olaogun Adenike Ayobola</t>
  </si>
  <si>
    <t>Department Postgraduate programme cordinator</t>
  </si>
  <si>
    <t>0000-0003-3392-4472</t>
  </si>
  <si>
    <t>Burden, coping strategies and health related quality of life of caregivers of elderly with chronic illness in Osun State, Nigeria</t>
  </si>
  <si>
    <t>C3/014</t>
  </si>
  <si>
    <t>Judith</t>
  </si>
  <si>
    <t>Nekesa</t>
  </si>
  <si>
    <t>Mangeni</t>
  </si>
  <si>
    <t>Epidemiology and Biostatistics</t>
  </si>
  <si>
    <t>H80/92321/2013</t>
  </si>
  <si>
    <t>jmangeni@cartafrica.org</t>
  </si>
  <si>
    <t>nakholi2001@yahoo.com</t>
  </si>
  <si>
    <t>+254-722-647-415</t>
  </si>
  <si>
    <t>MPH (Epidemiology and Disease control tract</t>
  </si>
  <si>
    <t>Motivational Interventions in community hypertension screening in western Kenya</t>
  </si>
  <si>
    <t>Anne Wanjiru Mwangi</t>
  </si>
  <si>
    <t>Head ISO Quality Management system</t>
  </si>
  <si>
    <t>0000-0001-7333-9329</t>
  </si>
  <si>
    <t>C3/015</t>
  </si>
  <si>
    <t>Ojo</t>
  </si>
  <si>
    <t>Melvin</t>
  </si>
  <si>
    <t>Agunbiade</t>
  </si>
  <si>
    <t>Sociology</t>
  </si>
  <si>
    <t>magunbiade@cartafrica.org</t>
  </si>
  <si>
    <t>ojomelvin@yahoo.com
ojomelvin@gmail.com</t>
  </si>
  <si>
    <t>+2348059221715</t>
  </si>
  <si>
    <t>MSC Sociology and Anthropology (Medical Sociology option)</t>
  </si>
  <si>
    <t>Attitudes towards Sexuality in Later Life among Yoruba People in Southwestern Nigeria</t>
  </si>
  <si>
    <t>Emeritus Professor Gilbert Leah</t>
  </si>
  <si>
    <t>Professor</t>
  </si>
  <si>
    <t>Co-ordinator the University wide research methodology for all doctoral candidates at OAU</t>
  </si>
  <si>
    <t>0000-0001-8566-0662</t>
  </si>
  <si>
    <t>Socio-cultural constructions of Sexuality and help-seeking behaviour among eldeerly Yoruba people in Urban Ibadan, SouthWest Nigeria</t>
  </si>
  <si>
    <t>C3/016</t>
  </si>
  <si>
    <t>Marjorie</t>
  </si>
  <si>
    <t>Kyomuhendo</t>
  </si>
  <si>
    <t>Niyitegeka</t>
  </si>
  <si>
    <t>Department of Journalism and Communication</t>
  </si>
  <si>
    <t>mkyomuhendo@cartafrica.org</t>
  </si>
  <si>
    <t>marjorie@masscom.mak.ac.ug
 marjkyom@gmail.com</t>
  </si>
  <si>
    <t>+256776672000/256772672300</t>
  </si>
  <si>
    <t>Master of Philosophy (media studies)</t>
  </si>
  <si>
    <t>Awareness to practice: Improving the Effectiveness of Family Planning Communication in Uganda</t>
  </si>
  <si>
    <t>Monica Chibita</t>
  </si>
  <si>
    <t>Fred Ntoni Nuwaha</t>
  </si>
  <si>
    <t>Administrative</t>
  </si>
  <si>
    <t>Family planning communication in Uganda: An interrogation of media reporting, communication campaigns and audience perspectives</t>
  </si>
  <si>
    <t>C3/017</t>
  </si>
  <si>
    <t>Nicolette</t>
  </si>
  <si>
    <t>Prea</t>
  </si>
  <si>
    <t>Naidoo</t>
  </si>
  <si>
    <t>nnaidoo@cartafrica.org</t>
  </si>
  <si>
    <t>nnaidoo@wrhi.ac.za</t>
  </si>
  <si>
    <t>0824901214</t>
  </si>
  <si>
    <t>MPH (Health Management)</t>
  </si>
  <si>
    <t xml:space="preserve">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t>
  </si>
  <si>
    <t>Sinead-Delany Moretlwe</t>
  </si>
  <si>
    <t>Prof Alain Labrique</t>
  </si>
  <si>
    <t>0000-0002-7197-9426</t>
  </si>
  <si>
    <t>C3/018</t>
  </si>
  <si>
    <t>Olufunmilayo</t>
  </si>
  <si>
    <t>Olufunmilola</t>
  </si>
  <si>
    <t>Banjo</t>
  </si>
  <si>
    <t>Demography &amp; Social Statistics</t>
  </si>
  <si>
    <t>SSP/08/09/H/1290</t>
  </si>
  <si>
    <t>obanjo@cartafrica.org</t>
  </si>
  <si>
    <t>banjoolufunmilayo@gmail.com</t>
  </si>
  <si>
    <t>+2348034962623</t>
  </si>
  <si>
    <t>MSc. Demography and Social Statistics</t>
  </si>
  <si>
    <t xml:space="preserve">Women status and fertility in sub Saharan Africa. </t>
  </si>
  <si>
    <t>Bisiriyu Adeleke Luqman</t>
  </si>
  <si>
    <t xml:space="preserve">Dr. BAMIWUYE, Samson Olusina </t>
  </si>
  <si>
    <t>Acting Director, Centre for Gender and Social policy</t>
  </si>
  <si>
    <t>0000-0001-6433-9300</t>
  </si>
  <si>
    <t>JAS 1, 2013</t>
  </si>
  <si>
    <t>C3/019</t>
  </si>
  <si>
    <t>Obasola</t>
  </si>
  <si>
    <t>Ireti</t>
  </si>
  <si>
    <t>Oluwaseun</t>
  </si>
  <si>
    <t>oobasola@cartafrica.org</t>
  </si>
  <si>
    <t>olaseun@yahoo.com</t>
  </si>
  <si>
    <t>+2348033517020</t>
  </si>
  <si>
    <t>Master of Library Science, Archival and information Studies</t>
  </si>
  <si>
    <t>Impact of ICT Utilization in the Provision of Health Information on Maternal and Child Health in Nigeria.</t>
  </si>
  <si>
    <t>Iyabo Mabawonku</t>
  </si>
  <si>
    <t>Librarian II</t>
  </si>
  <si>
    <t xml:space="preserve">Senior Librarian
</t>
  </si>
  <si>
    <t>UNIVERSITY OF IBADAN TO 2020
INTERNATIONAL ATOMIC ENERGY AGENCY</t>
  </si>
  <si>
    <t>0000-0001-8164-3953</t>
  </si>
  <si>
    <t>27/5/2015</t>
  </si>
  <si>
    <t>Mothers’ Perception of ICT use by Health Workers and Disseminated Information on
Maternal Health Practices in Nigeria</t>
  </si>
  <si>
    <t>C3/020</t>
  </si>
  <si>
    <t>Anitha</t>
  </si>
  <si>
    <t>Philbert</t>
  </si>
  <si>
    <t>Zoology/Ecology</t>
  </si>
  <si>
    <t>Zoology and Wildlife Conservation</t>
  </si>
  <si>
    <t>2012-04-00184</t>
  </si>
  <si>
    <t>panitha@cartafrica.org</t>
  </si>
  <si>
    <t>annybyabato@yahoo.com</t>
  </si>
  <si>
    <t>+255784454541</t>
  </si>
  <si>
    <t>MSC. Applied Zoology</t>
  </si>
  <si>
    <t>Causes and Consequences of Insecticide Resistance in Malaria Vectors.  A Case Study of Dar es Salaam, Tanzania</t>
  </si>
  <si>
    <t>Nkwengulila Gamba</t>
  </si>
  <si>
    <t>DR SYLVESTER LYANTAGAYE</t>
  </si>
  <si>
    <t>0000-0002-0301-2272</t>
  </si>
  <si>
    <t>Insecticide resistance in malaria vectors: seasonal susceptibility mechanisms and relationships to agricultural practices in Magu and Sengerema Agro-Ecosystem Zone</t>
  </si>
  <si>
    <t>1 by thesis</t>
  </si>
  <si>
    <t>C3/021</t>
  </si>
  <si>
    <t>Providence</t>
  </si>
  <si>
    <t>Jechirchir</t>
  </si>
  <si>
    <t>Kiptoo</t>
  </si>
  <si>
    <t>ENVIRONMENTAL HEALTH</t>
  </si>
  <si>
    <t>ENVIRONMENTAL HEALTH AND BIOLOGY</t>
  </si>
  <si>
    <t>SES/DPHIL/05/12</t>
  </si>
  <si>
    <t>pkiptoo@cartafrica.org</t>
  </si>
  <si>
    <t>providencechiri@gmail.com</t>
  </si>
  <si>
    <t>+254722421678</t>
  </si>
  <si>
    <t>MOH (Epidemiology &amp; Disease Control)</t>
  </si>
  <si>
    <t>Maternal pesticide exposures and birth outcomes among flower farm workers in Kenya-A case control study.</t>
  </si>
  <si>
    <t>Peter M. Gatongi</t>
  </si>
  <si>
    <t>Prof Odipo Osano</t>
  </si>
  <si>
    <t>0000-0001-6975-5434</t>
  </si>
  <si>
    <t>JAS 4, 2017</t>
  </si>
  <si>
    <t>C3/022</t>
  </si>
  <si>
    <t>Save</t>
  </si>
  <si>
    <t>Kumwenda</t>
  </si>
  <si>
    <t>201380012518</t>
  </si>
  <si>
    <t>skumwenda@cartafrica.org</t>
  </si>
  <si>
    <t>skumwenda@gmail.com</t>
  </si>
  <si>
    <t>+265888389452</t>
  </si>
  <si>
    <t>Comparative analysis of determinants of access to good maternal health care services</t>
  </si>
  <si>
    <t>Dr. Chisomo Msefula</t>
  </si>
  <si>
    <t>Dr. Bagrey Ngwira</t>
  </si>
  <si>
    <t>0000-0002-3329-5875</t>
  </si>
  <si>
    <t>Pathogen survival in Ecosan latrines and the associated health risks</t>
  </si>
  <si>
    <t>C3/023</t>
  </si>
  <si>
    <t>Hakizamungu</t>
  </si>
  <si>
    <t>Massudi</t>
  </si>
  <si>
    <t>C3/024</t>
  </si>
  <si>
    <t>Steven</t>
  </si>
  <si>
    <t>Pentz</t>
  </si>
  <si>
    <t>C4/001</t>
  </si>
  <si>
    <t>Ayodele</t>
  </si>
  <si>
    <t>Alonge</t>
  </si>
  <si>
    <t>Communication and Information</t>
  </si>
  <si>
    <t>School of Journalism and Mass Communication</t>
  </si>
  <si>
    <t>K90/97550/2015</t>
  </si>
  <si>
    <t>aalonge@cartafrica.org</t>
  </si>
  <si>
    <t>ayoalonge@gmail.com</t>
  </si>
  <si>
    <t>+2348023594427</t>
  </si>
  <si>
    <t>Master of Publishing and Copyright Studies</t>
  </si>
  <si>
    <t>Efficacy of Social Media and Mobile Technology Use for HIV/AIDS Knowledge and Prevention among Teenagers in South-West Nigeria</t>
  </si>
  <si>
    <t>Prof wanbii Kiai</t>
  </si>
  <si>
    <t>Dr  Ndei Ndati</t>
  </si>
  <si>
    <t> 0000-0001-6014-3271</t>
  </si>
  <si>
    <t>The use of social media for HIV and AIDS communication among university undergraduatres in South - West Nigeria</t>
  </si>
  <si>
    <t>C4/002</t>
  </si>
  <si>
    <t>Admire</t>
  </si>
  <si>
    <t>Takuranhamo</t>
  </si>
  <si>
    <t>Chikandiwa</t>
  </si>
  <si>
    <t>EPIDEMIOLOGY</t>
  </si>
  <si>
    <t>WITS  Reproductive and HIV Research Institute</t>
  </si>
  <si>
    <t>achikandiwa@cartafrica.org</t>
  </si>
  <si>
    <t>achikandiwa@gmail.com</t>
  </si>
  <si>
    <t>27717388187</t>
  </si>
  <si>
    <t>The effects of HIV infection and treatment on the epidemiology of sexually transmitted infections in men in South Africa</t>
  </si>
  <si>
    <t>Sinead Delany - Moretlwe</t>
  </si>
  <si>
    <t>Epidemiologist</t>
  </si>
  <si>
    <t>0000-0003-4954-2225</t>
  </si>
  <si>
    <t>Epidemiology of HPV infection and related diseases among HIV positive men in South Africa</t>
  </si>
  <si>
    <t>C4/003</t>
  </si>
  <si>
    <t>Andrew</t>
  </si>
  <si>
    <t>Tamale</t>
  </si>
  <si>
    <t>Wild life and Aquatic Animal Resources</t>
  </si>
  <si>
    <t>2011/HD17/18372U</t>
  </si>
  <si>
    <t>atamale@cartafrica.org</t>
  </si>
  <si>
    <t>andietam@gmail.com</t>
  </si>
  <si>
    <t>+256752330207/256788671192</t>
  </si>
  <si>
    <t>Risk Assessment of mercury and lead along the fish value chain in the lake Victoria Basin</t>
  </si>
  <si>
    <t>Assoc. Prof. Francis Ejobi</t>
  </si>
  <si>
    <t>Prof MUYANJA Charles</t>
  </si>
  <si>
    <t>Dr. Naigaga Irene</t>
  </si>
  <si>
    <t>0000-0002-9742-1172</t>
  </si>
  <si>
    <t>C4/004</t>
  </si>
  <si>
    <t>Boladale</t>
  </si>
  <si>
    <t>Moyosore</t>
  </si>
  <si>
    <t>Mapayi</t>
  </si>
  <si>
    <t>Psychology</t>
  </si>
  <si>
    <t>Mental Health</t>
  </si>
  <si>
    <t>CLI/12/13/H/2219</t>
  </si>
  <si>
    <t>bmapayi@cartafrica.org</t>
  </si>
  <si>
    <t>daledosu@yahoo.com</t>
  </si>
  <si>
    <t>+2348033930096</t>
  </si>
  <si>
    <t>Msc Clinical Psychology</t>
  </si>
  <si>
    <t>Integration of FP Services into Mental Health services: An Assessment of Psychosocial Correlates of uptake and continuance of mentally ill females at the Psychiatric Clinic of OAU Teaching Clinical research</t>
  </si>
  <si>
    <t>Ukpong Morenike</t>
  </si>
  <si>
    <t>Harrison Abigail</t>
  </si>
  <si>
    <t>Vice Dean, Faculty of clinical Sciences</t>
  </si>
  <si>
    <t>0000-0002-0596-2132</t>
  </si>
  <si>
    <t>Integratining family planning into mental helath services for women attending the psychiatric outpatient clinic of Obafemi Awolowo University Teaching Clinical researchs Complex, Ile-Ife</t>
  </si>
  <si>
    <t>C4/005</t>
  </si>
  <si>
    <t>Bolutife</t>
  </si>
  <si>
    <t>Ayokunnu</t>
  </si>
  <si>
    <t>Olusanya</t>
  </si>
  <si>
    <t>Medicine</t>
  </si>
  <si>
    <t>bolusanya@cartafrica.org</t>
  </si>
  <si>
    <t>bolutifeo@yahoo.com</t>
  </si>
  <si>
    <t>+2348034051563</t>
  </si>
  <si>
    <t>Assessment of the magnitude, causes and risk factors of childhood blindness in Oyo state, Nigeria</t>
  </si>
  <si>
    <t>Prof. Ajayi Ikeoluwapo</t>
  </si>
  <si>
    <t>Prof Baiyeroju Aderonke</t>
  </si>
  <si>
    <t>Associate professor</t>
  </si>
  <si>
    <t>0000-0002-8027-2844</t>
  </si>
  <si>
    <t xml:space="preserve">Development and validation of a screening tool for the early detection of blinding eye diseases among infants attending immunization centres in Ibadan, Nigeria </t>
  </si>
  <si>
    <t>C4/006</t>
  </si>
  <si>
    <t>Chrispus</t>
  </si>
  <si>
    <t>Mayora</t>
  </si>
  <si>
    <t>Public health</t>
  </si>
  <si>
    <t>School of public health</t>
  </si>
  <si>
    <t>cmayora@cartafrica.org</t>
  </si>
  <si>
    <t>cmayora@musph.ac.ug</t>
  </si>
  <si>
    <t>+256773313016</t>
  </si>
  <si>
    <t>Master of Health Economics</t>
  </si>
  <si>
    <t>Scaling up Community Health workers (CHWs) program in Uganda: Implications for Human Resources for Health Management (HRHM)</t>
  </si>
  <si>
    <t>Prof. Ngianga Kandala Bakwin</t>
  </si>
  <si>
    <t>Dr. Henry Wamani</t>
  </si>
  <si>
    <t>Dr. Elizabeth Ekirapa-Kiracho</t>
  </si>
  <si>
    <t>0000-0002-6640-6519</t>
  </si>
  <si>
    <t>Retail drug shops market in Uganda: Incentives, effect on health care system, and implications care system, and implications for child health</t>
  </si>
  <si>
    <t>C4/007</t>
  </si>
  <si>
    <t>Jepkoech</t>
  </si>
  <si>
    <t>Sawe</t>
  </si>
  <si>
    <t>Applied Human Nutrition</t>
  </si>
  <si>
    <t>Department of Food Science, Nutrition and Technology</t>
  </si>
  <si>
    <t>A80/96627/2014</t>
  </si>
  <si>
    <t>csawe@cartafrica.org</t>
  </si>
  <si>
    <t>carolsawej@yahoo.com</t>
  </si>
  <si>
    <t>+254721540248</t>
  </si>
  <si>
    <t>Assess the Impact of Community strategy program in Nutritional Status of children under five years in Uasin Gishu County</t>
  </si>
  <si>
    <t>Prof W Kogi-Makau</t>
  </si>
  <si>
    <t xml:space="preserve">Prof Grace A. Ettyang </t>
  </si>
  <si>
    <t>Dr Charkes O Kimamo</t>
  </si>
  <si>
    <t>Administrator</t>
  </si>
  <si>
    <t>0000-0002-9808-4091</t>
  </si>
  <si>
    <t>Impact of community health workers on nutritional status and cognitive development of children aged less than two years in Kisumu County, Kenya</t>
  </si>
  <si>
    <t>JAS 3, 2016</t>
  </si>
  <si>
    <t>C4/008</t>
  </si>
  <si>
    <t>Dieter</t>
  </si>
  <si>
    <t>Hartmann</t>
  </si>
  <si>
    <t>Civil Engineering</t>
  </si>
  <si>
    <t>School of Mechanical, Industrial and Aeronautical Engineering</t>
  </si>
  <si>
    <t>dhartmann@cartafrica.org</t>
  </si>
  <si>
    <t>Dieter.Hartmann@wits.ac.za</t>
  </si>
  <si>
    <t>M.Sc Industrial Enginnering</t>
  </si>
  <si>
    <t xml:space="preserve">Determining a framework of benchmarks for efficient healthcare delivery in South Africa. </t>
  </si>
  <si>
    <t>Prof. Alex van den Heever</t>
  </si>
  <si>
    <t>0000-0001-9641-0095</t>
  </si>
  <si>
    <t>Demand management in South African Public Healthcare: The case for failure demand</t>
  </si>
  <si>
    <t>Demand management in healthcare service delivery: The case for failure demand</t>
  </si>
  <si>
    <t>C4/009</t>
  </si>
  <si>
    <t>Winnie</t>
  </si>
  <si>
    <t>Chepkurui</t>
  </si>
  <si>
    <t>Mutai</t>
  </si>
  <si>
    <t>Medical Bacteriology</t>
  </si>
  <si>
    <t>Medical Microbiology</t>
  </si>
  <si>
    <t>H80/99967/2015</t>
  </si>
  <si>
    <t>wmutai@cartafrica.org</t>
  </si>
  <si>
    <t>vynnmutai@gmail.com; vynnemutai@yahoo.com</t>
  </si>
  <si>
    <t>+254724886584</t>
  </si>
  <si>
    <t>Master in medical microbiology</t>
  </si>
  <si>
    <t>Molecular epidemiology of Clostridium difficile among patients in Kenyatta National Clinical research</t>
  </si>
  <si>
    <t>Prof. Omu Anzala</t>
  </si>
  <si>
    <t>Tutorial Fellow</t>
  </si>
  <si>
    <t>0000-0003-0612-9430</t>
  </si>
  <si>
    <t>Molecular Epidemiology of Clostridiodes Difficile Among Inpatients Presenting with Diarrhea in Selected Clinical researchs in Nairobi, Kenya.’</t>
  </si>
  <si>
    <t>C4/010</t>
  </si>
  <si>
    <t>Tumaini</t>
  </si>
  <si>
    <t>Chiseko</t>
  </si>
  <si>
    <t>Malenga</t>
  </si>
  <si>
    <t>Medical Athropology</t>
  </si>
  <si>
    <t>Health Systems and Policy Development</t>
  </si>
  <si>
    <t>201380012572</t>
  </si>
  <si>
    <t>tmalenga@cartafrica.org</t>
  </si>
  <si>
    <t>tmalenga@gmail.com</t>
  </si>
  <si>
    <t>+265999544544</t>
  </si>
  <si>
    <t>M.Sc International Development</t>
  </si>
  <si>
    <t xml:space="preserve">Determining the predominant motivations that promote transactional sex in densely populated areas in Malawi. </t>
  </si>
  <si>
    <t xml:space="preserve">Prof  Umar Eric </t>
  </si>
  <si>
    <t>Prof Griffiths Frances</t>
  </si>
  <si>
    <t>Prof Van den Berg  Marrit</t>
  </si>
  <si>
    <t>Research Administrator</t>
  </si>
  <si>
    <t>Research and Policy Analyst</t>
  </si>
  <si>
    <t>African Institute For Development Policy (AFIDEP)</t>
  </si>
  <si>
    <t>0000-0002-7269-0405</t>
  </si>
  <si>
    <t>C4/011</t>
  </si>
  <si>
    <t>Flavia</t>
  </si>
  <si>
    <t>Kiweewa</t>
  </si>
  <si>
    <t>PUBLIC HEALTH</t>
  </si>
  <si>
    <t>fmatovu@cartafrica.org</t>
  </si>
  <si>
    <t>fmatovu@mujhu.org</t>
  </si>
  <si>
    <t>+256772544759/256702544759</t>
  </si>
  <si>
    <t>M.Sc Epidemiology</t>
  </si>
  <si>
    <t>Bone Mineral Density Study in Young Adult Women on Depot-medroxyprogesterone  at the Mulago FP Clinic, Uganda</t>
  </si>
  <si>
    <t>Dr. Mags Beksinska</t>
  </si>
  <si>
    <t>Director of Research</t>
  </si>
  <si>
    <t>0000-0002-0046-4353</t>
  </si>
  <si>
    <t>Bone mineral density in a cohort of young women using Tenofovir and Depo-Provera</t>
  </si>
  <si>
    <t>C4/012</t>
  </si>
  <si>
    <t>Grace</t>
  </si>
  <si>
    <t>Wambura</t>
  </si>
  <si>
    <t>Mbuthia</t>
  </si>
  <si>
    <t>Anthropology</t>
  </si>
  <si>
    <t>Medical anthropology</t>
  </si>
  <si>
    <t>N79/94988/14</t>
  </si>
  <si>
    <t>gmbuthia@cartafrica.org</t>
  </si>
  <si>
    <t>gmbuthia2002@yahoo.co.uk</t>
  </si>
  <si>
    <t>+254 722 287 196</t>
  </si>
  <si>
    <t>MPH-Epidemiology and disease control</t>
  </si>
  <si>
    <t xml:space="preserve">Assessment of the impact of community health workers programme in the control of tuberculosis in remote pastoralists communities -Kenya  </t>
  </si>
  <si>
    <t>Prof. Charles Owour Olungah</t>
  </si>
  <si>
    <t>Dr. Tom Ondicho</t>
  </si>
  <si>
    <t>JKUAT</t>
  </si>
  <si>
    <t>0000-0003-0994-5249</t>
  </si>
  <si>
    <t>Perceptions, stigma and treatment pathways among Tuberclosis patients in West Pokot County, Kenya</t>
  </si>
  <si>
    <t>Treatment pathways perceptions and stigma among tuberculosis 
patients in West- Pokot County Kenya</t>
  </si>
  <si>
    <t>C4/013</t>
  </si>
  <si>
    <t>Henry</t>
  </si>
  <si>
    <t>Zakumumpa</t>
  </si>
  <si>
    <t>Health Policy, Planning and Management</t>
  </si>
  <si>
    <t>hzakumpa@cartafrica.org</t>
  </si>
  <si>
    <t>zakumumpa@yahoo.com</t>
  </si>
  <si>
    <t>+256772 520519</t>
  </si>
  <si>
    <t>Master of Arts (Social Sector Planning)</t>
  </si>
  <si>
    <t>Characterizing the sustainability of donor-funded ART  programs in Uganda:</t>
  </si>
  <si>
    <t>Prof. Freddie Ssemgooba</t>
  </si>
  <si>
    <t>Prof Sara Bennett</t>
  </si>
  <si>
    <t>Assistant Registrar</t>
  </si>
  <si>
    <t>0000-0002-8169-1151</t>
  </si>
  <si>
    <t>Examining the sustainability of anti - retroviral therapy  (ART) scale - up implementation in health facilities in Uganda</t>
  </si>
  <si>
    <t>C4/014</t>
  </si>
  <si>
    <t>Irene</t>
  </si>
  <si>
    <t>Richard</t>
  </si>
  <si>
    <t>Moshi</t>
  </si>
  <si>
    <t>Social Sciences/Medical Athropology</t>
  </si>
  <si>
    <t>Centre for Health Policy</t>
  </si>
  <si>
    <t>imoshi@cartafrica.org</t>
  </si>
  <si>
    <t>imoshi@ihi.or.tz</t>
  </si>
  <si>
    <t>+255 712498879</t>
  </si>
  <si>
    <t>MA Demography</t>
  </si>
  <si>
    <t>Exploring relationships between outdoor human activities and persistent malaria transmission in rural Tanzanian populations</t>
  </si>
  <si>
    <t>Distinguished Proffesor, Lenore Manderson</t>
  </si>
  <si>
    <t>Associated Prof. Ladislaus Mnyone</t>
  </si>
  <si>
    <t>Distinguished Professor. Moureen Coetzee</t>
  </si>
  <si>
    <t>Research Officer</t>
  </si>
  <si>
    <t>IFAKARA HEALTH INSTITUTE</t>
  </si>
  <si>
    <t>0000-0002-9516-6657</t>
  </si>
  <si>
    <t>Outdoor Malaria Transmission: Human activities and the risks of acquiring malaria infection in rural communities of Morogoro Region, Tanzania</t>
  </si>
  <si>
    <t>C4/015</t>
  </si>
  <si>
    <t>Magutah</t>
  </si>
  <si>
    <t>Karani</t>
  </si>
  <si>
    <t>Medical physiology</t>
  </si>
  <si>
    <t>H80/95068/2014</t>
  </si>
  <si>
    <t>jkarani@cartafrica.org</t>
  </si>
  <si>
    <t>kmagutah@gmail.com</t>
  </si>
  <si>
    <t>+254721545063</t>
  </si>
  <si>
    <t>Master of Science. Medical Physiology</t>
  </si>
  <si>
    <t>Cardio-respiratory fitness trends in physically healthy Kenyan Populace from rural and Urban set-ups</t>
  </si>
  <si>
    <t>Prof. Nilesh B. Patel</t>
  </si>
  <si>
    <t>Prof. Kihumbu Thairu</t>
  </si>
  <si>
    <t>Graduate Assistant</t>
  </si>
  <si>
    <t>0000-0003-3105-2981</t>
  </si>
  <si>
    <t>The effect of short and long bouts of Home based moderate intensity exercises on cardiorespiratory fitness among sedentary Western Kenya Adults Aged at least 50 Years.</t>
  </si>
  <si>
    <t>The Effect of Short and Long Bouts of Home-based Moderate Intensity Exercises on Cardiorespiratory Fitness among Sedentary Western-Kenya Adults Aged at least 50 Years.</t>
  </si>
  <si>
    <t>C4/016</t>
  </si>
  <si>
    <t>Jackline</t>
  </si>
  <si>
    <t>Sitienei</t>
  </si>
  <si>
    <t>Center of Health Policy</t>
  </si>
  <si>
    <t>jsitienei@cartafrica.org</t>
  </si>
  <si>
    <t>sitieneij@yahoo.com</t>
  </si>
  <si>
    <t>+254722926800</t>
  </si>
  <si>
    <t>Master of International Research Ethics</t>
  </si>
  <si>
    <t>Multilevel Community Participation in Health Facilities, Western Kenya</t>
  </si>
  <si>
    <t>Mabel Nangami</t>
  </si>
  <si>
    <t>0000-0001-6182-2209</t>
  </si>
  <si>
    <t>CARNEGIE</t>
  </si>
  <si>
    <t>C4/017</t>
  </si>
  <si>
    <t>Kaitesi</t>
  </si>
  <si>
    <t>Batamuliza</t>
  </si>
  <si>
    <t>Mukara</t>
  </si>
  <si>
    <t>Health Policy</t>
  </si>
  <si>
    <t>2014/HD07/18709X</t>
  </si>
  <si>
    <t>Divorced</t>
  </si>
  <si>
    <t>kmukara@cartafrica.org</t>
  </si>
  <si>
    <t>kaibat@hotmail.com</t>
  </si>
  <si>
    <t>+250 788467587</t>
  </si>
  <si>
    <t>M.Sc Audiology</t>
  </si>
  <si>
    <t>Audiology: Planning and policies for improved care in resource limited settings – the case of Rwanda</t>
  </si>
  <si>
    <t>Dr. Peter Waiswa</t>
  </si>
  <si>
    <t>CEO</t>
  </si>
  <si>
    <t>HEARING HEALTH RWANDA (2019)</t>
  </si>
  <si>
    <t>0000-0003-0585-2846</t>
  </si>
  <si>
    <t>Prevalence of ear infections and care seeking practices in children under five in a dsitrict of Kigali city, Rwanda</t>
  </si>
  <si>
    <t>SIDA/DAAD</t>
  </si>
  <si>
    <t>C4/018</t>
  </si>
  <si>
    <t>Harrison</t>
  </si>
  <si>
    <t>Lackson</t>
  </si>
  <si>
    <t>Tembo</t>
  </si>
  <si>
    <t>Basic Medical Sciences</t>
  </si>
  <si>
    <t>2013-07-00251</t>
  </si>
  <si>
    <t>ltembo@cartafrica.org</t>
  </si>
  <si>
    <t>ltembo@medcol.mw</t>
  </si>
  <si>
    <t>+265997723601</t>
  </si>
  <si>
    <t>M.Sc Human Anatomy</t>
  </si>
  <si>
    <t>Assessing the effect of HIV/AIDS on bone microstructure and composition on bone tissue.</t>
  </si>
  <si>
    <t xml:space="preserve">Professor Amadi O. Ihunwo </t>
  </si>
  <si>
    <t>C4/019</t>
  </si>
  <si>
    <t>Mohamed</t>
  </si>
  <si>
    <t>Kassim</t>
  </si>
  <si>
    <t>Ally</t>
  </si>
  <si>
    <t>Library Science</t>
  </si>
  <si>
    <t>Information Studies</t>
  </si>
  <si>
    <t>mkassim@cartafrica.org</t>
  </si>
  <si>
    <t>mohdie2@yahoo.com</t>
  </si>
  <si>
    <t>+255 713 742 525</t>
  </si>
  <si>
    <t>M.A Information Studies</t>
  </si>
  <si>
    <t>Maternal Health Information Needs and Information Seeking Behavior of Women of Reproductive Age in Rural Tanzania</t>
  </si>
  <si>
    <t>Prof. Jangawe Msuya</t>
  </si>
  <si>
    <t>0000-0002-3016-9283</t>
  </si>
  <si>
    <t>Maternal health information needs and seeking behaviour of
women of reproductive age in rural Tanzania: a case of
Mpwapwa district, Dodoma region</t>
  </si>
  <si>
    <t>C4/020</t>
  </si>
  <si>
    <t>Mbithi</t>
  </si>
  <si>
    <t>Michael</t>
  </si>
  <si>
    <t>Mutua</t>
  </si>
  <si>
    <t>Research</t>
  </si>
  <si>
    <t>SSP11/12/H/2901</t>
  </si>
  <si>
    <t>mmutua@cartafrica.org</t>
  </si>
  <si>
    <t xml:space="preserve">mutua_mike@yahoo.com;mmutua@bristolpark.or.ke; mutuamike@gmail.com
</t>
  </si>
  <si>
    <t>+25422365431</t>
  </si>
  <si>
    <t xml:space="preserve">Master of Social Statistics </t>
  </si>
  <si>
    <t>Abortion and Post Abortion Care in Kenya</t>
  </si>
  <si>
    <t>Prof Manderson Lenore</t>
  </si>
  <si>
    <t>Prof Musenge Eustasius</t>
  </si>
  <si>
    <t>Dr Achia Thomas</t>
  </si>
  <si>
    <t>Statistical Data Analyst</t>
  </si>
  <si>
    <t>Consultant</t>
  </si>
  <si>
    <t>no</t>
  </si>
  <si>
    <t>SELF EMPLOYED (2019)</t>
  </si>
  <si>
    <t>0000-0002-7326-3886</t>
  </si>
  <si>
    <t>Quality of post abortion Care in Kenya</t>
  </si>
  <si>
    <t>C4/021</t>
  </si>
  <si>
    <t>Modupe</t>
  </si>
  <si>
    <t>Oladunni</t>
  </si>
  <si>
    <t>Health Psychology</t>
  </si>
  <si>
    <t>Center for Gender and Social Policy Studies</t>
  </si>
  <si>
    <t>0702658H</t>
  </si>
  <si>
    <t>mtaiwo@cartafrica.org</t>
  </si>
  <si>
    <t>oladunnitaiwo@gmail.com</t>
  </si>
  <si>
    <t>+234(0)8062234960</t>
  </si>
  <si>
    <t xml:space="preserve">MPA-   Reproductive Health </t>
  </si>
  <si>
    <t>Relationship between Psychological well-being and HAART adherence among HIV/AIDS infected persons in three nationally designated treatment centers in Southwest Nigeria</t>
  </si>
  <si>
    <t>Professor Funmi Togonu-Bickersteth</t>
  </si>
  <si>
    <t>Junior Research Fellow</t>
  </si>
  <si>
    <t>0000-0002-1377-3470</t>
  </si>
  <si>
    <t>C4/022</t>
  </si>
  <si>
    <t>Nkosiyazi</t>
  </si>
  <si>
    <t>Dube</t>
  </si>
  <si>
    <t>Social Development</t>
  </si>
  <si>
    <t>Social Work</t>
  </si>
  <si>
    <t>U803/98508/2015</t>
  </si>
  <si>
    <t>ndube@cartafrica.org</t>
  </si>
  <si>
    <t>dubenkosipnj@gmail.com</t>
  </si>
  <si>
    <t>+27730933485</t>
  </si>
  <si>
    <t>Master of Arts (Social Work – Social Development)</t>
  </si>
  <si>
    <t>Exploring the experiences and social complexity associated with non/disclosure of HIV status to children born HIV positive living at Child and Youth Care Centres in South Africa</t>
  </si>
  <si>
    <t>Professor Edwell Kaseke</t>
  </si>
  <si>
    <t>Professor Edmarie Pretorius</t>
  </si>
  <si>
    <t>Deputy Head of Department and course Cordinator (2021 Jan)</t>
  </si>
  <si>
    <t>0000-0002-3036-2008</t>
  </si>
  <si>
    <t>Informal social security and its contributions towards meeting the needs of the poor: The case of stokvels in Soweto, Johannesburg</t>
  </si>
  <si>
    <t>C4/023</t>
  </si>
  <si>
    <t>Nilian</t>
  </si>
  <si>
    <t>Ayuma</t>
  </si>
  <si>
    <t>Mukungu</t>
  </si>
  <si>
    <t>Pharmacognosy</t>
  </si>
  <si>
    <t>Pharmacology and Pharmacognosy</t>
  </si>
  <si>
    <t>2013-07-00246</t>
  </si>
  <si>
    <t>nmukungu@cartafrica.org</t>
  </si>
  <si>
    <t>nillyanne2004@yahoo.com</t>
  </si>
  <si>
    <t>+254 721291660</t>
  </si>
  <si>
    <t>M.Sc Pharmacognosy</t>
  </si>
  <si>
    <t>Antimalarial activity of plants used for treating malaria in rural western Kenya</t>
  </si>
  <si>
    <t xml:space="preserve">Prof. Mwangi Julius </t>
  </si>
  <si>
    <t>0000-0002-7510-247X</t>
  </si>
  <si>
    <t>C4/024</t>
  </si>
  <si>
    <t>Respicius</t>
  </si>
  <si>
    <t>Shombusho</t>
  </si>
  <si>
    <t>Damian</t>
  </si>
  <si>
    <t>Political Science and Public Administration</t>
  </si>
  <si>
    <t>BMSP13/14/H/1471</t>
  </si>
  <si>
    <t>rdamian@cartafrica.org</t>
  </si>
  <si>
    <t>shumbusho35@gmail.com</t>
  </si>
  <si>
    <t>+255713428318/ 255738679039</t>
  </si>
  <si>
    <t>M.A (Political Science and Public Administration</t>
  </si>
  <si>
    <t>Financial Accountability in Rural Public Health: The Case of Maternal Health in Kigoma and Rukwa Regions</t>
  </si>
  <si>
    <t>Dr Benson Alfred Bana</t>
  </si>
  <si>
    <t>Professor/Kessy/Thebald/Ambrose</t>
  </si>
  <si>
    <t>0000-0001-9761-2270</t>
  </si>
  <si>
    <t>Community empowerment and accountability in Rural Primary Health Care: The case of Kasulu District in Tanzania</t>
  </si>
  <si>
    <t>C4/025</t>
  </si>
  <si>
    <t>Ayamolowo</t>
  </si>
  <si>
    <t>Nursing</t>
  </si>
  <si>
    <t>Learners’ Support Services, Centre for Distance Learning</t>
  </si>
  <si>
    <t>sayamolowo@cartafrica.org</t>
  </si>
  <si>
    <t>olowoyamolowo@yahoo.com</t>
  </si>
  <si>
    <t>+2347038761908</t>
  </si>
  <si>
    <t>Master of Science (MSc) in Nursing.</t>
  </si>
  <si>
    <t>Burden and coping pattern of pregnant teenagers and teenage mothers in selected primary health care centres in Ekiti state, Nigeria</t>
  </si>
  <si>
    <t>Prof Irinoye  Oladunni Omolola</t>
  </si>
  <si>
    <t>0000-0003-3307-6485</t>
  </si>
  <si>
    <t>Effect of Technology-moderated Intervention on Family Childbirth Experiences, Maternal and Newborn  outcomes
in Home and Clinical research Deliveries in Ekiti State</t>
  </si>
  <si>
    <t>C4/026</t>
  </si>
  <si>
    <t>Oladapo</t>
  </si>
  <si>
    <t>Health Policy and Management</t>
  </si>
  <si>
    <t>aoladapo@cartafrica.org</t>
  </si>
  <si>
    <t>seunakinyemi@hotmail.com</t>
  </si>
  <si>
    <t>2348035020136</t>
  </si>
  <si>
    <t>M.Sc International Public Health</t>
  </si>
  <si>
    <t>Analysis of Maternal Health Policies in Nigeria: Challenges and Lessons</t>
  </si>
  <si>
    <t>Mary Kawonga</t>
  </si>
  <si>
    <t>Lecturer I</t>
  </si>
  <si>
    <t>0000-0003-4135-1459</t>
  </si>
  <si>
    <t>Scale up of community-based injectable contraceptives in Gombe state, Nigeria</t>
  </si>
  <si>
    <t>Scale up of community-based injectable contaceptives in Gombe, Nigeria</t>
  </si>
  <si>
    <t>C4/027</t>
  </si>
  <si>
    <t>Sara</t>
  </si>
  <si>
    <t>Jewett</t>
  </si>
  <si>
    <t>Nieuwoudt</t>
  </si>
  <si>
    <t>Division of Social &amp; Behaviour Change Communication</t>
  </si>
  <si>
    <t>snieuwoudt@cartafrica.org</t>
  </si>
  <si>
    <t>sara.nieuwoudt@gmail.com or sara.nieuwoudt@wits.ac.z</t>
  </si>
  <si>
    <t>+27834284392</t>
  </si>
  <si>
    <t xml:space="preserve">MPH (Behavioral Sciences &amp; Health Education) </t>
  </si>
  <si>
    <t xml:space="preserve">The role of social capital in health seeking and maternal and child health outcomes of urban migrants in Johannesburg, South Africa </t>
  </si>
  <si>
    <t>Prof. Lenore Manderson</t>
  </si>
  <si>
    <t xml:space="preserve"> &amp; Social and Behaviour Change Communication Coordinator</t>
  </si>
  <si>
    <t> 0000-0002-6658-2061</t>
  </si>
  <si>
    <t>C5/001</t>
  </si>
  <si>
    <t>Cheikh Mbacké</t>
  </si>
  <si>
    <t>Faye</t>
  </si>
  <si>
    <t>Research Division</t>
  </si>
  <si>
    <t>cfaye@cartafrica.org</t>
  </si>
  <si>
    <t>cmfaye@hotmail.com</t>
  </si>
  <si>
    <t>+254739211509</t>
  </si>
  <si>
    <t>Masters in Statistics</t>
  </si>
  <si>
    <t>Maternal characteristics,reproductive behaviors, breastfeeding practices and nutritional outcomes among children under five years in Nairobi’s informal settlements.</t>
  </si>
  <si>
    <t>DonatienBeguy, PhD</t>
  </si>
  <si>
    <t>Elizabeth Kimani, PhD</t>
  </si>
  <si>
    <t>Sharon Fonn</t>
  </si>
  <si>
    <t>Senior Research Officer</t>
  </si>
  <si>
    <t>Head, APHRC West Africa Region Office</t>
  </si>
  <si>
    <t>APHRC West Africa Regional Office - Senegal</t>
  </si>
  <si>
    <t>0000-0002-4028-0575</t>
  </si>
  <si>
    <t>Factors associated with stunting and recovery from stunting among under-five children in Nairobi informal settlements</t>
  </si>
  <si>
    <t>C5/002</t>
  </si>
  <si>
    <t>Celestin</t>
  </si>
  <si>
    <t>Ndikumana</t>
  </si>
  <si>
    <t>Human Resource Management</t>
  </si>
  <si>
    <t>Development Studies</t>
  </si>
  <si>
    <t>SHRD/PhDH/03/15</t>
  </si>
  <si>
    <t>cndikumana@cartafrica.org</t>
  </si>
  <si>
    <t>cndikumana@hotmail.com</t>
  </si>
  <si>
    <t>+250 788833975</t>
  </si>
  <si>
    <t>M. BA International Business</t>
  </si>
  <si>
    <t>The interface of environmental management in the Clinical researchity industry in Rwanda: A practical approach to sustainable health.</t>
  </si>
  <si>
    <t>Dr. Ruth J. Tubey</t>
  </si>
  <si>
    <t>Dr. Alice Kurgat</t>
  </si>
  <si>
    <t>Head of Department: Governance and Public Science and International Relations Administration; Political</t>
  </si>
  <si>
    <t>0000-0002-5726-6921</t>
  </si>
  <si>
    <t>Effect of Human Resource Managenment Practices on the retention of professional health workers in the Public District Clinical researchs in Kigali, Rwanda</t>
  </si>
  <si>
    <t>C5/003</t>
  </si>
  <si>
    <t>Kikelomo</t>
  </si>
  <si>
    <t>Nursing Science</t>
  </si>
  <si>
    <t>BMSP13/14/H/0859</t>
  </si>
  <si>
    <t>eafolabi@cartafrica.org</t>
  </si>
  <si>
    <t>eafolabi16@gmail.com</t>
  </si>
  <si>
    <t>+234 803 801 3115</t>
  </si>
  <si>
    <t>M.Sc Nursing</t>
  </si>
  <si>
    <t>Correlation of cervical cancer risk factors with cervical smear and histopathological diagnosis among reproductive age women in Ile- Ife, Osun State.</t>
  </si>
  <si>
    <t>Prof. Oluwafemi N. Mimiko</t>
  </si>
  <si>
    <t>Dr. A. A. E Olaogun</t>
  </si>
  <si>
    <t>ARDEN UNIVERSITY (2023)</t>
  </si>
  <si>
    <t>0000-0002-0381-737X.</t>
  </si>
  <si>
    <t>C5/004</t>
  </si>
  <si>
    <t>Yolanda</t>
  </si>
  <si>
    <t>Malele</t>
  </si>
  <si>
    <t>Kolisa</t>
  </si>
  <si>
    <t>Community Dentistry</t>
  </si>
  <si>
    <t>8803014E</t>
  </si>
  <si>
    <t>ykolisa@cartafrica.org</t>
  </si>
  <si>
    <t>yolanda.kolisa@wits.ac.za</t>
  </si>
  <si>
    <t>837800907</t>
  </si>
  <si>
    <t>MPH, M.Dental</t>
  </si>
  <si>
    <t>Measurement of oral health related quality of life(OHRQoL) in HIV-infected and non-infected children: Investigation of socio- cultural influences in a South African context.</t>
  </si>
  <si>
    <t>Dr. Jude Igumbor</t>
  </si>
  <si>
    <t>Prof. Magnus Hakeburg</t>
  </si>
  <si>
    <t>0000-0003-3368-9193</t>
  </si>
  <si>
    <t>Oral Health needs and Oral Health related Quality of Life of Adolescents Living with HIV in Johannesburg, South Africa</t>
  </si>
  <si>
    <t>C5/005</t>
  </si>
  <si>
    <t>Akinyode</t>
  </si>
  <si>
    <t>Obembe</t>
  </si>
  <si>
    <t>tobembe@cartafrica.org</t>
  </si>
  <si>
    <t>tobems@yahoo.com</t>
  </si>
  <si>
    <t>+234 805 840 9495</t>
  </si>
  <si>
    <t>Coping with out of pocket payment among urban poor: Findings from South Western Nigeria.</t>
  </si>
  <si>
    <t>Dr. Oyediran Oyewole</t>
  </si>
  <si>
    <t>0000-0001-9610-1137</t>
  </si>
  <si>
    <t>Patterns of expenditure, coping mechanisms among urban slum dwellers admitted for emergency surgeries in Ibadan, Nigeria</t>
  </si>
  <si>
    <t>C5/006</t>
  </si>
  <si>
    <t>Wilson</t>
  </si>
  <si>
    <t>Kaindoa</t>
  </si>
  <si>
    <t>Medical Entomology</t>
  </si>
  <si>
    <t>Environmental Health and Ecological Science</t>
  </si>
  <si>
    <t>ekaindoa@cartafrica.org</t>
  </si>
  <si>
    <t>ekaindoa@ihi.or.tz</t>
  </si>
  <si>
    <t>+255787430307</t>
  </si>
  <si>
    <t>Masters of Science in Biology and Control of Parasites and Disease Vectors</t>
  </si>
  <si>
    <t>Assessing the impact of settlement patterns and distances between households on malaria transmission in rural Tanzanian populations.</t>
  </si>
  <si>
    <t>Fredros Okumu</t>
  </si>
  <si>
    <t>Research scientist</t>
  </si>
  <si>
    <t>Deputy Head, Environmental Health Dept</t>
  </si>
  <si>
    <t>0000-0001-6170-5694</t>
  </si>
  <si>
    <t>Assessing Relationship between Human Settlement Patterns and
Malaria Risk in a Residual Transmission Setting in South-Eastern
Tanzania</t>
  </si>
  <si>
    <t>C5/007</t>
  </si>
  <si>
    <t>Wamuyu</t>
  </si>
  <si>
    <t>Karumi</t>
  </si>
  <si>
    <t>Pharmacy</t>
  </si>
  <si>
    <t>U803/98509/2015</t>
  </si>
  <si>
    <t>ekarumi@cartafrica.org</t>
  </si>
  <si>
    <t>e_karumi@yahoo.com</t>
  </si>
  <si>
    <t>+254721293354</t>
  </si>
  <si>
    <t>Antioxidant, antidiabetic and hypolipidemic activities of selected medicinal plants used by the Maasai</t>
  </si>
  <si>
    <t>Prof. Julius Wanjohi Mwangi</t>
  </si>
  <si>
    <t>Dr. Kennedy Omondi Abuga</t>
  </si>
  <si>
    <t> 0000-0001-6367-1010</t>
  </si>
  <si>
    <t>A study of antioxidant, hypoglycemic and hypolipidemic activities of plants used in food by the Maasai community</t>
  </si>
  <si>
    <t>C5/008</t>
  </si>
  <si>
    <t>Folusho</t>
  </si>
  <si>
    <t>Mubowale</t>
  </si>
  <si>
    <t>Balogun</t>
  </si>
  <si>
    <t>Pediatrics</t>
  </si>
  <si>
    <t>Institute of Child Health</t>
  </si>
  <si>
    <t>fbalogun@cartafrica.org</t>
  </si>
  <si>
    <t>folushom@yahoo.com</t>
  </si>
  <si>
    <t>+234 812 8797 778</t>
  </si>
  <si>
    <t>The state of adolescent immunization in Ibadan, Nigeria.</t>
  </si>
  <si>
    <t>Prof. Olayemi Olufemi  Omotade</t>
  </si>
  <si>
    <t>Prof.  Mikael  Svensson</t>
  </si>
  <si>
    <t>0000-0002-2645-9106</t>
  </si>
  <si>
    <t>Understanding and acceptability of HPV vaccine for adolescents by stakeholders in selected communities in Ibadan, Nigeria</t>
  </si>
  <si>
    <t>JAS 1 &amp;2, 2015</t>
  </si>
  <si>
    <t>C5/009</t>
  </si>
  <si>
    <t>Felix</t>
  </si>
  <si>
    <t>Khuluza</t>
  </si>
  <si>
    <t>Pharmaceutical Analysis</t>
  </si>
  <si>
    <t>201580013236</t>
  </si>
  <si>
    <t>fkhuluza@cartafrica.org</t>
  </si>
  <si>
    <t>fkhuluza@medcol.mw</t>
  </si>
  <si>
    <t>+265(0)999 289874</t>
  </si>
  <si>
    <t>Master of Health Economics,</t>
  </si>
  <si>
    <t>Quality and content of live-saving medicines in the formal and informal sector in Malawi, and assessment of the economic or financial costs of counterfeit and sub standard medicines to the healthcare provider.</t>
  </si>
  <si>
    <t>Professor Lutz Heide</t>
  </si>
  <si>
    <t>Prof. Dr. Ulrike Holzgrabe</t>
  </si>
  <si>
    <t> 0000-0002-8334-0160</t>
  </si>
  <si>
    <t>Quality, availability and affordability of antimalarial and antibiotic medicines in Malawi</t>
  </si>
  <si>
    <t>C5/010</t>
  </si>
  <si>
    <t>Fred</t>
  </si>
  <si>
    <t>Maniragba</t>
  </si>
  <si>
    <t>Population Studies</t>
  </si>
  <si>
    <t>203001135.   Reg No. 2014/HD06/18709U</t>
  </si>
  <si>
    <t>fmaniragaba@cartafrica.org</t>
  </si>
  <si>
    <t>fmaniragaba@gmail.com</t>
  </si>
  <si>
    <t>+256 777 821673</t>
  </si>
  <si>
    <t>M.Sc Population Studies</t>
  </si>
  <si>
    <t>Intimate partner violence and fertility outcomes in Uganda.</t>
  </si>
  <si>
    <t>Prof. James Ntozi</t>
  </si>
  <si>
    <t>0000-0001-5977-1924</t>
  </si>
  <si>
    <t>Determinants of quality of life of older persons in rural Uganda</t>
  </si>
  <si>
    <t>C5/011</t>
  </si>
  <si>
    <t>Hellen</t>
  </si>
  <si>
    <t>Jepngetich</t>
  </si>
  <si>
    <t>Medical education</t>
  </si>
  <si>
    <t>SM/PhDME/05/15</t>
  </si>
  <si>
    <t>hjepngetich@cartafrica.org</t>
  </si>
  <si>
    <t>jepngetichkeny@gmail.com and kenyhellen@yahoo.com</t>
  </si>
  <si>
    <t>+254721271337</t>
  </si>
  <si>
    <t>Determinants of male involvement in sexual andreproductive health services in Kenya.</t>
  </si>
  <si>
    <t>Prof  Mabel Nangami</t>
  </si>
  <si>
    <t>Prof  Joyce Baliddawa</t>
  </si>
  <si>
    <t>Dr. Caleb Isaboke Nyamwange</t>
  </si>
  <si>
    <t>Head of Department of Environmental Health and Disaster Risk Management at the School of Public Health, College of Health Sciences</t>
  </si>
  <si>
    <t>Bachelor of science environmental health graduates academic competences and public health work expectations in Kenya: Graduate and emplyers perspectives</t>
  </si>
  <si>
    <t>JAS 1, 2015</t>
  </si>
  <si>
    <t>C5/012</t>
  </si>
  <si>
    <t>Hillary</t>
  </si>
  <si>
    <t>Kipruto</t>
  </si>
  <si>
    <t>Sang</t>
  </si>
  <si>
    <t>LINGUISTICS</t>
  </si>
  <si>
    <t>LINGUISTICS AND FOREIGN LANGUAGES</t>
  </si>
  <si>
    <t>SASS/DPHIL/LIN/06/14</t>
  </si>
  <si>
    <t>hsang@cartafrica.org</t>
  </si>
  <si>
    <t>hillarysang@yahoo.com</t>
  </si>
  <si>
    <t>+254 724 017107</t>
  </si>
  <si>
    <t>Communication disorders in school children identified with psychiatric disorders</t>
  </si>
  <si>
    <t>Dr. Tom Abuom</t>
  </si>
  <si>
    <t>C5/013</t>
  </si>
  <si>
    <t>Ikeola</t>
  </si>
  <si>
    <t>Adejoke</t>
  </si>
  <si>
    <t>Adeoye</t>
  </si>
  <si>
    <t>MATERNAL HEALTH</t>
  </si>
  <si>
    <t>iadeoye@cartafrica.org</t>
  </si>
  <si>
    <t>adeoyeikeola@yahoo.com</t>
  </si>
  <si>
    <t>+234-8052153252</t>
  </si>
  <si>
    <t>Master in Public Health</t>
  </si>
  <si>
    <t>Maternal obesity and associated maternal, periantal and neo natal outcomes among women in Ibadan, Nigeria</t>
  </si>
  <si>
    <t>Prof. Afolabi Bamigboye</t>
  </si>
  <si>
    <t>0000-0003-3085-0965</t>
  </si>
  <si>
    <t xml:space="preserve">The prevalence, determinants, preganancy and neonatal outcomes of Maternal obesity and its associated metabolic Dysfunction in Ibadan, Nigeria </t>
  </si>
  <si>
    <t>C5/014</t>
  </si>
  <si>
    <t>Justine</t>
  </si>
  <si>
    <t>Nnakate</t>
  </si>
  <si>
    <t>Bukenya</t>
  </si>
  <si>
    <t>Community Health &amp; Behavioural Sciencess</t>
  </si>
  <si>
    <t>jbukenya@cartafrica.org</t>
  </si>
  <si>
    <t>jbukenya@musph.ac.ug</t>
  </si>
  <si>
    <t>+256772446355</t>
  </si>
  <si>
    <t>Pregnancy experiences and reproductive health outcome among adolescents in Uganda.</t>
  </si>
  <si>
    <t>Christopher Garimoi Orach, PhD</t>
  </si>
  <si>
    <t>David Guwatudde, PhD</t>
  </si>
  <si>
    <t>0000-0001-9139-6183</t>
  </si>
  <si>
    <t>Pregnancy Planning and utilization of Maternal Health Services by Female Sex workers in Uganda</t>
  </si>
  <si>
    <t>C5/015</t>
  </si>
  <si>
    <t>Jeanette</t>
  </si>
  <si>
    <t>Dawa</t>
  </si>
  <si>
    <t>KAVI - Institute of Clinical Reasearch</t>
  </si>
  <si>
    <t>H84/50941/2016</t>
  </si>
  <si>
    <t>jdawa@cartafrica.org</t>
  </si>
  <si>
    <t>jandawa@cartafrica.org</t>
  </si>
  <si>
    <t>+254722653696</t>
  </si>
  <si>
    <t>M.Sc Public Health</t>
  </si>
  <si>
    <t>An assessment of breast cancer risk factors among urban black Kenyan females.</t>
  </si>
  <si>
    <t>Prof.Omu Anzala</t>
  </si>
  <si>
    <t>Medical Epidemiologist</t>
  </si>
  <si>
    <t>Medical Epidemiologist and Center Director</t>
  </si>
  <si>
    <t>WASHINGTON STATE UNIVERSITY, KENYA OFFICE (GLOBAL HEALTH PROG)</t>
  </si>
  <si>
    <t>0000-0001-9405-148X</t>
  </si>
  <si>
    <t>Modelling the health and economic impact of the influenza vaccine in Kenya</t>
  </si>
  <si>
    <t>CARNEGIE/DAAD</t>
  </si>
  <si>
    <t>C5/016</t>
  </si>
  <si>
    <t>Jepchirchir</t>
  </si>
  <si>
    <t>Kiplagat</t>
  </si>
  <si>
    <t>jkiplagat@cartafrica.org</t>
  </si>
  <si>
    <t>chiri2809@gmail.com</t>
  </si>
  <si>
    <t>+254722288653</t>
  </si>
  <si>
    <t>Masters Epidemiology &amp; Disease Control</t>
  </si>
  <si>
    <t>HIV among adults aged 50years and older in East Africa.</t>
  </si>
  <si>
    <t>Clinical research - Retrospective and prospective</t>
  </si>
  <si>
    <t>Primary and secondary</t>
  </si>
  <si>
    <t>Ann Mwangi, PhD</t>
  </si>
  <si>
    <t>Charles Chasela, PhD</t>
  </si>
  <si>
    <t>AMPATH Associate Director of Research</t>
  </si>
  <si>
    <t>MOI UNIVERSITY - AMPATH</t>
  </si>
  <si>
    <t>0000-0002-7836-2138</t>
  </si>
  <si>
    <t>Characteristics, outcomes and experiences of HIV infected adults aged 50 years and older in Western kenya</t>
  </si>
  <si>
    <t>C5/017</t>
  </si>
  <si>
    <t>Abayowa</t>
  </si>
  <si>
    <t>Mbada</t>
  </si>
  <si>
    <t>Political Science</t>
  </si>
  <si>
    <t>SSP/13/14/H/0871</t>
  </si>
  <si>
    <t>kmbada@cartafrica.org</t>
  </si>
  <si>
    <t>menteekas@yahoo.com</t>
  </si>
  <si>
    <t>2348137729864</t>
  </si>
  <si>
    <t>M.Sc Political Science</t>
  </si>
  <si>
    <t>Political economy of poverty and health in Ghana and Nigeria: A comparative policy analysis of the Millennium Development Goals.</t>
  </si>
  <si>
    <t>Policy analysis</t>
  </si>
  <si>
    <t>0000-0002-2157-1940</t>
  </si>
  <si>
    <t>JAS 1, 2015 &amp; JAS 4, 2019</t>
  </si>
  <si>
    <t>C5/018</t>
  </si>
  <si>
    <t>Lester</t>
  </si>
  <si>
    <t>Kapanda</t>
  </si>
  <si>
    <t>Epidemeology and Public Health</t>
  </si>
  <si>
    <t>201580013245</t>
  </si>
  <si>
    <t>lkapanda@cartafrica.org</t>
  </si>
  <si>
    <t>lrphiri@medcol.mw</t>
  </si>
  <si>
    <t>+265 994 958 249</t>
  </si>
  <si>
    <t>Exploring the potential drivers of demand and supply for transactional sex and sex work among female sex workers and their clients in Malawi.</t>
  </si>
  <si>
    <t>Prof. Adamson Muula</t>
  </si>
  <si>
    <t>Dr. Chima Izgubara</t>
  </si>
  <si>
    <t xml:space="preserve">Dr. Nicola Desmond </t>
  </si>
  <si>
    <t>0000-0003-2887-2954</t>
  </si>
  <si>
    <t>C5/019</t>
  </si>
  <si>
    <t>Maria</t>
  </si>
  <si>
    <t>Chifuniro</t>
  </si>
  <si>
    <t>Chikalipo</t>
  </si>
  <si>
    <t>Nursing and Midwifery</t>
  </si>
  <si>
    <t>201580013238</t>
  </si>
  <si>
    <t>mchikalipo@cartafrica.org</t>
  </si>
  <si>
    <t>mchikalipo@kcn.unima.mw</t>
  </si>
  <si>
    <t>+ 265 888309781</t>
  </si>
  <si>
    <t>MA Social Development</t>
  </si>
  <si>
    <t>Centering pregnancy: Astrategy in improving maternal and neonatal outcomes among adolescents.</t>
  </si>
  <si>
    <t>Prof. Ellen Chirwa</t>
  </si>
  <si>
    <t>0000-0001-7062-9785</t>
  </si>
  <si>
    <t>Feasibility, acceptability and effectiveness of couple antenatal education in Blantyre, Malawi</t>
  </si>
  <si>
    <t>C5/020</t>
  </si>
  <si>
    <t>Nomathemba</t>
  </si>
  <si>
    <t>Chiwoneso</t>
  </si>
  <si>
    <t>Chandiwana</t>
  </si>
  <si>
    <t>Child and Adolescent Health</t>
  </si>
  <si>
    <t>0403769G</t>
  </si>
  <si>
    <t>nchandiwana@cartafrica.org</t>
  </si>
  <si>
    <t>nomathemba.chandiwana@gmail.com</t>
  </si>
  <si>
    <t>MPH Epidiomology &amp; Biostatistics</t>
  </si>
  <si>
    <t>Impact of strengthening the continuum of care of HIV-infected pregnant and post-natal women and infantsin primary care clinics of South Africa.</t>
  </si>
  <si>
    <t>Prof. Charles S. Chasela</t>
  </si>
  <si>
    <t>Dr. Lee Fairlie</t>
  </si>
  <si>
    <t>Technical advisor</t>
  </si>
  <si>
    <t>WITS RHI</t>
  </si>
  <si>
    <t>0000-0001-7866-2651</t>
  </si>
  <si>
    <t>JAS 4, 2018</t>
  </si>
  <si>
    <t>C5/021</t>
  </si>
  <si>
    <t>Oyewale</t>
  </si>
  <si>
    <t>Mayowa</t>
  </si>
  <si>
    <t>Morakinyo</t>
  </si>
  <si>
    <t>Environmental Health</t>
  </si>
  <si>
    <t>Environmental Health Sciences</t>
  </si>
  <si>
    <t>omorakinyo@cartafrica.org</t>
  </si>
  <si>
    <t>wahlemirax@gmail.com</t>
  </si>
  <si>
    <t>+2348034626106</t>
  </si>
  <si>
    <t>MPH Environmental Health</t>
  </si>
  <si>
    <t>Molecular characterization of bio aerosols associated with sick building syndrome and related health risks in secondary schools in Ibadan,Nigeria.</t>
  </si>
  <si>
    <t>Prof. Ana Godson Rowland</t>
  </si>
  <si>
    <t>0000-0001-5289-9378</t>
  </si>
  <si>
    <t xml:space="preserve">Indoor school building characteristics and molecular profiling of Bioaerosols as predictors of respiratory morbidities among primary school children in Ibadan, Nigeria </t>
  </si>
  <si>
    <t>Indoor Air Quality and Bioaerosols’ Size Distribution as Predictors of Respiratory Morbidities among Pupils in Ibadan North Local Government Area, Oyo State.</t>
  </si>
  <si>
    <t>C5/022</t>
  </si>
  <si>
    <t>Raymond</t>
  </si>
  <si>
    <t>Odokonyero</t>
  </si>
  <si>
    <t>Psychiatry</t>
  </si>
  <si>
    <t>rodokonyero@cartafrica.org</t>
  </si>
  <si>
    <t>rayhaddock@yahoo.com</t>
  </si>
  <si>
    <t>+256701547646</t>
  </si>
  <si>
    <t>Investigating the relationship between parenting styles and coping techniques among parents with their adolescents’problem behavior in post conflict Northern Uganda</t>
  </si>
  <si>
    <t>Prof. Wilson Winston Muhwezi</t>
  </si>
  <si>
    <t>Prof. Seggane Musisi</t>
  </si>
  <si>
    <t>Dr.Akena Dickens Howard</t>
  </si>
  <si>
    <t>C5/023</t>
  </si>
  <si>
    <t>Gift</t>
  </si>
  <si>
    <t>Khangamwa</t>
  </si>
  <si>
    <t>C5/024</t>
  </si>
  <si>
    <t>Masoud</t>
  </si>
  <si>
    <t>Hussein</t>
  </si>
  <si>
    <t>Mahundi</t>
  </si>
  <si>
    <t>C5/025</t>
  </si>
  <si>
    <t>Callen</t>
  </si>
  <si>
    <t>Kwamboka</t>
  </si>
  <si>
    <t>Onyambu</t>
  </si>
  <si>
    <t>C6/001</t>
  </si>
  <si>
    <t>Beatrice</t>
  </si>
  <si>
    <t>Waitherero</t>
  </si>
  <si>
    <t>Maina</t>
  </si>
  <si>
    <t>School of Public Health</t>
  </si>
  <si>
    <t>bmaina@cartafrica.org</t>
  </si>
  <si>
    <t>waithereromaina@yahoo.com; bmaina@aphrc.org</t>
  </si>
  <si>
    <t>+254 (20) 4001000; +254 721 456679</t>
  </si>
  <si>
    <t>MA Population Studies</t>
  </si>
  <si>
    <t>Investigating the social co-construction of masculinity(ies) and sexual development among very young male adolescents in urban slums in Nairobi, Kenya</t>
  </si>
  <si>
    <t>Dr Yandisa Sikweyiya</t>
  </si>
  <si>
    <t>Associate Research Scientist</t>
  </si>
  <si>
    <t>0000-0001-6205-3296</t>
  </si>
  <si>
    <t>C6/002</t>
  </si>
  <si>
    <t>Betty</t>
  </si>
  <si>
    <t>Karimi</t>
  </si>
  <si>
    <t>Mwiti</t>
  </si>
  <si>
    <t>Design</t>
  </si>
  <si>
    <t>School of the Arts and Design</t>
  </si>
  <si>
    <t>B80/51242/2016</t>
  </si>
  <si>
    <t>bmwiti@cartafrica.org</t>
  </si>
  <si>
    <t>mwiti.bk@gmail.com</t>
  </si>
  <si>
    <t>+254 722 694853</t>
  </si>
  <si>
    <t>MA Design</t>
  </si>
  <si>
    <t>ACTION TO HEALTH:  DECREASING THE INCIDENCE OF LIFESTYLE DISEASES  IN  INFORMAL SETTLEMENTS IN NAIROBI, KENYA THROUGH A POPULATION-LED COMMUNICATION STRATEGY</t>
  </si>
  <si>
    <t>Dr. Lilac A. Osanjo</t>
  </si>
  <si>
    <t>Dr. Ambole Amollo Lorraine</t>
  </si>
  <si>
    <t>0000-0001-7064-8003</t>
  </si>
  <si>
    <t>Action to health: Decreasing the incidence of lifestyle diseases in informal settlement in Nairobi through a population led communication strategy</t>
  </si>
  <si>
    <t>Bottom-Up Approach: A community-Led Intervention in fighting lifestyle diseases in Urban informal settlements in Nairobi, Kenya</t>
  </si>
  <si>
    <t>C6/003</t>
  </si>
  <si>
    <t>Chimwemwe</t>
  </si>
  <si>
    <t>Chikoko</t>
  </si>
  <si>
    <t>Kwanjo-Banda</t>
  </si>
  <si>
    <t>Medical and Surgical Nursing</t>
  </si>
  <si>
    <t>201680013682</t>
  </si>
  <si>
    <t>cbanda@cartafrica.org</t>
  </si>
  <si>
    <t>joychikoko@yahoo.co.uk</t>
  </si>
  <si>
    <t>+265884711313</t>
  </si>
  <si>
    <t>Personal, behavioural and environmental factors associated with self-management among diabetic patients attending Queen Elizabeth Central Clinical research diabetes clinic in Malawi: a mixed methods study</t>
  </si>
  <si>
    <t>Prof. Moffat Nyirenda</t>
  </si>
  <si>
    <t>Dr. Belinda Gombachika</t>
  </si>
  <si>
    <t>MALAWI LIVERPOOL WELCOME TRUST CLINICAL RESEARCH PROGRAM (2021)</t>
  </si>
  <si>
    <t>0000-0001-9337-3583</t>
  </si>
  <si>
    <t xml:space="preserve">A mixed methods study on diabetes self management and social cognitive constructs at Queen Elizabeth Cantral Clinical research, Blantyre </t>
  </si>
  <si>
    <t>WT-DELTAS</t>
  </si>
  <si>
    <t>C6/004</t>
  </si>
  <si>
    <t>Oluwaseyi</t>
  </si>
  <si>
    <t>Dolapo</t>
  </si>
  <si>
    <t>Somefun</t>
  </si>
  <si>
    <t>Dept of Demography and Population studies</t>
  </si>
  <si>
    <t>single</t>
  </si>
  <si>
    <t>dsomefun@cartafrica.org</t>
  </si>
  <si>
    <t>seyi.somefun@gmail.com</t>
  </si>
  <si>
    <t>+27788552595</t>
  </si>
  <si>
    <t>Master Demography &amp; Population Studies</t>
  </si>
  <si>
    <t xml:space="preserve">Beyond Risk: Understanding a Framework for Improving Adolescents' Sexual Health in Nigeria </t>
  </si>
  <si>
    <t>Prof. Clifford Odimegwu</t>
  </si>
  <si>
    <t>Research Associate</t>
  </si>
  <si>
    <t>UNIVERSITY OF WESTERN CAPE, SOUTH AFRICA</t>
  </si>
  <si>
    <t>0000-0002-3842-2685</t>
  </si>
  <si>
    <t>Beyond Risk: Understanding a framework for improving adolescents's sexual health in Nigeria</t>
  </si>
  <si>
    <t>C6/005</t>
  </si>
  <si>
    <t>Valens</t>
  </si>
  <si>
    <t>Mbarushimana</t>
  </si>
  <si>
    <t>vmbarushimana@cartafrica.org</t>
  </si>
  <si>
    <t>mbavalens@gmail.com; vmbarushimana@ur.ac.rw; mbavalens@yahoo.fr; vmbarushimana@nursph.org</t>
  </si>
  <si>
    <t>+250788490718</t>
  </si>
  <si>
    <t>Early adolescents' knowledge, beliefs and behaviors regarding gender and sexuality in Rwanda: implications for their sexual experiences and health outcomes.</t>
  </si>
  <si>
    <t>Daphney Conco</t>
  </si>
  <si>
    <t>Dr. Laetitia Nyirazinyoye</t>
  </si>
  <si>
    <t>0000-0002-9700-0343</t>
  </si>
  <si>
    <t>Early adolescents' knoledge, beliefs and behaviors regarding gender and sexuality in Rwanda: implications for their sexual experiences and health outcomes</t>
  </si>
  <si>
    <t>C6/006</t>
  </si>
  <si>
    <t>Eniola</t>
  </si>
  <si>
    <t>Bamgboye</t>
  </si>
  <si>
    <t>ebamgboye@cartafrica.org</t>
  </si>
  <si>
    <t>dr_enip@yahoo.co.uk</t>
  </si>
  <si>
    <t>+234 8029537711</t>
  </si>
  <si>
    <t>M.Sc Epidemiology &amp; Bio Statistics</t>
  </si>
  <si>
    <t>Modeling the effect of HIV on the survival of multi drug resistant tuberculosis co infected patients in Oyo State, South Western Nigeria.</t>
  </si>
  <si>
    <t>Dr. Ikeoluwapo  Ajayi</t>
  </si>
  <si>
    <t>Lecturer 1</t>
  </si>
  <si>
    <t>0000-0003-0500-8557</t>
  </si>
  <si>
    <t>Modelling the effect of HIV Co-infection on the survival of patients with multidrugs resistant Tuberculosis in Oyo State, Southern Western, Nigeria</t>
  </si>
  <si>
    <t>WT -DELTAS</t>
  </si>
  <si>
    <t>C6/007</t>
  </si>
  <si>
    <t>Nomfundo</t>
  </si>
  <si>
    <t>Nzuza</t>
  </si>
  <si>
    <t>Moroe</t>
  </si>
  <si>
    <t>Audiology</t>
  </si>
  <si>
    <t>Speech Pathology and Audiology</t>
  </si>
  <si>
    <t>0103374D</t>
  </si>
  <si>
    <t xml:space="preserve">fmoroe@cartafrica.org </t>
  </si>
  <si>
    <t>nomfundo.moroe7@gmail.com</t>
  </si>
  <si>
    <t>+27823178862</t>
  </si>
  <si>
    <t>MA Audiology</t>
  </si>
  <si>
    <t>Occupational Noise-Induced Hearing Loss in South African Large Scale Mines: From policy formulation to implementation and monitoring</t>
  </si>
  <si>
    <t>Prof. KatijahKhoza-Shangase</t>
  </si>
  <si>
    <t>0000-0001-7186-5632</t>
  </si>
  <si>
    <t xml:space="preserve">Occupational Noise-induced hearing loss in South African Large Scale Mines: From policy formulation to implementation and monitoring </t>
  </si>
  <si>
    <t>Occupational Noise-Induced Hearing Loss in South African Large Scale Mines: From policy
formulation to implementation and monitoring</t>
  </si>
  <si>
    <t>C6/008</t>
  </si>
  <si>
    <t>Godwin</t>
  </si>
  <si>
    <t>Anywar</t>
  </si>
  <si>
    <t>Botany</t>
  </si>
  <si>
    <t>Plant Sciences, Microbiology &amp; Biotechnology</t>
  </si>
  <si>
    <t>2015/HD13/18793U</t>
  </si>
  <si>
    <t>ganywar@cartafrica.org</t>
  </si>
  <si>
    <t>godwinanywar@gmail.com</t>
  </si>
  <si>
    <t>+256 702983410</t>
  </si>
  <si>
    <t>M.Sc Botany</t>
  </si>
  <si>
    <t>Antiviral, immunomodulatory and phytochemical profiles of medicinal plants used by traditional medicine practitioners for the treatment of HIV/AIDS in Uganda</t>
  </si>
  <si>
    <t>Ass. Prof. Kakudidi Eseszah</t>
  </si>
  <si>
    <t>Ass. Prof. Byamukama Robert</t>
  </si>
  <si>
    <t xml:space="preserve">Prof. Dr. Emmrich Frank, Fraunhofer </t>
  </si>
  <si>
    <t>other</t>
  </si>
  <si>
    <t xml:space="preserve"> Appointed as a Review editor in the Journal Frontiers in Pharmacology-Ethnopharmacology Section.</t>
  </si>
  <si>
    <t>0000-0003-0926-1832</t>
  </si>
  <si>
    <t>Ethnopharmacogology, cytotoxicity, antiviral and immunodulatory profiles of medical plant species used by herbalists in treating people living with HIV/AIDS in Uganda</t>
  </si>
  <si>
    <t>WT -DELTAS/DAAD</t>
  </si>
  <si>
    <t>C6/009</t>
  </si>
  <si>
    <t>Olugbenga</t>
  </si>
  <si>
    <t>Abe</t>
  </si>
  <si>
    <t>DEMOGRAPHY AND SOCIAL STATISTICS</t>
  </si>
  <si>
    <t>SSP15/16/R/0003</t>
  </si>
  <si>
    <t>jabe@cartafrica.org</t>
  </si>
  <si>
    <t>abegbenga7@gmail.com</t>
  </si>
  <si>
    <t>+2348034460713</t>
  </si>
  <si>
    <t>Masters in Demography and Social Statistics</t>
  </si>
  <si>
    <t>Labour Force Disengagement Transitions and Quality of Life of Older Persons in Formal Organisations in Osun State, Nigeria</t>
  </si>
  <si>
    <t>Prof. Akinyemi Ibukun Akanni</t>
  </si>
  <si>
    <t>Dr. Oyedokun Olugbenga Amos</t>
  </si>
  <si>
    <t xml:space="preserve">AQUATECH COLLEGE OF AGRICULTURE </t>
  </si>
  <si>
    <t>0000-0002-6312-0195</t>
  </si>
  <si>
    <t>Labour force disengagement transitions and quality of life of older persons in formal organisations in Osun State, Nigeria</t>
  </si>
  <si>
    <t>C6/010</t>
  </si>
  <si>
    <t>Justin</t>
  </si>
  <si>
    <t>Kumala</t>
  </si>
  <si>
    <t>Biomedical research</t>
  </si>
  <si>
    <t>Wits Research institute for Malaria (WRIM)</t>
  </si>
  <si>
    <t>jkumala@cartafrica.org</t>
  </si>
  <si>
    <t>justinkumala@yahoo.com</t>
  </si>
  <si>
    <t>+27711374112</t>
  </si>
  <si>
    <t>The impact of insecticide resistance on malaria vector control in Chikwawa, Southern Malawi</t>
  </si>
  <si>
    <t>Prof. Maureen Coetzee</t>
  </si>
  <si>
    <t>Dr. Themba Mzilahowa</t>
  </si>
  <si>
    <t>Research Assistant</t>
  </si>
  <si>
    <t>0000-0001-6357-9441</t>
  </si>
  <si>
    <t>The efect of insecticide resistance on malaria vector control in Chikwawa, Southern Malawi</t>
  </si>
  <si>
    <t>The effect of insecticide resistance on Malaria vector control in Chikwawa, Southern Malawi</t>
  </si>
  <si>
    <t>C6/011</t>
  </si>
  <si>
    <t>Joan</t>
  </si>
  <si>
    <t>Nankya</t>
  </si>
  <si>
    <t>Mutyoba</t>
  </si>
  <si>
    <t>Epidemiology &amp; Biostatistics</t>
  </si>
  <si>
    <t>2014/HD07/18654U</t>
  </si>
  <si>
    <t>jmutyoba@cartafrica.org</t>
  </si>
  <si>
    <t>eron.jm@hotmail.com</t>
  </si>
  <si>
    <t>+256 772 324 309</t>
  </si>
  <si>
    <t>MS Epidemiology &amp; Biostatistics</t>
  </si>
  <si>
    <t>Hepatitis B Among Pregnant Women:Epidemiology, Knowledge, perceptions and behavioral intentions</t>
  </si>
  <si>
    <t>Professor Ponsiano Ocama</t>
  </si>
  <si>
    <t>Assoc. Professor Frederick Makumbi</t>
  </si>
  <si>
    <t>0000-0002-0661-5933</t>
  </si>
  <si>
    <t>Hepatitis B among pregnant women: Epidemiology, knowledge, perceptions and behavioral intentions</t>
  </si>
  <si>
    <t>Hepatitis B among Ugandan pregnant women: Studies on Epidemiology, Knowledge, Perceptions and Behavioural Intentions</t>
  </si>
  <si>
    <t>C6/012</t>
  </si>
  <si>
    <t>Kudus</t>
  </si>
  <si>
    <t>Oluwatoyin</t>
  </si>
  <si>
    <t>Adebayo</t>
  </si>
  <si>
    <t>kadebayo@cartafrica.org</t>
  </si>
  <si>
    <t>oluwatoyinkudus@gmail.com</t>
  </si>
  <si>
    <t>+2348029516738</t>
  </si>
  <si>
    <t>M.Sc Sociology</t>
  </si>
  <si>
    <t>Migration and settlement experiences of Nigerians in Guangzhou, China</t>
  </si>
  <si>
    <t>Prof Omololu O. Femi</t>
  </si>
  <si>
    <t>Tutorial Assistant</t>
  </si>
  <si>
    <t>Research Fellow I</t>
  </si>
  <si>
    <t>0000-0002-3746-4963</t>
  </si>
  <si>
    <t>International migration and settlement experiences of Nigerians in Guangzhou, China</t>
  </si>
  <si>
    <t>C6/013</t>
  </si>
  <si>
    <t>Kolawole</t>
  </si>
  <si>
    <t>Aliyu</t>
  </si>
  <si>
    <t>Sociology and Anthropology</t>
  </si>
  <si>
    <t>SSP15/16/R/0083</t>
  </si>
  <si>
    <t>kaliyu@cartafrica.org</t>
  </si>
  <si>
    <t>aliyukola@gmail.com</t>
  </si>
  <si>
    <t>+2348060100021</t>
  </si>
  <si>
    <t>M.Sc Sociology &amp; Anthropology</t>
  </si>
  <si>
    <t>Socio-ecological Factors Influencing Parent-adolescent Communication on Sexual and Reproductive Health Issues in Selected Slum Communities of Ibadan, Southwest, Nigeria</t>
  </si>
  <si>
    <t>Prof. Anna Baranowska-Rataj</t>
  </si>
  <si>
    <t xml:space="preserve">Senior Lecturer </t>
  </si>
  <si>
    <t>0000-0001-7896-1061</t>
  </si>
  <si>
    <t>Socio -ecological factors influencing parent -adolescent Communication on sexual and reproductive Health issues in selected slum cCommunities of Ibadan, Southwest, Nigeria</t>
  </si>
  <si>
    <t>C6/014</t>
  </si>
  <si>
    <t>Khumbo</t>
  </si>
  <si>
    <t>Kalulu</t>
  </si>
  <si>
    <t>Engineering</t>
  </si>
  <si>
    <t>PhD/13/MPL/001</t>
  </si>
  <si>
    <t>kkalulu@cartafrica.org</t>
  </si>
  <si>
    <t>kmkalulu@gmail.com</t>
  </si>
  <si>
    <t>+265 999 691 961</t>
  </si>
  <si>
    <t>M.BA, Masters in Integrated Water Resources</t>
  </si>
  <si>
    <t>Improving resource efficiency in treatment of faecal sludge from unplanned settlements of in the cities of Malawi</t>
  </si>
  <si>
    <t>Asso. Prof. Bernard Thole (PhD)</t>
  </si>
  <si>
    <t xml:space="preserve">Ass. Prof. Theresa Mkandawire (PhD) </t>
  </si>
  <si>
    <t xml:space="preserve">Prof. Grant Kululanga (PhD) </t>
  </si>
  <si>
    <t>0000-0001-9841-9173</t>
  </si>
  <si>
    <t>C6/015</t>
  </si>
  <si>
    <t>Mumuni</t>
  </si>
  <si>
    <t>Adejumo</t>
  </si>
  <si>
    <t>madejumo@cartafrica.org</t>
  </si>
  <si>
    <t>adejumo_mumuni@yahoo.com</t>
  </si>
  <si>
    <t>+234 8050821482</t>
  </si>
  <si>
    <t>Improving greywater quality and Harnessing Water Resources through Algae Based Technology in a Low to Middle-Income Community in South-West Nigeria</t>
  </si>
  <si>
    <t>Dr. Elizabeth O. OLORUNTOBA</t>
  </si>
  <si>
    <t>Prof. M.K.C. SRIDHAR</t>
  </si>
  <si>
    <t>0000-0003-4797-7508</t>
  </si>
  <si>
    <t>Improving greywater quality and harnessing water resources through algae based technology in Low to Middle income community in South West Nigeria</t>
  </si>
  <si>
    <t>C6/016</t>
  </si>
  <si>
    <t>Macellina</t>
  </si>
  <si>
    <t>Yinyinade</t>
  </si>
  <si>
    <t>Ijadunola</t>
  </si>
  <si>
    <t>CLP/13/14/H/2482</t>
  </si>
  <si>
    <t>mijadunola@cartafrica.org</t>
  </si>
  <si>
    <t>yijadun@yahoo.com</t>
  </si>
  <si>
    <t>+234 803 706 2008</t>
  </si>
  <si>
    <t>CHARACTERISTICS OF SKIPPED GENERATION HOUSEHOLDS AND HEALTH OF ADOLESCENTS IN IFE-IJESA ZONE, OSUN STATE, NIGERIA.</t>
  </si>
  <si>
    <t>Prof. Adesegun O. Fatusi</t>
  </si>
  <si>
    <t>Dr. Olapeju A. Esimai</t>
  </si>
  <si>
    <t>0000-0002-4838-0431</t>
  </si>
  <si>
    <t>Characteristics of skipped generation houseolds and health of adolescents in Ife-Ijesa Nigeria: Implications for grandparents and adolescent Health</t>
  </si>
  <si>
    <t>C6/017</t>
  </si>
  <si>
    <t>Marie Chantal</t>
  </si>
  <si>
    <t>Uwimana</t>
  </si>
  <si>
    <t>Midwifery</t>
  </si>
  <si>
    <t>Nursing Education</t>
  </si>
  <si>
    <t>muwimana@cartafrica.org</t>
  </si>
  <si>
    <t>uwimac@yahoo.fr</t>
  </si>
  <si>
    <t>+250(0) 788 527 435</t>
  </si>
  <si>
    <t>Master of Nursing Management</t>
  </si>
  <si>
    <t>DEVELOPING AND PILOT TESTING OF A LABOUR SUPPORT INTERVENTION BY NURSES AND MIDWIVES AT PUBLIC HEALTH FACILITIES IN RWANDA</t>
  </si>
  <si>
    <t>Dr. Gorrette Nalwadda K</t>
  </si>
  <si>
    <t>Prof. Nazarius Mbona T</t>
  </si>
  <si>
    <t>Head of Midwifery</t>
  </si>
  <si>
    <t>0000-0001-6105-2611</t>
  </si>
  <si>
    <t>Measuring the importance of labour support practice for mothers and nurses and midwives at public health facilities in Rwanda</t>
  </si>
  <si>
    <t>C6/018</t>
  </si>
  <si>
    <t>Wanjira</t>
  </si>
  <si>
    <t>Njue-Kamau</t>
  </si>
  <si>
    <t>COMMUNITY HEALTH</t>
  </si>
  <si>
    <t>COMMUNITY HEALTH NURSING</t>
  </si>
  <si>
    <t>H80/50154/2015</t>
  </si>
  <si>
    <t>mwanjira@cartafrica.org</t>
  </si>
  <si>
    <t>mwkamau@gmail.com</t>
  </si>
  <si>
    <t>+254 727 736810</t>
  </si>
  <si>
    <t>Msc. Public Health</t>
  </si>
  <si>
    <t>Iron and Folic Acid Supplementation (IFAS) among pregnant women: A community based approach in Kiambu County</t>
  </si>
  <si>
    <t>Dr. Waithira Mirie</t>
  </si>
  <si>
    <t xml:space="preserve">Dr. Samuel T. Kimani  </t>
  </si>
  <si>
    <t> 0000-0002-4167-3549</t>
  </si>
  <si>
    <t>Iron and folic acid supplementation (IFAS) among pregnant women: A community based approach in Kiambu County</t>
  </si>
  <si>
    <t>C6/019</t>
  </si>
  <si>
    <t>Makhosazane</t>
  </si>
  <si>
    <t>Nomhle</t>
  </si>
  <si>
    <t>Khoza</t>
  </si>
  <si>
    <t>Clinical Medicine</t>
  </si>
  <si>
    <t>Wits Reproductive Health &amp; HIV Institute</t>
  </si>
  <si>
    <t>nkhoza@cartafrica.org</t>
  </si>
  <si>
    <t>nomhle@tuks.co.za; u21128716@tuks.co.za</t>
  </si>
  <si>
    <t>+27765125071</t>
  </si>
  <si>
    <t>MA Research Psychology</t>
  </si>
  <si>
    <t>The use of cash transfers for cash outcomes: exploring the influence of gender</t>
  </si>
  <si>
    <t>Catherine MacPhail</t>
  </si>
  <si>
    <t>Prof. Delany-Moretlwe</t>
  </si>
  <si>
    <t>Honorary Researcher</t>
  </si>
  <si>
    <t>0000-0003-1312-7783</t>
  </si>
  <si>
    <t>The social consequences of cash transfers on adolescent recipients and their relationships</t>
  </si>
  <si>
    <t>Exploring the social consequences of cash transfers on adolescent recipients and their relationships</t>
  </si>
  <si>
    <t>C6/020</t>
  </si>
  <si>
    <t>Aanuoluwapo</t>
  </si>
  <si>
    <t>Omobolanle</t>
  </si>
  <si>
    <t>Olajubu</t>
  </si>
  <si>
    <t>Bmsp13/14/H/0861</t>
  </si>
  <si>
    <t>oolajubu@cartafrica.org</t>
  </si>
  <si>
    <t>bolajubu@gmail.com</t>
  </si>
  <si>
    <t>+234 8062784468</t>
  </si>
  <si>
    <t>M.Sc Community Health</t>
  </si>
  <si>
    <t>Impact of a Mobile Health Intervention on Uptake of Postnatal Care Services and Related Outcomes among Mothers in Osun State, Nigeria</t>
  </si>
  <si>
    <t>Prof. R. B. Fajemilehin</t>
  </si>
  <si>
    <t>Prof. B. S. Afolabi</t>
  </si>
  <si>
    <t>0000-0001-9617-8660</t>
  </si>
  <si>
    <t>Impact Of A Mobile Health Intervention On Uptake Of Postnatal Care Services And Related Outcomes Among Mothers In Osun State, Nigeria.</t>
  </si>
  <si>
    <t>C6/021</t>
  </si>
  <si>
    <t>Olivia</t>
  </si>
  <si>
    <t>Millicent Awino</t>
  </si>
  <si>
    <t>Osiro</t>
  </si>
  <si>
    <t>Restorative and Preventive dentistry</t>
  </si>
  <si>
    <t>Conservative and Prosthetic Dentistry</t>
  </si>
  <si>
    <t>V91/51081/2016</t>
  </si>
  <si>
    <t>oosiro@cartafrica.org</t>
  </si>
  <si>
    <t>oaosiro@uonbi.ac.ke</t>
  </si>
  <si>
    <t>+254 722 861488</t>
  </si>
  <si>
    <t>M.Sc Dental Materials</t>
  </si>
  <si>
    <t>Development of a glass ionomer cement using fluorspar from Kerio Valley and other raw materials in Kenya</t>
  </si>
  <si>
    <t>experimental model</t>
  </si>
  <si>
    <t>Prof. David Kinuthia Kariuki</t>
  </si>
  <si>
    <t>Dr. Elizabeth Dimba</t>
  </si>
  <si>
    <t>Prof. Loice Gathece</t>
  </si>
  <si>
    <t>Chairman of Department of Conservative and Prosthetic Dentistry  (Sep, 2020)</t>
  </si>
  <si>
    <t>0000-0002-0095-4694</t>
  </si>
  <si>
    <t>Development of a prototype for a restorative dental cement in Kenya</t>
  </si>
  <si>
    <t>JAS 1, 2016</t>
  </si>
  <si>
    <t>C6/022</t>
  </si>
  <si>
    <t>Olutoyin</t>
  </si>
  <si>
    <t>Olubunmi</t>
  </si>
  <si>
    <t>Sekoni</t>
  </si>
  <si>
    <t>Not yet available</t>
  </si>
  <si>
    <t>osekoni@cartafrica.org</t>
  </si>
  <si>
    <t>t1toyin@yahoo.com</t>
  </si>
  <si>
    <t>+234-803-357-9048</t>
  </si>
  <si>
    <t>Structural factors associated with sexual risk behaviour among Out-of-School adolescents in an Urban slum in South West Nigeria</t>
  </si>
  <si>
    <t>Prof. Christofides Nicola</t>
  </si>
  <si>
    <t>Prof. Mall Sumaya</t>
  </si>
  <si>
    <t>0000-0001-6993-1100</t>
  </si>
  <si>
    <t>C6/023</t>
  </si>
  <si>
    <t>Mpho</t>
  </si>
  <si>
    <t>Primrose</t>
  </si>
  <si>
    <t>Molete</t>
  </si>
  <si>
    <t>Oral Health</t>
  </si>
  <si>
    <t>9200430H</t>
  </si>
  <si>
    <t>pmpho@cartafrica.org</t>
  </si>
  <si>
    <t>mpho.molete@wits.ac.za</t>
  </si>
  <si>
    <t>0027 647523860</t>
  </si>
  <si>
    <t>Master in Dentistry, M.Sc Dental Public health</t>
  </si>
  <si>
    <t>Extent of oral health service integration into the school health program in the Tshwane District.</t>
  </si>
  <si>
    <t>Prof. Aimee Stewart</t>
  </si>
  <si>
    <t>Specialist in Community Dentistry</t>
  </si>
  <si>
    <t>Registered Specialist</t>
  </si>
  <si>
    <t>0000-0001-9227-3927</t>
  </si>
  <si>
    <t>Schoolbased oral health programmes in Tshwane District of Gauteng: Scope, implemntation and outcomes</t>
  </si>
  <si>
    <t>School-based oral health programmes in the Tshwane District of Gauteng: scope, implementation and outcomes.'</t>
  </si>
  <si>
    <t>C6/024</t>
  </si>
  <si>
    <t>Tutu</t>
  </si>
  <si>
    <t>Said</t>
  </si>
  <si>
    <t>Mzee</t>
  </si>
  <si>
    <t>Molecular genetics</t>
  </si>
  <si>
    <t>Molecular biology and biotechnology</t>
  </si>
  <si>
    <t>2016-07-00173</t>
  </si>
  <si>
    <t>stutu@cartafrica.org</t>
  </si>
  <si>
    <t>tmzee@ihi.or.tz</t>
  </si>
  <si>
    <t>+255713869915</t>
  </si>
  <si>
    <t>M.SC Biotechnology</t>
  </si>
  <si>
    <t xml:space="preserve">Molecular epidemiology of antibiotic resistant bacteria and their interaction mechanisms in human, livestock and environment.  </t>
  </si>
  <si>
    <t>Dr. Rose J Masalu</t>
  </si>
  <si>
    <t>Quality Assurance Officer</t>
  </si>
  <si>
    <t>0000-0002-5918-0574</t>
  </si>
  <si>
    <t>Molecular epidemiology of Antibiotic resistant S.aureaus in Livestock and their human contacts</t>
  </si>
  <si>
    <t>C6/025</t>
  </si>
  <si>
    <t>Edwin</t>
  </si>
  <si>
    <t>Kipkosgei</t>
  </si>
  <si>
    <t>Cheruiyot Sang</t>
  </si>
  <si>
    <t>Biostatistics</t>
  </si>
  <si>
    <t>Public and Population Health</t>
  </si>
  <si>
    <t>esang@cartafrica.org</t>
  </si>
  <si>
    <t>edwin.ampath@gmail.com</t>
  </si>
  <si>
    <t>+254711531441</t>
  </si>
  <si>
    <t>C7/001</t>
  </si>
  <si>
    <t>Abigail</t>
  </si>
  <si>
    <t>Ruth</t>
  </si>
  <si>
    <t>Dreyer</t>
  </si>
  <si>
    <t>Medical Education</t>
  </si>
  <si>
    <t>adreyer@cartafrica.org</t>
  </si>
  <si>
    <t>abigaildreyer@gmail.com</t>
  </si>
  <si>
    <t>+27 116152976</t>
  </si>
  <si>
    <t>Masters of Public Health</t>
  </si>
  <si>
    <t>Comparative analysis of decentralised training platforms in undergraduate medical education at four South African universities</t>
  </si>
  <si>
    <t xml:space="preserve">Prof. Laetitia Rispel  </t>
  </si>
  <si>
    <t>Head of Learning, Influence and Networking at PATA</t>
  </si>
  <si>
    <t>PATA Cape Town</t>
  </si>
  <si>
    <t>0000-0002-0499-0094</t>
  </si>
  <si>
    <t>A comparative study of decentralized training platforms in undergraduate medical education at four South African Universities</t>
  </si>
  <si>
    <t>A comparative study of decentralised training platforms in undergraduate medical education at four South African universities</t>
  </si>
  <si>
    <t>C7/002</t>
  </si>
  <si>
    <t>Alexander</t>
  </si>
  <si>
    <t>Kagaha</t>
  </si>
  <si>
    <t>Sociology and Social Anthropology</t>
  </si>
  <si>
    <t>akagaha@cartafrica.org</t>
  </si>
  <si>
    <t>akagaha@gmail.com</t>
  </si>
  <si>
    <t>+256772419211</t>
  </si>
  <si>
    <t>MA Sociology; Msc. Development Management</t>
  </si>
  <si>
    <t>The Power Discourse in Health Services Uptake: A case of Maternal and Child Health services uptake in Eastern Uganda</t>
  </si>
  <si>
    <t>Prof. Eleanor Manderson</t>
  </si>
  <si>
    <t xml:space="preserve">Assistant Lecturer </t>
  </si>
  <si>
    <t>0000-0002-7787-8597</t>
  </si>
  <si>
    <t>Policy and Practice of Abortion Care in Eastern Uganda</t>
  </si>
  <si>
    <t>Policy and Practice of Abortion care in Eastern Uganda</t>
  </si>
  <si>
    <t xml:space="preserve">PhD Research and dissertation writing </t>
  </si>
  <si>
    <t>C7/003</t>
  </si>
  <si>
    <t>Abiola</t>
  </si>
  <si>
    <t>Olubusola</t>
  </si>
  <si>
    <t>Komolafe</t>
  </si>
  <si>
    <t>Department of Nursing Science</t>
  </si>
  <si>
    <t>BMSP15/16/H/0919</t>
  </si>
  <si>
    <t>akomolafe@cartafrica.org</t>
  </si>
  <si>
    <t>abiolakomolafe2016@gmail.com</t>
  </si>
  <si>
    <t>XESC</t>
  </si>
  <si>
    <t>MSc. (Nursing), OAU</t>
  </si>
  <si>
    <t>Digital Enabled Intervention for Improved Data Capture among Nurses in Perinatal Care in Selected Health Care Facilities in Osun State</t>
  </si>
  <si>
    <t xml:space="preserve">Prof. Irinoye Oladunni Omolola </t>
  </si>
  <si>
    <t>Instructor</t>
  </si>
  <si>
    <t>0000-0002-2123-7782</t>
  </si>
  <si>
    <t>Determinants of Implementation Success of Emergency Obstetric and Neonatal Care in Selected Health Facilities in Osun State, Nigeria</t>
  </si>
  <si>
    <t>C7/004</t>
  </si>
  <si>
    <t>Blessings</t>
  </si>
  <si>
    <t>Nyasilia Kaunda</t>
  </si>
  <si>
    <t>Kaunda-Khangamwa</t>
  </si>
  <si>
    <t>Medical Anthropology</t>
  </si>
  <si>
    <t>bkaunda@cartafrica.org</t>
  </si>
  <si>
    <t>b.n.kaunda@gmail.com</t>
  </si>
  <si>
    <t>+ 265 888 554052</t>
  </si>
  <si>
    <t>Master of Science in Medical Anthropology</t>
  </si>
  <si>
    <t>Sexuality and reproductive health needs of adolescents living with HIV in Malawi: An anthropological study of teen club members and non-members</t>
  </si>
  <si>
    <t>Prof. Munthali, Alister</t>
  </si>
  <si>
    <t>Dr. Chipeta, Effie</t>
  </si>
  <si>
    <t>Research Fellow</t>
  </si>
  <si>
    <t>0000-0001-7345-9427</t>
  </si>
  <si>
    <t>Sexual and reproductive health, service use and resilience among adolescents in urban Blantyre</t>
  </si>
  <si>
    <t>I work as a research scientist in a research institution and they cannot afford to employ me while studying for the PhD.</t>
  </si>
  <si>
    <t>C7/005</t>
  </si>
  <si>
    <t>Banamwana</t>
  </si>
  <si>
    <t>Environmental Studies</t>
  </si>
  <si>
    <t>cbanamwana@cartafrica.org</t>
  </si>
  <si>
    <t>banacele@yahoo.fr</t>
  </si>
  <si>
    <t>+250785160088</t>
  </si>
  <si>
    <t>Biodiversity Concervation Sciences</t>
  </si>
  <si>
    <t xml:space="preserve">The use of Ecological Sanitation (EcoSan) latrines towards sustainable economics in Rwanda </t>
  </si>
  <si>
    <t xml:space="preserve">Dr. David Musoke, PhD </t>
  </si>
  <si>
    <t xml:space="preserve"> Assoc. Prof. Nazarius Mbona Tumwesigye</t>
  </si>
  <si>
    <t>Assoc.Prof.Theoneste Ntakirutimana</t>
  </si>
  <si>
    <t xml:space="preserve">0000-0002-2817-2926 </t>
  </si>
  <si>
    <t>Ecological sanitation technology uptake and health risks among users of its products in Burera District, Rwanda</t>
  </si>
  <si>
    <t>WT-DELTAS/DAAD</t>
  </si>
  <si>
    <t>C7/006</t>
  </si>
  <si>
    <t>Catherine</t>
  </si>
  <si>
    <t>Mawia</t>
  </si>
  <si>
    <t>Musyoka</t>
  </si>
  <si>
    <t>Clinical Psychology</t>
  </si>
  <si>
    <t>Department of Psychiatry</t>
  </si>
  <si>
    <t>cmusyoka@cartafrica.org</t>
  </si>
  <si>
    <t>camulundu2011@gmail.com</t>
  </si>
  <si>
    <t>+254 721 723514, +254 720 326 306</t>
  </si>
  <si>
    <t>Master of Science Clinical Psychology</t>
  </si>
  <si>
    <t>Evaluating the Effectiveness of Peer Mentorship Programs in the Prevention of Alcohol and Drug Abuse among Students at the University of Nairobi</t>
  </si>
  <si>
    <t>Dr. Muthoni Mathai</t>
  </si>
  <si>
    <t>Dr William Byansi</t>
  </si>
  <si>
    <t>Dr Thomas Crea</t>
  </si>
  <si>
    <t>Clinical Psychologist</t>
  </si>
  <si>
    <t>Clinical Psychologist &amp; ADAP Program Coordinator</t>
  </si>
  <si>
    <t>0000-0001-6669-9860</t>
  </si>
  <si>
    <t>Prevention of Alcohol and Substance Abuse: mHealth Technology Based Peer Mentoring Among University of Nairobi Students</t>
  </si>
  <si>
    <t>C7/007</t>
  </si>
  <si>
    <t>Olubukola</t>
  </si>
  <si>
    <t>Cadmus</t>
  </si>
  <si>
    <t>Community Medicine</t>
  </si>
  <si>
    <t>colubukola@cartafrica.org</t>
  </si>
  <si>
    <t>eniyolacadmus@gmail.com</t>
  </si>
  <si>
    <t>+234802360510</t>
  </si>
  <si>
    <t>Feasibility and preferences of older persons in Oyo State Nigeria regarding ageing in place: A Rural-Urban Comparison</t>
  </si>
  <si>
    <t>Prof. Eme Owoaje Theodara</t>
  </si>
  <si>
    <t>Dr Adebusoye Adekunle Lawrence</t>
  </si>
  <si>
    <t>0000-0002-0201-1462</t>
  </si>
  <si>
    <t>An exploration of models for community care and desire to Age in Place among older persons in Oyo State, South Western Nigeria</t>
  </si>
  <si>
    <t>Unmet Needs for Informal Support and Their Health Implications for Older Adults in Oyo State, Nigeria</t>
  </si>
  <si>
    <t>C7/008</t>
  </si>
  <si>
    <t>Wanangwa</t>
  </si>
  <si>
    <t>Chimwaza</t>
  </si>
  <si>
    <t>Manda</t>
  </si>
  <si>
    <t>wmanda@cartafrica.org</t>
  </si>
  <si>
    <t>wchimwaza@medcol.mw</t>
  </si>
  <si>
    <t>+265999445465</t>
  </si>
  <si>
    <t>Lived Experiences of Couple Adopters of Modern Contraceptive Methods: Husbands’ Perspectives</t>
  </si>
  <si>
    <t>Associate Professor Yandisa Sikweyiya</t>
  </si>
  <si>
    <t>Associate Professor Mphatso Kamndaya</t>
  </si>
  <si>
    <t>Research Coordinator</t>
  </si>
  <si>
    <t>Research coordinator</t>
  </si>
  <si>
    <t>0000-0001-8061-8457</t>
  </si>
  <si>
    <t>Social Support and Sexual Health among Very Young adolescent girls in two Districts in Malawi: A Narrative Inquiry</t>
  </si>
  <si>
    <t>Social support and sexual health among very young adolescent girls in two districts in Malawi: A narrative inquiry</t>
  </si>
  <si>
    <t>JAS 1&amp;2, 2017</t>
  </si>
  <si>
    <t>C7/009</t>
  </si>
  <si>
    <t>Madalitso</t>
  </si>
  <si>
    <t>Enock</t>
  </si>
  <si>
    <t>Chisati</t>
  </si>
  <si>
    <t>Exercise Science</t>
  </si>
  <si>
    <t>Physiotherapy</t>
  </si>
  <si>
    <t>201580013286</t>
  </si>
  <si>
    <t>echisati@cartafrica.org</t>
  </si>
  <si>
    <t>echisati@medcol.mw</t>
  </si>
  <si>
    <t>+265888168284</t>
  </si>
  <si>
    <t>MSc in Exercise Physiology and Sports Sciences</t>
  </si>
  <si>
    <t>Lipodystrophy and physical fitness surveillance of people living with HIV while on antiretroviral therapy in Malawi</t>
  </si>
  <si>
    <t>Professor Lampiao Fanuel</t>
  </si>
  <si>
    <t>Professor Demitri Constantino</t>
  </si>
  <si>
    <t>Head of department of Physiotherapy; Country Contact |Global Observatory for Physical Activity (GoPA); Part Time Lecturer|Health &amp; Fitness Professionals Academy (HFPA) International; Chairperson |College of Medicine HPC Sports Science Committee; (Oct 22020)</t>
  </si>
  <si>
    <t>0000-0001-5596-9386</t>
  </si>
  <si>
    <t>Physical fitness and bone mineral density in people living with HIV and receiving antiretroviral therapy in Blantyre, Malawi</t>
  </si>
  <si>
    <t>Reduced bone mineral density among people living wih HIV and receiving ant-retroviral therapy in Blantyre, Malawi: Pharmacological challenges, prevalence and the role of exercise</t>
  </si>
  <si>
    <t>C7/010</t>
  </si>
  <si>
    <t>Edna</t>
  </si>
  <si>
    <t>Wairimu</t>
  </si>
  <si>
    <t>Kamau</t>
  </si>
  <si>
    <t>Internal Medicine</t>
  </si>
  <si>
    <t>Clinical Medicine and Therapeutics</t>
  </si>
  <si>
    <t>ekamau@cartafrica.org</t>
  </si>
  <si>
    <t>dr.ednakamau@gmail.com</t>
  </si>
  <si>
    <t>+254 722-649187</t>
  </si>
  <si>
    <t>Detection of esophageal squamous cell dysplasia and early squamous cell carcinoma in high risk populations</t>
  </si>
  <si>
    <t>Professor Lucy Muchiri</t>
  </si>
  <si>
    <t>Non-Alcoholic Steatohepatitis and Advanced Fibrosis in Patients with Non-Alcoholic Fatty Liver Disease at the Kenyatta National Clinical research - The Diagnostic Utility of Non-Invasive Tests</t>
  </si>
  <si>
    <t>C7/011</t>
  </si>
  <si>
    <t>Felishana</t>
  </si>
  <si>
    <t>Jepkosgei</t>
  </si>
  <si>
    <t>Cherop</t>
  </si>
  <si>
    <t>Management Science</t>
  </si>
  <si>
    <t>Management Science, School of Business and Economics</t>
  </si>
  <si>
    <t>SBE/DPHIL/BM/18/15</t>
  </si>
  <si>
    <t>fcherop@cartafrica.org</t>
  </si>
  <si>
    <t>fcherop@gmail.com</t>
  </si>
  <si>
    <t>+254720296334</t>
  </si>
  <si>
    <t xml:space="preserve">MBA, Strategic Management, MSc. International Health Research Ethics </t>
  </si>
  <si>
    <t>Entrepreneurial Orientation and Self-Concept Traits on Health Outcomes of People Living With HIV/Aids in Western Kenya</t>
  </si>
  <si>
    <t>Prof. Michael Korir</t>
  </si>
  <si>
    <t>Dr. Juddy Wachira</t>
  </si>
  <si>
    <t>0000-0001-5599-0839</t>
  </si>
  <si>
    <t>Strategic Leadership, Relational Dynamics and Patient Loyalty to HIV Care in a Public Clinical research in Eldoret, Western Kenya</t>
  </si>
  <si>
    <t>Strategic Clinical Leader Attributes and Health System Factors Associated with Patient Loyalty to HIV Care in Moi Teaching and Referral Clinical research, Eldoret, Kenya</t>
  </si>
  <si>
    <t>JAS 3&amp;4, 2021</t>
  </si>
  <si>
    <t>C7/012</t>
  </si>
  <si>
    <t>Folake</t>
  </si>
  <si>
    <t>Barakat</t>
  </si>
  <si>
    <t>Lawal</t>
  </si>
  <si>
    <t>Dentistry</t>
  </si>
  <si>
    <t>Department of Periodontology and Community Dentistry</t>
  </si>
  <si>
    <t>flawal@cartafrica.org</t>
  </si>
  <si>
    <t>folakemilawal@yahoo.com</t>
  </si>
  <si>
    <t>+2348023658988</t>
  </si>
  <si>
    <t>MDS</t>
  </si>
  <si>
    <t>Evaluation and comparison of oral health education delivery strategies in the promotion of oral health among adolescents in Ibadan</t>
  </si>
  <si>
    <t>Professor Oke Aderemi Gbemisola</t>
  </si>
  <si>
    <t>Coordinator Community oral health programme</t>
  </si>
  <si>
    <t>0000-0002-3193-387X</t>
  </si>
  <si>
    <t>Comparison of school based oral health promotion strategies among adolescents in Ibadan, Nigeria</t>
  </si>
  <si>
    <t>C7/013</t>
  </si>
  <si>
    <t>Funmilola</t>
  </si>
  <si>
    <t>Folasade</t>
  </si>
  <si>
    <t>Oyinlola</t>
  </si>
  <si>
    <t>SSP15/16/R/0001</t>
  </si>
  <si>
    <t>foyinlola@cartafrica.org</t>
  </si>
  <si>
    <t>funmibek1@yahoo.com</t>
  </si>
  <si>
    <t>+2347037847020</t>
  </si>
  <si>
    <t>M.sc Demography and Social Statistics</t>
  </si>
  <si>
    <t>Childbearing Choices and Intentions among Married Women in Nigeria</t>
  </si>
  <si>
    <t>Prof. Bamiwuye Olusina</t>
  </si>
  <si>
    <t xml:space="preserve">Dr. Adedokun Sulaimon </t>
  </si>
  <si>
    <t>0000-0002-9630-963X</t>
  </si>
  <si>
    <t>Individual, Household and Neighbourhood Factors Influencing Women's Reproductive Choices in Nigeria</t>
  </si>
  <si>
    <t>JAS1, 2017</t>
  </si>
  <si>
    <t>C7/014</t>
  </si>
  <si>
    <t>Justus</t>
  </si>
  <si>
    <t>Khashmottoh</t>
  </si>
  <si>
    <t>Musasiah</t>
  </si>
  <si>
    <t>Social Sciences</t>
  </si>
  <si>
    <t>Research Capacity Strengthening Division</t>
  </si>
  <si>
    <t>jmusasiah@cartafrica.org</t>
  </si>
  <si>
    <t>musasiahjustus@yahoo.com; justus.musasiah.ke@gmail.com</t>
  </si>
  <si>
    <t>+254720970716</t>
  </si>
  <si>
    <t>Assessing the importance of private providers in Maternal Health Services in Nairobi Slums</t>
  </si>
  <si>
    <t>Dr. Caryn Abrahams</t>
  </si>
  <si>
    <t>Prof. Alex Van Den Heever</t>
  </si>
  <si>
    <t>0000-0001-8586-186X</t>
  </si>
  <si>
    <t>C7/015</t>
  </si>
  <si>
    <t>Reegan Mulubwa</t>
  </si>
  <si>
    <t>Mwansa-Kambafwile</t>
  </si>
  <si>
    <t>jmwansa@cartafrica.org</t>
  </si>
  <si>
    <t>judy.mwansa@gmail.com</t>
  </si>
  <si>
    <t>+27739217403</t>
  </si>
  <si>
    <t>Initial Lost to follow-up and Contact Tracing among Tuberculosis patients: The Role of Ward-based Outreach Teams and SMS Technology</t>
  </si>
  <si>
    <t xml:space="preserve">Prof. Colin Menezes  </t>
  </si>
  <si>
    <t>Senior Epidemiologist</t>
  </si>
  <si>
    <t>0000-0001-8552-2366</t>
  </si>
  <si>
    <t>Initial lost to follow up and contact tracing amongst tuberclosis patients: the role of ward based outreach teams (WBOT'S) and short message services (SMS) technology</t>
  </si>
  <si>
    <t>JAS 2, 2017</t>
  </si>
  <si>
    <t>C7/016</t>
  </si>
  <si>
    <t>Kellen</t>
  </si>
  <si>
    <t>Joyce</t>
  </si>
  <si>
    <t>EPIDEMIOLOGY/ BIOSTATISTICS</t>
  </si>
  <si>
    <t>SCHOOL OF PUBLIC HEALTH</t>
  </si>
  <si>
    <t>kkarimi@cartafrica.org</t>
  </si>
  <si>
    <t>karimikellen@gmail.com</t>
  </si>
  <si>
    <t>+254(0)721263316</t>
  </si>
  <si>
    <t>Prevalence and Risk factors of non-communicable diseases related to urban ground water among households in informal settlements, Kisumu City, Kenya</t>
  </si>
  <si>
    <t>Laboratory</t>
  </si>
  <si>
    <t>Prof. Mutuku A. Mwanthi</t>
  </si>
  <si>
    <t>Investigation of Contamination of Community Groundwater Sources with Antibiotics in Informal Settlements in Kisumu, Kenya</t>
  </si>
  <si>
    <t>Investigation of contamination of community groundwater sources with antibiotics in informal settlements in Kisumu, Kenya</t>
  </si>
  <si>
    <t>C7/017</t>
  </si>
  <si>
    <t>Marceline</t>
  </si>
  <si>
    <t>Finda</t>
  </si>
  <si>
    <t>Carta-17-17</t>
  </si>
  <si>
    <t>mfinda@cartafrica.org</t>
  </si>
  <si>
    <t>marcelinefinda@gmail.com</t>
  </si>
  <si>
    <t>+255684967440</t>
  </si>
  <si>
    <t xml:space="preserve">Effective outbreak Communication to urban and rural communities in Tanzania, using Zika as an example </t>
  </si>
  <si>
    <t>Dr. Fredros Okumu</t>
  </si>
  <si>
    <t>Senior Research Scientist</t>
  </si>
  <si>
    <t>0000-0003-4460-4415</t>
  </si>
  <si>
    <t>Awareness and acceptance of alternative technologies for malaria control among stakeholders in Tanzania: A community engagement processs</t>
  </si>
  <si>
    <t>C7/018</t>
  </si>
  <si>
    <t>Martha</t>
  </si>
  <si>
    <t>Kabudula</t>
  </si>
  <si>
    <t>Makwero</t>
  </si>
  <si>
    <t>Family Medicine</t>
  </si>
  <si>
    <t>mmakwero@cartafrica.org</t>
  </si>
  <si>
    <t>marthamakwero@gmail.com</t>
  </si>
  <si>
    <t>+265 884111312</t>
  </si>
  <si>
    <t>Masters in Medicine ( Family Medicine)</t>
  </si>
  <si>
    <t>Assessment of chronic care patients’ perspectives on core attributes of patient centered care in Malawi</t>
  </si>
  <si>
    <t>Jude Igumbor</t>
  </si>
  <si>
    <t>Clinical Lecturer</t>
  </si>
  <si>
    <t>Clinical Lecturer &amp; Senior advisor</t>
  </si>
  <si>
    <t>Head of Department, Family Medicine department</t>
  </si>
  <si>
    <t>0000-0002-8396-5056</t>
  </si>
  <si>
    <t>STAKEHOLDERS' UNDERSTANDING AND EXPERIENCES OF PATIENT CENTRED CARE: A CASE STUDY OF DIABETES MELLITUS MANAGEMENT IN BLANTYRE, MALAWI.</t>
  </si>
  <si>
    <t>The Assessment of Patient-centered Care among diabetic patients in Southern Malawi</t>
  </si>
  <si>
    <t>C7/019</t>
  </si>
  <si>
    <t>Marie Claire</t>
  </si>
  <si>
    <t>Uwamahoro</t>
  </si>
  <si>
    <t>muwamahoro@cartafrica.org</t>
  </si>
  <si>
    <t>clairuwa073@gmail.com</t>
  </si>
  <si>
    <t>+250788402547</t>
  </si>
  <si>
    <t>Developing intervention strategies to improve health literacy and quality of life for diabetic patients in Rwanda</t>
  </si>
  <si>
    <t>Dr. Nokuthula Mafutha</t>
  </si>
  <si>
    <t>Professor Daleen Casteleijn</t>
  </si>
  <si>
    <t>Post-Doctoral Associate</t>
  </si>
  <si>
    <t>UNIVERSITY OF CALGARY (2022)</t>
  </si>
  <si>
    <t>0000-0002-0750-3992</t>
  </si>
  <si>
    <t>Development and pilot testing of an instrument to assess self management barriers among patients diagonised with type 2 diabetes patients in Rwanda.</t>
  </si>
  <si>
    <t>C7/020</t>
  </si>
  <si>
    <t>Nishimwe</t>
  </si>
  <si>
    <t>Aurore</t>
  </si>
  <si>
    <t>naurore@cartafrica.org</t>
  </si>
  <si>
    <t>aurorehirwa@gmail.com</t>
  </si>
  <si>
    <t>+250788814121</t>
  </si>
  <si>
    <t>Master of Science in Health Informatics</t>
  </si>
  <si>
    <t>M-Health To Battle Maternal Death In Sub - Saharan Africa. Case Of Rwanda</t>
  </si>
  <si>
    <t xml:space="preserve">Dr. Daphney Nozizwe Conco </t>
  </si>
  <si>
    <t>Senior lecturer</t>
  </si>
  <si>
    <t>Deputy team leader/ digital health</t>
  </si>
  <si>
    <t>0000-0002-8019-2561</t>
  </si>
  <si>
    <t>Safe delivery mhealth application and clinical decision making among nurses and midwives on basic emergency obstetric and newborn carein district Clinical researchs in Rwanda</t>
  </si>
  <si>
    <t>I am on 4-year study leave for Ph.D. (20% contract) since March 2018 which implies that I am implementing 20% of my workload at my work Institution.</t>
  </si>
  <si>
    <t>C7/021</t>
  </si>
  <si>
    <t>Olufemi</t>
  </si>
  <si>
    <t>Adetutu</t>
  </si>
  <si>
    <t>DEPARTMENT OF DEMOGRAPHY AND SOCIAL STATISTICS</t>
  </si>
  <si>
    <t>SSP15/16/R/0002</t>
  </si>
  <si>
    <t>oadetutu@cartafrica.org</t>
  </si>
  <si>
    <t>femzhor2006@yahoo.com</t>
  </si>
  <si>
    <t>+2347038065386</t>
  </si>
  <si>
    <t>Individual and Social Contexts of  Risky Sexual Behaviour of Emerging Adults in Nigeria</t>
  </si>
  <si>
    <t>Dr. Sola Asa</t>
  </si>
  <si>
    <t>0000-0001-5699-7055</t>
  </si>
  <si>
    <t>Contextual Determinants of Sexual Behaviour of Emerging Adults in Nigeria</t>
  </si>
  <si>
    <t>C7/022</t>
  </si>
  <si>
    <t>Onabanjo</t>
  </si>
  <si>
    <t>Ogun</t>
  </si>
  <si>
    <t>PGX16121713024003</t>
  </si>
  <si>
    <t>oogun@cartafrica.org</t>
  </si>
  <si>
    <t>olufunmiogun@gmail.com</t>
  </si>
  <si>
    <t>+2348032137984</t>
  </si>
  <si>
    <t>Usefulness of immunohistochemistry in the characterization of malignant potential in pterygium specimens following excision</t>
  </si>
  <si>
    <t>Prof. Charles O. Bekibele</t>
  </si>
  <si>
    <t>Health related quality of life, mental health status and lived experiences of visually impaired adolescents in selected institutions in Oyo state, Nigeria</t>
  </si>
  <si>
    <t>C7/023</t>
  </si>
  <si>
    <t>Oluseye</t>
  </si>
  <si>
    <t>Ademola</t>
  </si>
  <si>
    <t>Okunola</t>
  </si>
  <si>
    <t>SOCIOLOGY</t>
  </si>
  <si>
    <t>SOCIOLOGY AND ANTHROPOLOGY</t>
  </si>
  <si>
    <t>ookunola@cartafrica.org</t>
  </si>
  <si>
    <t>spancho2001@yahoo.com</t>
  </si>
  <si>
    <t>+2347039086791</t>
  </si>
  <si>
    <t>Socio-Cultural Determinants of Healthcare Utilisation among Caregivers for Under-Five Children in South Western Nigeria</t>
  </si>
  <si>
    <t>Prof. M.A.O Aluko</t>
  </si>
  <si>
    <t>0000-0003-4138-0233</t>
  </si>
  <si>
    <t>Sociological Analysis of Self-medication practices in the care of Under-five Children by Caregivers in South western Nigeria</t>
  </si>
  <si>
    <t>Sociological Analysis of Self-medication practices in the care of Under-five Children by Caregivers in Southwestern Nigeria.</t>
  </si>
  <si>
    <t>C7/024</t>
  </si>
  <si>
    <t>Olusola</t>
  </si>
  <si>
    <t>Oluyinka</t>
  </si>
  <si>
    <t>Olawoye</t>
  </si>
  <si>
    <t>Ophthalmologist</t>
  </si>
  <si>
    <t>Department of Ophthalmology</t>
  </si>
  <si>
    <t>oolawoye@cartafrica.org</t>
  </si>
  <si>
    <t>solaolawoye@yahoo.com</t>
  </si>
  <si>
    <t>+2348023890063</t>
  </si>
  <si>
    <t>Prevalence and Determinants of Primary Open Angle Glaucoma in a sub-urban population in South West Nigeria</t>
  </si>
  <si>
    <t>Prof. Olufunmilayo Fawole</t>
  </si>
  <si>
    <t>Prof. Ashaye</t>
  </si>
  <si>
    <t>0000-0003-2357-8924</t>
  </si>
  <si>
    <t>Pathways to care and Clinical research retention of glaucoma patients in South West Nigeria</t>
  </si>
  <si>
    <t>C7/025</t>
  </si>
  <si>
    <t>Stevens</t>
  </si>
  <si>
    <t>M.B</t>
  </si>
  <si>
    <t>Kisaka</t>
  </si>
  <si>
    <t>W80/52986/2018</t>
  </si>
  <si>
    <t>skisaka@cartafrica.org</t>
  </si>
  <si>
    <t>bmks@dr.com</t>
  </si>
  <si>
    <t>+256 392 945 160</t>
  </si>
  <si>
    <t>HIV - Brucellosis co-infections in Uganda: Epidemiology, clinical profiles, antimicrobial susceptibility patterns and molecular characterization of Brucella species</t>
  </si>
  <si>
    <t>Field and Laboratory</t>
  </si>
  <si>
    <t>Prof. Fredrick Edward Makumbi</t>
  </si>
  <si>
    <t>NATIONAL AGRICULTURAL RESEARCH ORGANOZATION (NARO) - 2023</t>
  </si>
  <si>
    <t>0000-0001-7848-316X</t>
  </si>
  <si>
    <t>PRE-CLINICAL CARE, CLINICAL MANAGEMENT AND OUTCOMES OF DOG BITE INJURIES IN HIGH RABIES BURDEN DISTRICTS OF WAKISO AND KAMPALA, UGANDA</t>
  </si>
  <si>
    <t>Preclinical care, clinical management and outcomes of dog bites injuries in high Rabies burden districts of Wakiso and Kampala, Uganda</t>
  </si>
  <si>
    <t>I study out of my home country and home institution.</t>
  </si>
  <si>
    <t>C7/026</t>
  </si>
  <si>
    <t>Sonti</t>
  </si>
  <si>
    <t>Imogene</t>
  </si>
  <si>
    <t>Pilusa</t>
  </si>
  <si>
    <t>PHYSIOTHERAPY</t>
  </si>
  <si>
    <t>9311506K</t>
  </si>
  <si>
    <t>spilusa@cartafrica.org</t>
  </si>
  <si>
    <t>sonti.pilusa@wits.ac.za</t>
  </si>
  <si>
    <t>082 053 6190</t>
  </si>
  <si>
    <t xml:space="preserve">Prevalence of Secondary and Co-Morbidities in People with Physical Disabilities  </t>
  </si>
  <si>
    <t>Hellen Myezwa</t>
  </si>
  <si>
    <t xml:space="preserve">Prof. Joanne Potterton </t>
  </si>
  <si>
    <t>0000-0003-0606-9669</t>
  </si>
  <si>
    <t>Prevention care for secondary health conditions amongst people living with spinal cord iinjuries in the Tshwane Metropolitan area</t>
  </si>
  <si>
    <t>Prevention care of secondary health conditions among people living with spinal cord injuries in the Tshwane Metropolitan area</t>
  </si>
  <si>
    <t>C7/027</t>
  </si>
  <si>
    <t>Gad</t>
  </si>
  <si>
    <t>Rutayisire</t>
  </si>
  <si>
    <t>Immunology and Clinical microbiology</t>
  </si>
  <si>
    <t>Microbiology</t>
  </si>
  <si>
    <t>grutayisire@cartafrica.org</t>
  </si>
  <si>
    <t>gadrutal@yahoo.co.uk</t>
  </si>
  <si>
    <t>+25078886881</t>
  </si>
  <si>
    <t>Molecular and social behaviour factors associated with mother to child transmission of drug resistant HIV-1 strains in District Clinical research’s PMTCT Clinic, Rwanda</t>
  </si>
  <si>
    <t>C8/001</t>
  </si>
  <si>
    <t xml:space="preserve"> Lindiwe</t>
  </si>
  <si>
    <t>Farlane</t>
  </si>
  <si>
    <t>Monitoring &amp; Evaluation</t>
  </si>
  <si>
    <t>lfarlane@cartafrica.org</t>
  </si>
  <si>
    <t>lindiwefarlane@gmail.com</t>
  </si>
  <si>
    <t>+27113585324</t>
  </si>
  <si>
    <t>MA HEALTH PROMOTION</t>
  </si>
  <si>
    <t>Systematic review and cohort analysis of at risk children tracked and managed through the 90-90-90 HIV treatment cascade in the City of Johannesburg District, South Africa</t>
  </si>
  <si>
    <t>Lee Fairlie</t>
  </si>
  <si>
    <t>Saiqa Mullick</t>
  </si>
  <si>
    <t>Nancy Yinger</t>
  </si>
  <si>
    <t>TECHNICAL HEAD: MONITORING &amp; EVALUATION</t>
  </si>
  <si>
    <t>Consultant - Social &amp; Behavior Change</t>
  </si>
  <si>
    <t>0000-0002-2051-0118</t>
  </si>
  <si>
    <t>Improving 90-90-90 HIV coverage for children and adolescents in the inner city of Johannesburg, South Africa: an outcome evaluation</t>
  </si>
  <si>
    <t>Implementation evaluation of the Paediatric and Adolescent Scale-up Plan for 90-90-90 HIV outcomes in the inner City of Johannesburg, South Africa</t>
  </si>
  <si>
    <t>C8/002</t>
  </si>
  <si>
    <t>Adeleye</t>
  </si>
  <si>
    <t>Adeomi</t>
  </si>
  <si>
    <t>aadeomi@cartafrica.org</t>
  </si>
  <si>
    <t>leyeadeomi@yahoo.com</t>
  </si>
  <si>
    <t>+234 803 653 5077</t>
  </si>
  <si>
    <t>Pattern and determinants of the nutritional status of school-aged children and adolescents in Nigeria; using multi-level modeling</t>
  </si>
  <si>
    <t xml:space="preserve">Dr Kerstin Klipstein-Grobusch </t>
  </si>
  <si>
    <t>0000-0002-6645-7295</t>
  </si>
  <si>
    <t>THE DOUBLE BURDEN OF MALNUTRITION AMONG SCHOOL-AGED CHILDREN AND ADOLESCENTS; THE NIGERIAN EXPERIENCE</t>
  </si>
  <si>
    <t>C8/003</t>
  </si>
  <si>
    <t>Jean de Dieu</t>
  </si>
  <si>
    <t>Habimana</t>
  </si>
  <si>
    <t>jhabimana@cartafrica.org</t>
  </si>
  <si>
    <t>kajado7@gmail.com</t>
  </si>
  <si>
    <t>+250788446024</t>
  </si>
  <si>
    <t>MSc of applied Human Nutrition</t>
  </si>
  <si>
    <t>Prevalence of Aflatoxin from Breast Milk and its effect on nutrition status of children under two years old in Nyamagabe District of Rwanda</t>
  </si>
  <si>
    <t>Dr. John Wangoh</t>
  </si>
  <si>
    <t>Academic Staff</t>
  </si>
  <si>
    <t>Member of Exams moderattion commeittee</t>
  </si>
  <si>
    <t>0000-0002-7473-853X</t>
  </si>
  <si>
    <t>Positive deviance in child growth</t>
  </si>
  <si>
    <t>C8/004</t>
  </si>
  <si>
    <t>Julienne</t>
  </si>
  <si>
    <t>Murererehe</t>
  </si>
  <si>
    <t>Oral  maxillofacial surgery and pathology</t>
  </si>
  <si>
    <t>jmurererehe@cartafrica.org</t>
  </si>
  <si>
    <t>jmurererehe@yahoo.com</t>
  </si>
  <si>
    <t>+250788593017</t>
  </si>
  <si>
    <t>Effect of early treatment of dental caries and periodontal diseases on the psycho-social functionality and viral load among HIV-infected patients in Rwanda.</t>
  </si>
  <si>
    <t xml:space="preserve">Prof. V Yengopal </t>
  </si>
  <si>
    <t>Dr Yolanda Malele-Kolisa; Yolanda.Kolisa@wits.ac.za; University of the Witwatersrand</t>
  </si>
  <si>
    <t>0000-0001-7980-1107</t>
  </si>
  <si>
    <t>Risk factors to caries and periodontal diseases among HIV-positive adults on Antiretroviral treatment in Nyarugenge district, Rwanda</t>
  </si>
  <si>
    <t>Risk factors for caries and periodontal diseases: A comparative study among HIV-positive and HIV-negative adults in Nyarugenge district, Rwanda.</t>
  </si>
  <si>
    <t>C8/005</t>
  </si>
  <si>
    <t>Jacob</t>
  </si>
  <si>
    <t>Wale</t>
  </si>
  <si>
    <t>Mobolaji</t>
  </si>
  <si>
    <t>SSP16/17/H/0462</t>
  </si>
  <si>
    <t>jmobolaji@cartafrica.org</t>
  </si>
  <si>
    <t>mobolawale@gmail.com</t>
  </si>
  <si>
    <t>+2348030755825</t>
  </si>
  <si>
    <t>M.Sc. Demography and Social Statistics</t>
  </si>
  <si>
    <t>Individual and Family Context of Social Support and Quality of Life of Elderly in South Western Nigeria</t>
  </si>
  <si>
    <t>Prof. Akanni Ibukun Akinyemi</t>
  </si>
  <si>
    <t>Dr. Bola Lukman Solanke</t>
  </si>
  <si>
    <t>0000-0002-4996-9387</t>
  </si>
  <si>
    <t>Determinants and Health Implication of Unmet Needs for Informal Support for Older people in South-Western Nigeria.</t>
  </si>
  <si>
    <t>C8/006</t>
  </si>
  <si>
    <t>Doris</t>
  </si>
  <si>
    <t>Kwesiga</t>
  </si>
  <si>
    <t>dkwesiga@cartafrica.org</t>
  </si>
  <si>
    <t>dknnkwesiga@gmail.com</t>
  </si>
  <si>
    <t>+256 750 972487</t>
  </si>
  <si>
    <t>Factors affecting measurement of pregnancy and adverse pregnancy outcomes in survey data collection and HDSS longitudinal surveillance</t>
  </si>
  <si>
    <t>C8/007</t>
  </si>
  <si>
    <t>Samuel</t>
  </si>
  <si>
    <t>Waweru</t>
  </si>
  <si>
    <t>Mwaniki</t>
  </si>
  <si>
    <t>smwaniki@cartafrica.org</t>
  </si>
  <si>
    <t>smwanex@gmail.com</t>
  </si>
  <si>
    <t>+254 721 543 351</t>
  </si>
  <si>
    <t>MSC. TROPICAL AND INFECTIOUS DISEASES</t>
  </si>
  <si>
    <t>Sexual health of male university students who have sex with men in Nairobi, Kenya: Needs and Responses</t>
  </si>
  <si>
    <t xml:space="preserve">Dr. Thesla Palanee </t>
  </si>
  <si>
    <t>Dr. Peter Mugo</t>
  </si>
  <si>
    <t>PHARMACIST</t>
  </si>
  <si>
    <t xml:space="preserve">Member, CARTA Steering Committee </t>
  </si>
  <si>
    <t>0000-0001-8682-311X</t>
  </si>
  <si>
    <t>HIV, STI and related factors among tertiary male students who have sex with men in Nairobi, Kenya and Blantyre, Malawi</t>
  </si>
  <si>
    <t>Integrated biological behavioural assessment of human immunodeficiency virus and sexually transmitted infections among tertiary student men who have sex with men in Nairobi, Kenya</t>
  </si>
  <si>
    <t>TO CONCENTRATE ON PROTOCOL DEVELOPMENT AND DATA COLLECTION</t>
  </si>
  <si>
    <t>C8/008</t>
  </si>
  <si>
    <t>Christine</t>
  </si>
  <si>
    <t>Minoo</t>
  </si>
  <si>
    <t>Mbindyo</t>
  </si>
  <si>
    <t>Veterinary Microbiology</t>
  </si>
  <si>
    <t>Veterinary Pathology, Microbiology and Parasitology</t>
  </si>
  <si>
    <t>cmbindyo@cartafrica.org</t>
  </si>
  <si>
    <t>christineminoo@yahoo.com</t>
  </si>
  <si>
    <t>+254726467024</t>
  </si>
  <si>
    <t>Msc in Applied Microbiology (Bacteriology option)</t>
  </si>
  <si>
    <t>CHARACTERIZATION OF MICROBIOTA OF RAW MILK FROM HEALTHY AND MASTITIC DAIRY COWS BY METAGENOMIC ANALYSIS AND ASSESSMENT OF ANTIMICROBIAL RESISTANCE POTENTIAL FOR THE DETECTED STRAINS IN KIAMBU COUNTY</t>
  </si>
  <si>
    <t>Prof. George Gitao</t>
  </si>
  <si>
    <t>Prof. Paul Plummer</t>
  </si>
  <si>
    <t>Prof. Charles Mulei</t>
  </si>
  <si>
    <t>0000-0001-7423-0341</t>
  </si>
  <si>
    <t>Bovine mastitis: Characterization of milk microbial diversity, their antibiotic resistance and factors linked to these profiles in dairy cows in Kenya</t>
  </si>
  <si>
    <t>C8/009</t>
  </si>
  <si>
    <t>Siphamandla</t>
  </si>
  <si>
    <t>Bonga</t>
  </si>
  <si>
    <t>Gumede</t>
  </si>
  <si>
    <t>sgumede@cartafrica.org</t>
  </si>
  <si>
    <t>sbzgumede@gmail.com</t>
  </si>
  <si>
    <t>+27 11 358 5500</t>
  </si>
  <si>
    <t>Analysis of factors associated with adherence on second-line regimen in the inner city Johannesburg, South Africa: A mixed method retrospective cohort study</t>
  </si>
  <si>
    <t>Samanta T Lalla-Edward</t>
  </si>
  <si>
    <t>John de Wit</t>
  </si>
  <si>
    <t>Technical Specialist</t>
  </si>
  <si>
    <t>0000-0002-7870-1363</t>
  </si>
  <si>
    <t>Adherence to first-line and second-line antiretroviral therapy (ART) in selected rural and urban communities in South Africa: assessment of patient support needs and adherence strategies</t>
  </si>
  <si>
    <t>Strengthening understanding of effective adherence strategies for first-line and second-line antiretroviral therapy (ART) in selected rural and urban communities in South Africa</t>
  </si>
  <si>
    <t>C8/010</t>
  </si>
  <si>
    <t>Margaret</t>
  </si>
  <si>
    <t>Omowaleola</t>
  </si>
  <si>
    <t>Akinwaare</t>
  </si>
  <si>
    <t>makinwaare@cartafrica.org</t>
  </si>
  <si>
    <t>margaretakinwaare@gmail.com</t>
  </si>
  <si>
    <t>+2348034242253</t>
  </si>
  <si>
    <t>M.Sc</t>
  </si>
  <si>
    <t>Effects of goal-oriented prenatal class on birth preparedness and complication readiness among pregnant women in selected local governments in Ibadan</t>
  </si>
  <si>
    <t>Dr. O. Abimbola Oluwatosin</t>
  </si>
  <si>
    <t>0000-0003-3453-2569</t>
  </si>
  <si>
    <t>Fostering women's birth preparedness and complication through goal-oriented prenatal classes in primary health facilities in Ibadan, Nigeria.</t>
  </si>
  <si>
    <t>C8/011</t>
  </si>
  <si>
    <t>Angella</t>
  </si>
  <si>
    <t>Musewa</t>
  </si>
  <si>
    <t>One Health</t>
  </si>
  <si>
    <t>Biosecurity, Ecosystems and Veterinary Public Health</t>
  </si>
  <si>
    <t>W80/54808/2019</t>
  </si>
  <si>
    <t>amusewa@cartafrica.org</t>
  </si>
  <si>
    <t>musewaa@gmail.com</t>
  </si>
  <si>
    <t>+256787456336</t>
  </si>
  <si>
    <t>MSc. Clinical epidemiology and Biostatistics</t>
  </si>
  <si>
    <t xml:space="preserve">Molecular Epidemiology and Immunological responses associated with Flavivirus infections among febrile individuals in Western Uganda. </t>
  </si>
  <si>
    <t>Dr. Kato Charles Drago</t>
  </si>
  <si>
    <t>Dr. Kristina Roesel</t>
  </si>
  <si>
    <t>0000-0002-9399-1522</t>
  </si>
  <si>
    <t>Epidemiology and Molecular Characterization of Erysipelothrix rhusiopathiae infections in pigs and humans in Uganda</t>
  </si>
  <si>
    <t>C8/012</t>
  </si>
  <si>
    <t>Robert</t>
  </si>
  <si>
    <t>Chemistry</t>
  </si>
  <si>
    <t>Biomedical Laboratory Sciences</t>
  </si>
  <si>
    <t>rrutayisire@cartafrica.org</t>
  </si>
  <si>
    <t>robertrutayisire@gmail.com</t>
  </si>
  <si>
    <t>+250734984170</t>
  </si>
  <si>
    <t>The effect of HIV itself and HIV with ARV treatment on the biochemical risk factors related to cardiovascular diseases.</t>
  </si>
  <si>
    <t>Dr David Tumusiime</t>
  </si>
  <si>
    <t>Division Manager</t>
  </si>
  <si>
    <t>NATIONAL REFERENCE LABORATORY</t>
  </si>
  <si>
    <t>0000-0003-4818-1552</t>
  </si>
  <si>
    <t>ALTERED BIOMARKERS OF CARDIOVASCULAR DISEASES: THE ASSOCIATION WITH ART DRUGS.</t>
  </si>
  <si>
    <t>C8/013</t>
  </si>
  <si>
    <t>Getrude</t>
  </si>
  <si>
    <t>Shepelo</t>
  </si>
  <si>
    <t>Veterinary Medicine</t>
  </si>
  <si>
    <t>Clinical Studies</t>
  </si>
  <si>
    <t>gshepelo@cartafrica.org</t>
  </si>
  <si>
    <t>shepelog@gmail.com</t>
  </si>
  <si>
    <t>+254 2055198</t>
  </si>
  <si>
    <t>Masters in Veterinary Medicine</t>
  </si>
  <si>
    <t>Molecular epidemiology of re-emerging zoonotic Ehrlichia infections in bovine in Nairobi and its peri-urban areas.</t>
  </si>
  <si>
    <t xml:space="preserve">Prof. Daniel Waweru Gakuya </t>
  </si>
  <si>
    <t>Dr. Gabriel Oluga Aboge</t>
  </si>
  <si>
    <t>Prof. Ndichu Maingi</t>
  </si>
  <si>
    <t>0000-0002-2188-3303</t>
  </si>
  <si>
    <t>Epidemiology and characteristics of Ehrlichia infections in dairy cattle in Nairobi and peri-urban areas</t>
  </si>
  <si>
    <t>Epidemiology and Molecular Characterization of Anaplasma and Ehrlichia Species infecting Dairy cattle in smalleholder farms in Peri Urnab Nairobi, Kenya</t>
  </si>
  <si>
    <t>C8/014</t>
  </si>
  <si>
    <t>Atupele</t>
  </si>
  <si>
    <t>Ngina</t>
  </si>
  <si>
    <t>Mulaga</t>
  </si>
  <si>
    <t>amulaga@cartafrica.org</t>
  </si>
  <si>
    <t>atupelemulaga@gmail.com</t>
  </si>
  <si>
    <t>+265 882 363 717</t>
  </si>
  <si>
    <t xml:space="preserve">Spatial analysis and modeling of household out-of-pocket healthcare expenditure in Malawi: implications on household welfare           </t>
  </si>
  <si>
    <t>Dr.Mphatso Kamndaya</t>
  </si>
  <si>
    <t>Dr Lumbwe Chola</t>
  </si>
  <si>
    <t>0000-0002-9172-0366</t>
  </si>
  <si>
    <t>Modelling catastrophic out-of-pocket health expenditure and its implication for household welfare in Malawi: A spatial multilevel approach</t>
  </si>
  <si>
    <t>Modelling Catastrophic Out-of-pocket Health Expenditures and its Implication for Household Welfare in Malawi: A Multilevel Spatial Approach.</t>
  </si>
  <si>
    <t>C8/015</t>
  </si>
  <si>
    <t>Esan</t>
  </si>
  <si>
    <t>oesan@cartafrica.org</t>
  </si>
  <si>
    <t>seunkayo@yahoo.com</t>
  </si>
  <si>
    <t>+2348124352700</t>
  </si>
  <si>
    <t>Master of Public Health (MPH), Master of Business Administration (MBA)</t>
  </si>
  <si>
    <t>Poor maternal Health Outcomes: Development of Strategies and Short term Evaluation for Improving Human Resources for Health in South West, Nigeria.</t>
  </si>
  <si>
    <t xml:space="preserve">Dr. Duane Blaauw </t>
  </si>
  <si>
    <t xml:space="preserve">Dr. Salome Maswime </t>
  </si>
  <si>
    <t>0000-0002-2908-6034</t>
  </si>
  <si>
    <t>Strategies to Positively Shift Readiness for Change to a Respectful Maternity Care Practice During Childbirth in Public Health Facilities, Ibadan, Nigeria</t>
  </si>
  <si>
    <t>Improving readiness for change to respectful maternity care practice in public health facilities, Ibadan, Nigeria</t>
  </si>
  <si>
    <t>C8/016</t>
  </si>
  <si>
    <t>Folashayo</t>
  </si>
  <si>
    <t>Ikenna Peter</t>
  </si>
  <si>
    <t>Adeniji</t>
  </si>
  <si>
    <t>Health Policy &amp; Management</t>
  </si>
  <si>
    <t>fiadeniji@cartafrica.org</t>
  </si>
  <si>
    <t>folashayoadeniji@yahoo.co.uk</t>
  </si>
  <si>
    <t>+2347034649073</t>
  </si>
  <si>
    <t>M.Sc. Economics</t>
  </si>
  <si>
    <t>Cost analysis of selected tobacco-related diseases in tertiary and secondary Clinical researchs in Ibadan, South-West, Nigeria: Implication for Tobacco Control Policy</t>
  </si>
  <si>
    <t>PD. Dr. med. Wilm Quentin</t>
  </si>
  <si>
    <t>0000-0002-4697-3081</t>
  </si>
  <si>
    <t>The Economic Burden of Cardiovascular Diseases in some sub-Saharan Africa Countries</t>
  </si>
  <si>
    <t>C8/017</t>
  </si>
  <si>
    <t>Lebogang</t>
  </si>
  <si>
    <t>Johanna</t>
  </si>
  <si>
    <t>Occupational Therapy</t>
  </si>
  <si>
    <t>9703746R</t>
  </si>
  <si>
    <t>lmaseko@cartafrica.org</t>
  </si>
  <si>
    <t>lkomape@hotmail.com</t>
  </si>
  <si>
    <t>+2711 717 3701/0735266884</t>
  </si>
  <si>
    <t>Master of Public Health (MPH)</t>
  </si>
  <si>
    <t>Rehabilitation in a reengineered Primary Health Care system: a model for service delivery in an under-resourced urban community setting</t>
  </si>
  <si>
    <t>Prof. Hellen Myezwa</t>
  </si>
  <si>
    <t>Dr Fasloen Adams</t>
  </si>
  <si>
    <t>Chairperson of committee and acting Head of Department when the Head of Department is out of the department</t>
  </si>
  <si>
    <t>Integrating Rehabilitation services at Primary Healthcare level in Gauteng, South Africa</t>
  </si>
  <si>
    <t>Integrating rehabilitation services at primary healthcare level in Johannesburg, South Africa</t>
  </si>
  <si>
    <t>C8/018</t>
  </si>
  <si>
    <t>H80/53286/2018</t>
  </si>
  <si>
    <t>amaina@cartafrica.org</t>
  </si>
  <si>
    <t>acnmaina@gmail.com</t>
  </si>
  <si>
    <t>+254 737 348848</t>
  </si>
  <si>
    <t>Msc. Medical Microbiology</t>
  </si>
  <si>
    <t>Cytokine Profile and the Genital Bacterial Microbiome in Neisseria gonorrhoeae infection: A Case-Control study</t>
  </si>
  <si>
    <t>Clinical and laboratory based</t>
  </si>
  <si>
    <t>Dr. Marianne Mureithi</t>
  </si>
  <si>
    <t>Dr. John Ndemi Kiiru</t>
  </si>
  <si>
    <t>Prof. Gunturu Revathi</t>
  </si>
  <si>
    <t>0000-0003-4945-0734</t>
  </si>
  <si>
    <t>Role of the Genital Bacterial Microbiome in the Immune Response to Neisseria gonorrhoeae infection</t>
  </si>
  <si>
    <t>C8/019</t>
  </si>
  <si>
    <t>Oyeyemi</t>
  </si>
  <si>
    <t>Olajumoke</t>
  </si>
  <si>
    <t>Oyelade</t>
  </si>
  <si>
    <t>Department of Nursing Sciences</t>
  </si>
  <si>
    <t>ooyelade@cartafrica.org</t>
  </si>
  <si>
    <t>yemilad13@gmail.com</t>
  </si>
  <si>
    <t>+234(0)8076580198</t>
  </si>
  <si>
    <t>Development of Quality Care Indicator for the Management of Violent Mentally ill Patients in Psychiatric Clinical researchs in Nigeria.</t>
  </si>
  <si>
    <t>Dr Nokuthula Mafutha</t>
  </si>
  <si>
    <t>0000-0002-0173-9208</t>
  </si>
  <si>
    <t>A context specific psychosocial rehabilitation practice guide for the management of patients living with schizophrenia in South West Nigeria</t>
  </si>
  <si>
    <t>“An Exploration into Mealtimes for Families of Children with Autism Spectrum Disorders in South Africa.”</t>
  </si>
  <si>
    <t>C8/020</t>
  </si>
  <si>
    <t>Faustin</t>
  </si>
  <si>
    <t>Ntirenganya</t>
  </si>
  <si>
    <t>Onco-Plastic surgery</t>
  </si>
  <si>
    <t>Surgery</t>
  </si>
  <si>
    <t>fntirenganya@cartafrica.org</t>
  </si>
  <si>
    <t>fostino21@yahoo.fr</t>
  </si>
  <si>
    <t>+250788732667</t>
  </si>
  <si>
    <t>The analysis of biomarkers and key oncogenes expression in Rwandan breast cancer patients: From molecular sub-typing to clinical presentation, prognosis and outcomes</t>
  </si>
  <si>
    <t>Prof RULISA Steven</t>
  </si>
  <si>
    <t>Senior Lecturer of Surgery and Head of department</t>
  </si>
  <si>
    <t xml:space="preserve">0000-0001-8886-8100
</t>
  </si>
  <si>
    <t>Risk factors, clinical and histopathology-based Model to predict breast cancer molecular subtypes in premenopausal women, Rwanda</t>
  </si>
  <si>
    <t>C8/021</t>
  </si>
  <si>
    <t>Foluso</t>
  </si>
  <si>
    <t>Ayobami</t>
  </si>
  <si>
    <t>Atiba</t>
  </si>
  <si>
    <t>Neuroscience</t>
  </si>
  <si>
    <t>School of Anatomical Sciences</t>
  </si>
  <si>
    <t>fatiba@cartafrica.org</t>
  </si>
  <si>
    <t>omoloye1@yahoo.com</t>
  </si>
  <si>
    <t>+234 8034237082</t>
  </si>
  <si>
    <t>Studies on the effect of kolanut isolates on the developing brain of rats: Electron microscopic structure of the blood brain barrier</t>
  </si>
  <si>
    <t>Dr Felix Mbajiorgu</t>
  </si>
  <si>
    <t>Prof. Amadi Ihunwo</t>
  </si>
  <si>
    <t>Prof. Adefolarin Malomo</t>
  </si>
  <si>
    <t>0000-0003-4780-7840</t>
  </si>
  <si>
    <t>Kolanut (Cola nitida) consumption among pregnant women and structural changes in the postnatal brain of Sprague-Dawley rat pups</t>
  </si>
  <si>
    <t>Effects of aqueous extract of kolanut (Cola nitida) on Sprague Dawley dams and exposure on the hippocampus of the progeny</t>
  </si>
  <si>
    <t>C8/022</t>
  </si>
  <si>
    <t>Leo</t>
  </si>
  <si>
    <t>Peter Lockie</t>
  </si>
  <si>
    <t>Masamba</t>
  </si>
  <si>
    <t>Oncology/Medicine</t>
  </si>
  <si>
    <t>lmasamba@cartafrica.org</t>
  </si>
  <si>
    <t>leomasamba@yahoo.co.uk</t>
  </si>
  <si>
    <t>+2651630333/+265888868714</t>
  </si>
  <si>
    <t>EVALUATING IMPACT OF HIV, BENIGN NEUTROPAENIA AND DARC-NULL ON CHEMOTHERAPY INDUCED INFECTIONS IN CANCER PATIENTS AT QUEEN ELIZABETH CENTRAL Clinical research</t>
  </si>
  <si>
    <t>Prof Adamson Muula</t>
  </si>
  <si>
    <t>0000-0002-7775-0139</t>
  </si>
  <si>
    <t>C8/023</t>
  </si>
  <si>
    <t>Florence</t>
  </si>
  <si>
    <t>Basiimwa</t>
  </si>
  <si>
    <t>Tushemerirwe</t>
  </si>
  <si>
    <t>Community Health and Behavioural Sciences</t>
  </si>
  <si>
    <t>ftushemerirwe@cartafrica.org</t>
  </si>
  <si>
    <t>ftusht01@gmail.com</t>
  </si>
  <si>
    <t>256794944401
256414543872</t>
  </si>
  <si>
    <t xml:space="preserve">The Uganda Food System and its influence on Non-Communicable Diseases trends </t>
  </si>
  <si>
    <t>Assoc. Prof. Freddie Ssengooba</t>
  </si>
  <si>
    <t>0000-0001-7147-6012</t>
  </si>
  <si>
    <t>C8/024</t>
  </si>
  <si>
    <t>Oluwafemi</t>
  </si>
  <si>
    <t>Akinyele</t>
  </si>
  <si>
    <t>Popoola</t>
  </si>
  <si>
    <t>opopoola@cartafrica.org</t>
  </si>
  <si>
    <t>drpopee@gmail.com</t>
  </si>
  <si>
    <t>+2348131733285</t>
  </si>
  <si>
    <t>An assessment of patient safety culture and practices across tiers of the Nigerian Health System: a contextual analysis for intervention</t>
  </si>
  <si>
    <t>Dr Akindele Olupelumi Adebiyi</t>
  </si>
  <si>
    <t>Prof Eme Theodora Owoaje</t>
  </si>
  <si>
    <t>0000-0001-8535-7882</t>
  </si>
  <si>
    <t>Analysing patient safety culture and medical errors in a tertiary Clinical research in South Western Nigeria</t>
  </si>
  <si>
    <t>C8/025</t>
  </si>
  <si>
    <t>Kafu</t>
  </si>
  <si>
    <t>Health Communication</t>
  </si>
  <si>
    <t>Development Communication</t>
  </si>
  <si>
    <t>ckafu@cartafrica.org</t>
  </si>
  <si>
    <t>catekafu@gmail.com</t>
  </si>
  <si>
    <t>+254 532 033 471</t>
  </si>
  <si>
    <t>Communication and Journalism</t>
  </si>
  <si>
    <t>Mass Media As A Key Adherence Intervention Strategy For The Perinatal Infected HIV Adolescents</t>
  </si>
  <si>
    <t>Prof. Dina Ligaga</t>
  </si>
  <si>
    <t>Manager, Social Behavioural Department-AMPATHPlus</t>
  </si>
  <si>
    <t>Departmental Manager</t>
  </si>
  <si>
    <t>0000-0003-4890-4458</t>
  </si>
  <si>
    <t>Exploring the Kenyan media framing of abortion content on television: A focus on adolescents</t>
  </si>
  <si>
    <t>Exploring media framing of abortion content on Kenyan Television: A focus on adolescents.</t>
  </si>
  <si>
    <t>N/A</t>
  </si>
  <si>
    <t>C8/026</t>
  </si>
  <si>
    <t>Agnes</t>
  </si>
  <si>
    <t>Jemuge</t>
  </si>
  <si>
    <t>Maleyo</t>
  </si>
  <si>
    <t>Environmental Planning and Managementt</t>
  </si>
  <si>
    <t>Geography and Environmental Studies</t>
  </si>
  <si>
    <t>amaleyo@cartafrica.org</t>
  </si>
  <si>
    <t>maleyoagnes@gmail.com</t>
  </si>
  <si>
    <t>+254720319202</t>
  </si>
  <si>
    <t>THE EFFECT OF MINING ACTIVITIES AND CORPORATE SOCIAL RESPONSIBILITY (CSR) INITIATIVES ON LIVELIHOODS: A CASE OF SODA ASH MINING IN LAKE MAGADI, KENYA</t>
  </si>
  <si>
    <t>Dr. Kennedy J. Omoke</t>
  </si>
  <si>
    <t>Dr. James M. Moronge</t>
  </si>
  <si>
    <t>0000-0003-3475-9982</t>
  </si>
  <si>
    <t>AN EVALUATION OF FACTORS LOCAL ACTORS CONSIDER WHEN PROVIDING ACCESS TO CHILDBIRTH SERVICES: A CASE OF MAGADI SUB COUNTY</t>
  </si>
  <si>
    <t>C9/001</t>
  </si>
  <si>
    <t>Ernest</t>
  </si>
  <si>
    <t>Yamie</t>
  </si>
  <si>
    <t>Moya</t>
  </si>
  <si>
    <t>Maternal Health</t>
  </si>
  <si>
    <t>Public Health Department</t>
  </si>
  <si>
    <t>emoya@cartafrica.org</t>
  </si>
  <si>
    <t>emoya@medcol.mw</t>
  </si>
  <si>
    <t>+2651871911/'+265999639917</t>
  </si>
  <si>
    <t>A prospective cohort study on “Extent of iron deficiency anemia and its impact on Malawian postnatal mothers”</t>
  </si>
  <si>
    <t>Clinical Research</t>
  </si>
  <si>
    <t>Prof. Phiri Kamija</t>
  </si>
  <si>
    <t>Dr. Martin Mwangi</t>
  </si>
  <si>
    <t>Research fellow</t>
  </si>
  <si>
    <t>Senior Research fellow</t>
  </si>
  <si>
    <t>0000-0002-1157-7724</t>
  </si>
  <si>
    <t>Long-term effects of antenatal intravenous iron on maternal well-being after child birth</t>
  </si>
  <si>
    <t>C9/002</t>
  </si>
  <si>
    <t>Olujide</t>
  </si>
  <si>
    <t>Olusesan</t>
  </si>
  <si>
    <t>Arije</t>
  </si>
  <si>
    <t>oarije@cartafrica.org</t>
  </si>
  <si>
    <t>olujide_arije@yahoo.com</t>
  </si>
  <si>
    <t>+2348023208897</t>
  </si>
  <si>
    <t>MBA</t>
  </si>
  <si>
    <t>Impact on adolescent health of a minimum healthcare package delivered by primary health care workers with strengthened links to primary health care facilities</t>
  </si>
  <si>
    <t>Dr Olumide, Adesola O.</t>
  </si>
  <si>
    <t>University of Ibadan, Ibadan</t>
  </si>
  <si>
    <t>Research Fellow 1; Senior lecture r (Jan 2022)</t>
  </si>
  <si>
    <t>0000-0001-5192-3698</t>
  </si>
  <si>
    <t>Adolescent and youth-friendly health service capacity and readiness in primary healthcare facilities in South West Nigeria</t>
  </si>
  <si>
    <t>Quality of care and stated preferences in sexual and reproductive health services for adolescents and young people in Southwest Nigeria</t>
  </si>
  <si>
    <t>C9/003</t>
  </si>
  <si>
    <t>Skye</t>
  </si>
  <si>
    <t>Nandi</t>
  </si>
  <si>
    <t>Adams</t>
  </si>
  <si>
    <t>Speech Pathology</t>
  </si>
  <si>
    <t>sadams@cartafrica.org</t>
  </si>
  <si>
    <t>skye.adams@wits.ac.za</t>
  </si>
  <si>
    <t xml:space="preserve">+27 11 717 4484,+27 732218804 </t>
  </si>
  <si>
    <t>Implementation of a dysphagia management programme for children with Cerebral Palsy in a care facilities in Johannesburg</t>
  </si>
  <si>
    <t xml:space="preserve">Dr Jaishika Seedat </t>
  </si>
  <si>
    <t>0000-0002-6388-0960</t>
  </si>
  <si>
    <t>An Exploration into Mealtimes for Families of Children with Autism Spectrum Disorders in Gauteng, South Africa</t>
  </si>
  <si>
    <t>An Exploration into Mealtimes for Families of Children with Autism Spectrum Disorders in South Africa.</t>
  </si>
  <si>
    <t>C9/004</t>
  </si>
  <si>
    <t>Noel</t>
  </si>
  <si>
    <t>Korukire</t>
  </si>
  <si>
    <t xml:space="preserve">Environmental Health Sciences </t>
  </si>
  <si>
    <t>nkorukire@cartafrica.org</t>
  </si>
  <si>
    <t>koranoe@yahoo.com</t>
  </si>
  <si>
    <t>+250789453462/ +250788524045</t>
  </si>
  <si>
    <t>HI&amp;UMD</t>
  </si>
  <si>
    <t>Water quality and community health in  informal settlements in Rwanda</t>
  </si>
  <si>
    <t>Ass.Prof. Theoneste Ntakirutimana</t>
  </si>
  <si>
    <t>home</t>
  </si>
  <si>
    <t xml:space="preserve">The chairperson of the National Council Board(NCB) of Rwanda Allied Health Professions Council (RAHPC). 
Nominated to be head of the commanding of the COVID-19 response team at the level of College of Medicine and Health Sciences, University of Rwanda.
</t>
  </si>
  <si>
    <t>0000-0003-1249-5138</t>
  </si>
  <si>
    <t>Health effects of exposure to urban indoor and outdoor air pollution among communities living in Kigali, Rwanda</t>
  </si>
  <si>
    <t>C9/005</t>
  </si>
  <si>
    <t>Priscille</t>
  </si>
  <si>
    <t>Musabirema</t>
  </si>
  <si>
    <t>pmusabirema@cartafrica.org</t>
  </si>
  <si>
    <t>priscillemusa10@yahoo.fr</t>
  </si>
  <si>
    <t>+250788304396/+250788497838</t>
  </si>
  <si>
    <t>Critical Care and Trauma Nursing</t>
  </si>
  <si>
    <t>Ecological factors impacting adherence to hemodialysis sessions among persons with end stage renal disease, in Rwanda: a mixed method study.</t>
  </si>
  <si>
    <t>Professor Lize Maree</t>
  </si>
  <si>
    <t>0000-0002-5106-1394</t>
  </si>
  <si>
    <t>Holistic adherence to hemodialysis and associated social-ecological factors among persons with end-stage renal diseases in Rwanda.</t>
  </si>
  <si>
    <t>Development and pilot testing of an educational supportive program for persons with end-stage renal disease on hemodialysis in Rwanda</t>
  </si>
  <si>
    <t>C9/006</t>
  </si>
  <si>
    <t>Lilian</t>
  </si>
  <si>
    <t>Nkirote</t>
  </si>
  <si>
    <t>Njagi</t>
  </si>
  <si>
    <t>Tropical and Infectious Diseases</t>
  </si>
  <si>
    <t>Clinical Medicine and therapeutics</t>
  </si>
  <si>
    <t>W80/52095/2017</t>
  </si>
  <si>
    <t>lnjagi@cartafrica.org</t>
  </si>
  <si>
    <t>njagi.lilian@gmail.com</t>
  </si>
  <si>
    <t>+254731575686/'+254722575686</t>
  </si>
  <si>
    <t>Master of Science in Tropical and Infectious Diseases</t>
  </si>
  <si>
    <t>Tuberculosis and HIV, novel strategies for treatment monitoring.</t>
  </si>
  <si>
    <t>Dr Kennedy Abuga</t>
  </si>
  <si>
    <t>Dr Marianne Mureithi</t>
  </si>
  <si>
    <t>Dr Videlis Nduba</t>
  </si>
  <si>
    <t>Senior Project Officer</t>
  </si>
  <si>
    <t>Senior Clinical Research Scientist</t>
  </si>
  <si>
    <t>Sub investigator at KEMRI Center for Respiratory Disease Research.</t>
  </si>
  <si>
    <t xml:space="preserve">KEMRI WELLCOME TRUST </t>
  </si>
  <si>
    <t>0000-0002-5067-0788</t>
  </si>
  <si>
    <t>Isoniazid for latent tuberculosis infection: Validating and testing novel treatment monitoring methods in Kenya</t>
  </si>
  <si>
    <t>C9/007</t>
  </si>
  <si>
    <t>Leonidas</t>
  </si>
  <si>
    <t>lbanamwana@cartafrica.org</t>
  </si>
  <si>
    <t>leontosbanamwana@gmail.com</t>
  </si>
  <si>
    <t>+250785385308; 250783544242</t>
  </si>
  <si>
    <t>Sexual and Reproductive Health among adolescents</t>
  </si>
  <si>
    <t>Dr. Onyango Owuor Nelson</t>
  </si>
  <si>
    <t>Dr. Chukwu Unna Angela</t>
  </si>
  <si>
    <t>0000-0003-1267-235X</t>
  </si>
  <si>
    <t>Assessing Sexual Behaviors, Fertility Preferences and Contraceptive Use among Sexual Active People living with HIV/AIDS in Rwanda</t>
  </si>
  <si>
    <t>C9/008</t>
  </si>
  <si>
    <t>Ssemugabo</t>
  </si>
  <si>
    <t>Disease Control and Environmental Health</t>
  </si>
  <si>
    <t xml:space="preserve">2018/HD07/19459U </t>
  </si>
  <si>
    <t>cssemugabo@cartafrica.org</t>
  </si>
  <si>
    <t>cssemugabo@gmail.com</t>
  </si>
  <si>
    <t>+256 779 625 182/
'+256706066096</t>
  </si>
  <si>
    <t xml:space="preserve">Public Health - Health promotion </t>
  </si>
  <si>
    <t>Pesticide residues in fruits and vegetables along the food supply and consumption chain and associated human health effects in central Uganda</t>
  </si>
  <si>
    <t>Prof. David Guwatudde</t>
  </si>
  <si>
    <t xml:space="preserve">Dr. John C. Ssempebwa </t>
  </si>
  <si>
    <t>Prof. Asa Bradman</t>
  </si>
  <si>
    <t xml:space="preserve">Research Associate </t>
  </si>
  <si>
    <t>0000-0001-6857-0091</t>
  </si>
  <si>
    <t xml:space="preserve">Health risk assessment of pesticide residues in fruits and vegetables among consumers in central Uganda - using the "from farm to fork" principle  </t>
  </si>
  <si>
    <t>C9/009</t>
  </si>
  <si>
    <t>Cyril</t>
  </si>
  <si>
    <t>Nyalik</t>
  </si>
  <si>
    <t>Ogada</t>
  </si>
  <si>
    <t>Conservative and Prosthetic Dentisry</t>
  </si>
  <si>
    <t>Not registered yet</t>
  </si>
  <si>
    <t>cogada@cartafrica.org</t>
  </si>
  <si>
    <t>nyalikogada@yahoo.com</t>
  </si>
  <si>
    <t>+254772438224; 254720342901</t>
  </si>
  <si>
    <t xml:space="preserve"> Prof. Laetitia Rispel</t>
  </si>
  <si>
    <t xml:space="preserve">Dr Richard Ayah </t>
  </si>
  <si>
    <t>Tutorial fellow</t>
  </si>
  <si>
    <t>0000-0003-0919-3411</t>
  </si>
  <si>
    <t>Absenteeism among Doctors and health service utilization in the devolved system of government in Kenya.</t>
  </si>
  <si>
    <t>C9/010</t>
  </si>
  <si>
    <t>Evelyne</t>
  </si>
  <si>
    <t>Kantarama</t>
  </si>
  <si>
    <t>Biochemistry</t>
  </si>
  <si>
    <t>Clinical Biology</t>
  </si>
  <si>
    <t>ekantarama@cartafrica.org</t>
  </si>
  <si>
    <t>kantever11@gmail.com</t>
  </si>
  <si>
    <t>+250788651907</t>
  </si>
  <si>
    <t>Medical Biochemistry</t>
  </si>
  <si>
    <t>Medical Biochemistry with focus on the relationship between epigenetic effects of hormonal contraceptives and lipid profile abnormalities</t>
  </si>
  <si>
    <t>Prof. Muvunyi Mambo</t>
  </si>
  <si>
    <t>Dr. Uwineza Annette</t>
  </si>
  <si>
    <t>0000-0002-5428-8914</t>
  </si>
  <si>
    <t>Dyslipidemia, related factors and risk of cardiovascular diseases in users of hormonal contraceptives in Rwanda</t>
  </si>
  <si>
    <t>Effect of Depo Medroxyprogesterone Acetate (DMPA)  Injectable Contraceptive on Cardiometabolic Risk Profile Among Women of Reproductive Age in Kigali, Rwanda</t>
  </si>
  <si>
    <t>JAS1, 2019</t>
  </si>
  <si>
    <t>C9/011</t>
  </si>
  <si>
    <t>Wilfred</t>
  </si>
  <si>
    <t>Eneku</t>
  </si>
  <si>
    <t>Pathobiology</t>
  </si>
  <si>
    <t>Pharmacy, Clinical and Comparative Medicine</t>
  </si>
  <si>
    <t>weneku@cartafrica.org</t>
  </si>
  <si>
    <t>weneku@gmail.com</t>
  </si>
  <si>
    <t>+256 776 535187, +256 752 535187</t>
  </si>
  <si>
    <t>Masters of Veterinary Pathology</t>
  </si>
  <si>
    <t>Molecular and Sero-Epidemiology of Rickettsia in Uganda</t>
  </si>
  <si>
    <t>Prof. Byarugaba K. Denis</t>
  </si>
  <si>
    <t>Assoc. Prof. Robert Tweyongyere</t>
  </si>
  <si>
    <t>0000-0001-5013-7118</t>
  </si>
  <si>
    <t>Molecular and Sero-epidemiology of Zoonotic rickettsioses in Uganda</t>
  </si>
  <si>
    <t>C9/012</t>
  </si>
  <si>
    <t>Kirsty</t>
  </si>
  <si>
    <t>Van Stormbroek</t>
  </si>
  <si>
    <t>kstormbroek@cartafrica.org</t>
  </si>
  <si>
    <t>kirststorm@gmail.com</t>
  </si>
  <si>
    <t>+27 11 717 3701/'+27760977705</t>
  </si>
  <si>
    <t>MSc Occupational Therapy</t>
  </si>
  <si>
    <t>Improving access to quality hand injury-care services in the public service.</t>
  </si>
  <si>
    <t>Professor Hellen Myezwa,</t>
  </si>
  <si>
    <t>Dr Tania Rauch-van der Merwe</t>
  </si>
  <si>
    <t>Professor Lisa O’Brien</t>
  </si>
  <si>
    <t>Chairperson, Committee on Immunization and HIV/AIDS for the Nigerian Medical Association, Osun State Chapter</t>
  </si>
  <si>
    <t>0000-0003-4890-5063</t>
  </si>
  <si>
    <t>Towards enabling livelihood after hand injury: Contextually responsive support and development strategies for generalist occupational therapists delivering hand rehabilitation in South Africa.</t>
  </si>
  <si>
    <t>31/05/2024</t>
  </si>
  <si>
    <t>Contextually responsive support and development strategies for generalist occupational therapists delivering hand-injury care in South Africa</t>
  </si>
  <si>
    <t>C9/013</t>
  </si>
  <si>
    <t>Funmito</t>
  </si>
  <si>
    <t>Omolola</t>
  </si>
  <si>
    <t>Fehintola</t>
  </si>
  <si>
    <t>Medical doctor</t>
  </si>
  <si>
    <t>fomolola@cartafrica.org</t>
  </si>
  <si>
    <t>funmitoabioye@yahoo.com</t>
  </si>
  <si>
    <t>+2348033913964; 2348037998247</t>
  </si>
  <si>
    <t>Effect of multi-level intervention on modifiable risk factors of non-communicable diseases among in –school adolescents in Nigeria</t>
  </si>
  <si>
    <t>Prof/Omotade/Olayemi</t>
  </si>
  <si>
    <t>Prof/Fatusi/Adesegun</t>
  </si>
  <si>
    <t>0000-0002-3283-6641</t>
  </si>
  <si>
    <t>Health literacy on  behavioural risk factors of NCDs and its determinants among adolescents</t>
  </si>
  <si>
    <t>C9/014</t>
  </si>
  <si>
    <t>OLUFUNMILOLA</t>
  </si>
  <si>
    <t>BAMIDELE</t>
  </si>
  <si>
    <t>MAKANJUOLA</t>
  </si>
  <si>
    <t>Medical Microbiology and Parasitology</t>
  </si>
  <si>
    <t>PGS19250719432936</t>
  </si>
  <si>
    <t>omakanjuola@cartafrica.org</t>
  </si>
  <si>
    <t>funmimakanjuola@yahoo.com</t>
  </si>
  <si>
    <t>+2348034731717; 2348087643340</t>
  </si>
  <si>
    <t>MSc Epidemiology</t>
  </si>
  <si>
    <t>Cutaneous fungal infections in rural and urban primary school children in Oyo State, Nigeria: Epidemiology, diagnosis and public health impact.</t>
  </si>
  <si>
    <t>Prof Fawole Olufunmilayo</t>
  </si>
  <si>
    <t>0000-0001-7785-0183</t>
  </si>
  <si>
    <t>Molecular epidemiology of dermatophyte infections among HIV positive individuals in South-Western Nigeria</t>
  </si>
  <si>
    <t>C9/015</t>
  </si>
  <si>
    <t>Abiket</t>
  </si>
  <si>
    <t>Nanfizat</t>
  </si>
  <si>
    <t>Alamukii</t>
  </si>
  <si>
    <t>Zoology</t>
  </si>
  <si>
    <t>Institute for Advanced Medical Research and Training (IAMRAT)</t>
  </si>
  <si>
    <t>aabiket@cartafrica.org</t>
  </si>
  <si>
    <t>iyabiket@gmail.com</t>
  </si>
  <si>
    <t>+234 706 435 6537</t>
  </si>
  <si>
    <t>M.Sc Zoology (Cell biology and Genetics)</t>
  </si>
  <si>
    <t>Prevalence of breast cancer among Nigerian women and the use of TNF alpha and receptors’ Single Nucleotide Polymorphisms as possible diagnostic indicators.</t>
  </si>
  <si>
    <t>Dr. Nwuba I. Roseangela</t>
  </si>
  <si>
    <t>Teaching and Research Assistant at the Department of Zoology, University of Ibadan</t>
  </si>
  <si>
    <t>Teaching and Research Assistant at the Department of Zoology</t>
  </si>
  <si>
    <t>UNIVERSITY OF MEDICAL SCIENCES, ONDO, NIGERIA</t>
  </si>
  <si>
    <t>0000-0002-5741-1383</t>
  </si>
  <si>
    <t>TUMOUR NECROSIS FACTOR ALPHA (TNF α) AND ITS RECEPTORS AS INDICATORS FOR BREAST CANCER AMONG NIGERIAN WOMEN</t>
  </si>
  <si>
    <t>Barriers to early diagnosis turnout nacrosis factors and receptors genetic varied  as possible predictors fro breast cancer among Nigerian women</t>
  </si>
  <si>
    <t>C9/016</t>
  </si>
  <si>
    <t>Olindah</t>
  </si>
  <si>
    <t>Mkhonto</t>
  </si>
  <si>
    <t>Silaule</t>
  </si>
  <si>
    <t>occupational therapy</t>
  </si>
  <si>
    <t>Occupational therapy</t>
  </si>
  <si>
    <t>0504217T</t>
  </si>
  <si>
    <t>osilaule@cartafrica.org</t>
  </si>
  <si>
    <t>o.silaule@gmail.com</t>
  </si>
  <si>
    <t>+27 11 717 3701/'+27782035213/+27 11 717 3714</t>
  </si>
  <si>
    <t>MSc Occupational therapy</t>
  </si>
  <si>
    <t>Quality and efficiency in mental health services in South Africa</t>
  </si>
  <si>
    <t>Dr Adams Fasloen</t>
  </si>
  <si>
    <t>Dr Nkosi-Mafutha Nokuthula</t>
  </si>
  <si>
    <t>UNIVERSITY OF CAPE TOWN</t>
  </si>
  <si>
    <t>Developing and validation of a community-based program for caregivers of persons with mental disorders in rural South Africa</t>
  </si>
  <si>
    <t>Developing strategies for alleviating caregiver burden among informal caregivers of persons with severe mental disorders in Bushbuckridge, Mpumalanga Province Informal caregivers of persons with severe mental disorders are faced with high levels of distress</t>
  </si>
  <si>
    <t>C9/017</t>
  </si>
  <si>
    <t>Jane</t>
  </si>
  <si>
    <t>Wanjiru</t>
  </si>
  <si>
    <t>Macharia</t>
  </si>
  <si>
    <t>Department of Chemistry</t>
  </si>
  <si>
    <t>I80/52247/2017</t>
  </si>
  <si>
    <t>jmacharia@cartafrica.org</t>
  </si>
  <si>
    <t>jmacharia251@gmail.com</t>
  </si>
  <si>
    <t>+254 726418703</t>
  </si>
  <si>
    <t>Msc in Chemistry</t>
  </si>
  <si>
    <t>Prof. Kariuki K. David</t>
  </si>
  <si>
    <t>Prof. Thole Benard</t>
  </si>
  <si>
    <t>Part-time researcher</t>
  </si>
  <si>
    <t>0000-0003-3415-2048</t>
  </si>
  <si>
    <t>Prenatal and Postnatal Exposure to Fluoride in High Fluoride Areas in Kenya</t>
  </si>
  <si>
    <t>JAS 1, 2019</t>
  </si>
  <si>
    <t>C9/018</t>
  </si>
  <si>
    <t xml:space="preserve">Abimbola  </t>
  </si>
  <si>
    <t>Obimakinde</t>
  </si>
  <si>
    <t xml:space="preserve">Family Medicine </t>
  </si>
  <si>
    <t xml:space="preserve">Registration on going </t>
  </si>
  <si>
    <t>mabimbola@cartafrica.org</t>
  </si>
  <si>
    <t>tolutammy@yahoo.com</t>
  </si>
  <si>
    <t>+234 8106912778</t>
  </si>
  <si>
    <t>Effect of Life Style Modifications On the Control of Chronic Non-Communicable Diseases in Sub Sahara Africa</t>
  </si>
  <si>
    <t>Prof Shabir Moosa</t>
  </si>
  <si>
    <t>0000-0001-5954-952x</t>
  </si>
  <si>
    <t>CHILDREN STREETISM IN IBADAN, NIGERIA; THE FAMILY DYNAMICS, EXPERIENCES AND HEALTH OUTCOMES</t>
  </si>
  <si>
    <t>Children on the streets of Ibadan, Nigeria: experiences, family dynamics and health status.</t>
  </si>
  <si>
    <t>C9/019</t>
  </si>
  <si>
    <t>Ronald</t>
  </si>
  <si>
    <t>Kibet</t>
  </si>
  <si>
    <t>Tonui</t>
  </si>
  <si>
    <t>Immunology</t>
  </si>
  <si>
    <t>Clinical Microbiology and Infectious Diseases</t>
  </si>
  <si>
    <t>rtonui@cartafrica.org</t>
  </si>
  <si>
    <t>tonuironald@gmail.com</t>
  </si>
  <si>
    <t>+254532060958/+254722258484</t>
  </si>
  <si>
    <t>Immunology, Global Health and Infectious Diseases</t>
  </si>
  <si>
    <t>Role of immune response genes’ polymorphisms in susceptibility to and severity of Mycobacterium tuberculosis infections</t>
  </si>
  <si>
    <t xml:space="preserve"> Dr. Aijaz Ahmad	</t>
  </si>
  <si>
    <t xml:space="preserve"> Prof. Simeon Mining	</t>
  </si>
  <si>
    <t>Dr. Rispah Torrorey</t>
  </si>
  <si>
    <t>0000-0001-5087-1435</t>
  </si>
  <si>
    <t>Genetic predictors of tuberculosis in western Kenya</t>
  </si>
  <si>
    <t>C9/020</t>
  </si>
  <si>
    <t xml:space="preserve">Omolayo </t>
  </si>
  <si>
    <t xml:space="preserve">Bukola </t>
  </si>
  <si>
    <t>Oluwatope</t>
  </si>
  <si>
    <t>DEMOGRAPHY</t>
  </si>
  <si>
    <t xml:space="preserve">DEMOGRAPHY AND SOCIAL STATISTICS </t>
  </si>
  <si>
    <t>SSP17/18/R/0016</t>
  </si>
  <si>
    <t>ooluwatope@cartafrica.org</t>
  </si>
  <si>
    <t xml:space="preserve"> omolayooluwatope@gmail.com</t>
  </si>
  <si>
    <t>+2348023926477</t>
  </si>
  <si>
    <t>DR SOLANKE LUKMAN BOLA</t>
  </si>
  <si>
    <t>DR T. SULAIMAN ADEDOKUN</t>
  </si>
  <si>
    <t>0000-0002-3908-0314</t>
  </si>
  <si>
    <t>Contextual Social support for maternal healthcare service utilisation in Nigeria</t>
  </si>
  <si>
    <t>Social supports, capability of women and utilisation of healthcare services in Northwest and Southwest Nigeria</t>
  </si>
  <si>
    <t>C9/021</t>
  </si>
  <si>
    <t xml:space="preserve">Alex </t>
  </si>
  <si>
    <t>Ntamatungiro</t>
  </si>
  <si>
    <t>Biomedical</t>
  </si>
  <si>
    <t>antamatungiro@cartafrica.org</t>
  </si>
  <si>
    <t>ajntamatungiro@gmail.com</t>
  </si>
  <si>
    <t>255 222 774 714/255 222 774 756</t>
  </si>
  <si>
    <t xml:space="preserve">Master of Science in Molecular biology of Infectious diseases </t>
  </si>
  <si>
    <t>Understanding the Spatial-Temporal trends of HIV drug resistant strains among newly diagnosed HIV-1 treatment-naive patients in rural Tanzania.</t>
  </si>
  <si>
    <t>Dr. Kagura Juliana</t>
  </si>
  <si>
    <t>Joel Msafiri Francis</t>
  </si>
  <si>
    <t>Dr. Maja Wisser</t>
  </si>
  <si>
    <t>0000-0002-3134-3992</t>
  </si>
  <si>
    <t>Levels and temporal trends of pre-ART drug resistance among pregnant women over a full decade of ART rollout in a Tanzanian rural setting</t>
  </si>
  <si>
    <t>Trend of pre-antiretroviral therapy HIV-1 drug resistance in Kilombero and Ulanga antiretroviral cohort, South-Western Tanzania, for over 15 years (2005-2020)</t>
  </si>
  <si>
    <t>C9/022</t>
  </si>
  <si>
    <t xml:space="preserve">Glory </t>
  </si>
  <si>
    <t>Mzembe</t>
  </si>
  <si>
    <t xml:space="preserve">CLINICAL EPIDEMIOLOGY </t>
  </si>
  <si>
    <t>Training and Research</t>
  </si>
  <si>
    <t>gmzembe@cartafrica.org</t>
  </si>
  <si>
    <t>glorymzembe00@gmail.com</t>
  </si>
  <si>
    <t>+2651677245/'+265997373789</t>
  </si>
  <si>
    <t xml:space="preserve">London School of Hygiene and Tropical Medicine, University of London </t>
  </si>
  <si>
    <t xml:space="preserve">Predictors of iron deficiency and iron deficiency anaemia and its impact on incidence of childhood illnesses and immune response to vaccines among infants up to 12 months of age in Zomba and Blantyre Districts of Malawi - an observational cohort study </t>
  </si>
  <si>
    <t>Prof Phiri Samuel Kamija</t>
  </si>
  <si>
    <t>Dr Mwangi Ndegwa Martin</t>
  </si>
  <si>
    <t>0000-0002-7277-9987</t>
  </si>
  <si>
    <t xml:space="preserve">Effect of intravenous iron use in pregnancy on infant's immune response and health outcomes </t>
  </si>
  <si>
    <t>C9/023</t>
  </si>
  <si>
    <t xml:space="preserve">Temitope </t>
  </si>
  <si>
    <t>Ilori</t>
  </si>
  <si>
    <t>FAMILY MEDICINE</t>
  </si>
  <si>
    <t>COMMUNITY MEDICINE</t>
  </si>
  <si>
    <t>tilori@cartafrica.org</t>
  </si>
  <si>
    <t>boatop@yahoo.com</t>
  </si>
  <si>
    <t>+234 8102723484; +234 8023009099</t>
  </si>
  <si>
    <t>Master degree in Human Nutrition (MSc. Human Nutrition) from the University of Ibadan, Nigeria</t>
  </si>
  <si>
    <t>Dietary Intake and Metabolic Risk Factors for Cardiovascular Diseases Among Adults in Selected Local Government Areas of Oyo State, Nigeria: A Rural Urban Comparison</t>
  </si>
  <si>
    <t xml:space="preserve">Prof.Baldwin-Ragaven Laurel </t>
  </si>
  <si>
    <t>University of Witwatersrand, South Africa</t>
  </si>
  <si>
    <t>0000-0001-6648-9521</t>
  </si>
  <si>
    <t>Psycho social factors, Dietary Patterns and Cardiovascular Risk Factors among Adults in selected Urban Slum and Non Slum Areas of Oyo State, Nigeria.</t>
  </si>
  <si>
    <t>C9/024</t>
  </si>
  <si>
    <t>Joselyn</t>
  </si>
  <si>
    <t>Annet</t>
  </si>
  <si>
    <t>Atuhairwe</t>
  </si>
  <si>
    <t>jatuhairwe@cartafrica.org</t>
  </si>
  <si>
    <t>atuhairwejoselyn@gmail.com</t>
  </si>
  <si>
    <t>+256 782 422 826</t>
  </si>
  <si>
    <t>Master of Science in Biology and Control of Parasites and Disease Vectors</t>
  </si>
  <si>
    <t>Characterising residual malaria transmission in areas where universal distribution of Long Lasting Insecticide-treated Nets and Indoor Residual Spraying have been rolled out in Uganda</t>
  </si>
  <si>
    <t>0000-0002-1488-3364</t>
  </si>
  <si>
    <t>C10/001</t>
  </si>
  <si>
    <t>Alice</t>
  </si>
  <si>
    <t>Muhayimana</t>
  </si>
  <si>
    <t>Nursing/Midwifery</t>
  </si>
  <si>
    <t>amuhayimana@cartafrica.org</t>
  </si>
  <si>
    <t>hayiali@yahoo.fr</t>
  </si>
  <si>
    <t>+250788687626</t>
  </si>
  <si>
    <t>Masters of Science in Nursing(Maternal and Neonatal Health)</t>
  </si>
  <si>
    <t>Status of Respectful Care during Childbirth among Mothers  and its Drivers from Health Care Providers at Eastern Province of Rwanda</t>
  </si>
  <si>
    <t>Dr Irene J. Kearns</t>
  </si>
  <si>
    <t>0000-0002-5318-497X</t>
  </si>
  <si>
    <t>11/1/2020 &amp; 22/5/2022</t>
  </si>
  <si>
    <t>DEVELOPMENT OF STRATEGIES FOR HEALTH CARE PROVIDERS TO SUSTAIN RESPECTFUL MATERNITY CARE TO WOMEN IN LABOUR</t>
  </si>
  <si>
    <t>C10/002</t>
  </si>
  <si>
    <t>Aline</t>
  </si>
  <si>
    <t>Uwase</t>
  </si>
  <si>
    <t>Anesthesia</t>
  </si>
  <si>
    <t>auwase@cartafrica.org</t>
  </si>
  <si>
    <t>alinemunyaneza1@gmail.com</t>
  </si>
  <si>
    <t>+ 250 789 865 930; +250 788 642 136</t>
  </si>
  <si>
    <t>Master's degree in Public Health</t>
  </si>
  <si>
    <t>Effect of nutrition education based on  health belief model and involving male partner’s compared to traditional education on nutritional knowledge and healthy dietary practices Among pregnant women in the southern province of Rwanda</t>
  </si>
  <si>
    <t>Prof. Jonathan Levin</t>
  </si>
  <si>
    <t xml:space="preserve">Deputy coordinator of post-graduate studies,  School of Health Sciences </t>
  </si>
  <si>
    <t>0000-0001-6256-2541</t>
  </si>
  <si>
    <t>C10/004</t>
  </si>
  <si>
    <t>Aneth</t>
  </si>
  <si>
    <t>Vedastus</t>
  </si>
  <si>
    <t>Kalinjuma</t>
  </si>
  <si>
    <t>Intervention and Clinical Trials Department</t>
  </si>
  <si>
    <t>akalinjuma@cartafrica.org</t>
  </si>
  <si>
    <t>avedastus@gmail.com; avedastus@yahoo.com</t>
  </si>
  <si>
    <t>+255232625164; +255754662828</t>
  </si>
  <si>
    <t xml:space="preserve">Master of Science in Statistics specializing in Biostatistics </t>
  </si>
  <si>
    <t>Transition dynamics and treatment outcomes among HIV-positive adults in Ifakara, Tanzania: A comprehensive analysis for optimizing existing longitudinal cohort data</t>
  </si>
  <si>
    <t xml:space="preserve">Prof. Kennedy Otwombe </t>
  </si>
  <si>
    <t>Dr. Fiona Vanobberghen</t>
  </si>
  <si>
    <t>0000-0001-5862-9264</t>
  </si>
  <si>
    <t>C10/015</t>
  </si>
  <si>
    <t>Ogbenyi</t>
  </si>
  <si>
    <t>Ugalahi</t>
  </si>
  <si>
    <t>Opthamology</t>
  </si>
  <si>
    <t>Ophthalmology</t>
  </si>
  <si>
    <t>mugalahi@cartafrica.org</t>
  </si>
  <si>
    <t>oheobe26@yahoo.com; maryugalahi@gmail.com</t>
  </si>
  <si>
    <t>+234 (0)8126908495</t>
  </si>
  <si>
    <t>MSc Global Health</t>
  </si>
  <si>
    <t>Pathways to Care and Determinants of Delayed Presentation of Children to Child Eye Health Tertiary Facilities (CEHTF) in Ibadan, South West Nigeria</t>
  </si>
  <si>
    <t>Dr. Adebiyi Olupelumi Akindele</t>
  </si>
  <si>
    <t>0000-0003-3272-310X</t>
  </si>
  <si>
    <t>C10/016</t>
  </si>
  <si>
    <t>Maureen</t>
  </si>
  <si>
    <t>Daisy</t>
  </si>
  <si>
    <t>Majamanda</t>
  </si>
  <si>
    <t>CHILD HEALTH</t>
  </si>
  <si>
    <t>mmajamanda@cartafrica.org</t>
  </si>
  <si>
    <t>mdmajamanda@gmail.com</t>
  </si>
  <si>
    <t>+265873623; 265992160415</t>
  </si>
  <si>
    <t>MASTER IN ADVANCED PRACTICE (CHILD HEALTH)</t>
  </si>
  <si>
    <t>Improving the quality of paediatric oncology nursing care in Malawi through nursing education: a mixed methods study</t>
  </si>
  <si>
    <t>Dr. Irene Kearns</t>
  </si>
  <si>
    <t>0000-0001-8886-3158</t>
  </si>
  <si>
    <t>C10/006</t>
  </si>
  <si>
    <t>Beryl</t>
  </si>
  <si>
    <t>Chelangat</t>
  </si>
  <si>
    <t>Maritim</t>
  </si>
  <si>
    <t xml:space="preserve">Public Health </t>
  </si>
  <si>
    <t>School of Medicine</t>
  </si>
  <si>
    <t>bmaritim@cartafrica.org</t>
  </si>
  <si>
    <t>berylc.maritim@gmail.com</t>
  </si>
  <si>
    <t>+254722799685</t>
  </si>
  <si>
    <t>Masters in Business Adminstration</t>
  </si>
  <si>
    <t>Why They Stay: Understanding Retention in Voluntary National Health Insurance Among Rural Informal Sector Households in Western Kenya</t>
  </si>
  <si>
    <t>Prof. Jane Goudge</t>
  </si>
  <si>
    <t>Dr. Adam Koon</t>
  </si>
  <si>
    <t>Early Carrer Researcher</t>
  </si>
  <si>
    <t>KEMRI WELLCOME TRUST (2023)</t>
  </si>
  <si>
    <t>0000-0002-3754-0735</t>
  </si>
  <si>
    <t>Examining the role of affordability, citizen engagement and social solidarity in determining health insurance coverage in Kenya</t>
  </si>
  <si>
    <t>C10/007</t>
  </si>
  <si>
    <t>Chinenyenwa</t>
  </si>
  <si>
    <t>Maria Dorathy</t>
  </si>
  <si>
    <t>Ohia</t>
  </si>
  <si>
    <t>Environmental health</t>
  </si>
  <si>
    <t>cohia@cartafrica.org</t>
  </si>
  <si>
    <t>ohiacmd@gmail.com</t>
  </si>
  <si>
    <t>+234 7038318289</t>
  </si>
  <si>
    <t>MPH (Environmental Health)</t>
  </si>
  <si>
    <t>Unravelling the drivers and dynamics of sustained malaria transmission in South-West Nigeria</t>
  </si>
  <si>
    <t>Prof Charles M. Mbogo</t>
  </si>
  <si>
    <t>Prof. Wolfang Richard Mukabana</t>
  </si>
  <si>
    <t>Prof. Godson Ana</t>
  </si>
  <si>
    <t>0000-0001-8337-3221</t>
  </si>
  <si>
    <t>Bio-Insecticidal effectiveness of Moringa oleifera-synthesised silver nanoparticles and other products on selected mosquito species and toxicity effects on a non-target organism (Clarias gariepinus)</t>
  </si>
  <si>
    <t>JAS 1, 2020</t>
  </si>
  <si>
    <t>C10/008</t>
  </si>
  <si>
    <t xml:space="preserve">Duncan </t>
  </si>
  <si>
    <t>Wekesa</t>
  </si>
  <si>
    <t>Nyukuri</t>
  </si>
  <si>
    <t>Medical Doctor</t>
  </si>
  <si>
    <t>dnyukuri@cartafrica.org</t>
  </si>
  <si>
    <t>dnyukuri@gmail.com</t>
  </si>
  <si>
    <t>+254 720977887</t>
  </si>
  <si>
    <t>Master of Medicine in Internal Medicine</t>
  </si>
  <si>
    <t>The Role of Multiplex PCR and Procalcitonin in diagnosis and management of Community Acquired Pneumonia among Adults Admitted at Kenyatta National Clinical research</t>
  </si>
  <si>
    <t>Dr. Jared Mecha</t>
  </si>
  <si>
    <t>0000-0002-4739-2000</t>
  </si>
  <si>
    <t>C10/018</t>
  </si>
  <si>
    <t>Oluwatosin</t>
  </si>
  <si>
    <t>Eunice</t>
  </si>
  <si>
    <t>Olorunmoteni</t>
  </si>
  <si>
    <t>Paediatrics and Child Health</t>
  </si>
  <si>
    <t>oolorunmoteni@cartafrica.org</t>
  </si>
  <si>
    <t>tosinolorunmoteni@gmail.com</t>
  </si>
  <si>
    <t>+234815 209 2837; +234803 941 3535</t>
  </si>
  <si>
    <t>WHAT IS IN A GOOD NIGHT’S SLEEP? PATTERN, DETERMINANTS AND ASSOCIATED PROBLEMS WITH SLEEP IN NIGERIAN ADOLESCENTS</t>
  </si>
  <si>
    <t>Dr Scheuermaier Karine</t>
  </si>
  <si>
    <t>Dr Gomez-Olive F. Xavier</t>
  </si>
  <si>
    <t>Prof. Fatusi Olayiwola Adesegun</t>
  </si>
  <si>
    <t>0000-0001-8561-9918</t>
  </si>
  <si>
    <t xml:space="preserve"> Sleep characteristics among In-school Adolescents in South-Western Nigeria: Pattern, Determinants and Association with Cardiometabolic risk factors</t>
  </si>
  <si>
    <t>C10/010</t>
  </si>
  <si>
    <t xml:space="preserve">Frederick </t>
  </si>
  <si>
    <t>Oporia</t>
  </si>
  <si>
    <t>foporia@cartafrica.org</t>
  </si>
  <si>
    <t>phrezzie@gmail.com</t>
  </si>
  <si>
    <t>+256 703 857 428</t>
  </si>
  <si>
    <t>Preventing drowning among boaters in Lake Albert, Uganda: An enhanced educational intervention to improve knowledge and use of seaworthy lifejackets</t>
  </si>
  <si>
    <t>Prof Fred Nuwaha Ntoni</t>
  </si>
  <si>
    <t>Dr Jagnoor Jagnoor</t>
  </si>
  <si>
    <t>Dr Simon Peter Kibira</t>
  </si>
  <si>
    <t>0000-0001-6280-8919</t>
  </si>
  <si>
    <t>Improving lifejacket wear among occupational boaters on Lake Altert, Uganda: A cluster-randomized controlled trial</t>
  </si>
  <si>
    <t>C10/019</t>
  </si>
  <si>
    <t>Omotade</t>
  </si>
  <si>
    <t>Adebimpe</t>
  </si>
  <si>
    <t>Ijarotimi</t>
  </si>
  <si>
    <t xml:space="preserve">Obstertrics and reproductive health </t>
  </si>
  <si>
    <t>Department of Obstetrics, Gynaecology &amp; Perinatology.</t>
  </si>
  <si>
    <t>oijarotimi@cartafrica.org</t>
  </si>
  <si>
    <t>tadeijarotimi@gmail.com; tadeolar@yahoo.com</t>
  </si>
  <si>
    <t>+234-803-400-2812</t>
  </si>
  <si>
    <t>Outcome of Male Partners’ Involvement in Antenatal Counselling on Women’s Postpartum Family Planning Uptake in South-west Nigeria</t>
  </si>
  <si>
    <t xml:space="preserve">Prof Olayemi Oladapo </t>
  </si>
  <si>
    <t>Dr Olumide Adesola</t>
  </si>
  <si>
    <t xml:space="preserve"> Professor</t>
  </si>
  <si>
    <t>0000-0002-2824-466X</t>
  </si>
  <si>
    <t>C10/012</t>
  </si>
  <si>
    <t>James</t>
  </si>
  <si>
    <t>Muleme</t>
  </si>
  <si>
    <t xml:space="preserve">Disease Control and Environmental Health </t>
  </si>
  <si>
    <t>jmuleme@cartafrica.org</t>
  </si>
  <si>
    <t>mulemej@gmail.com</t>
  </si>
  <si>
    <t>+256787364697; 256701271259</t>
  </si>
  <si>
    <t>Masters of Veterinary Preventive Medicine (Field Epidemiology track)</t>
  </si>
  <si>
    <t>Extended Spectrum β Lactamase (ESBL) producing Escherichia coli as bio-threats:   pathobiology, transmission dynamics and antibiotic resistance in rural and urban
communities of Wakiso district, Uganda</t>
  </si>
  <si>
    <t>Dr. Ssempebwa John</t>
  </si>
  <si>
    <t>Dr. Musoke David</t>
  </si>
  <si>
    <t>Assoc. Prof. Kankya Clovice</t>
  </si>
  <si>
    <t>0000-0001-8967-7031</t>
  </si>
  <si>
    <t>Reservoirs, transmission and antibiotic resistance resistance profiles of extended specturum SPECTRUM BETA LACTAMASE-PRODUCING Escherichia Coli at the humananimal-environmant interface among farming communities in Wakiso District, Uganda”.</t>
  </si>
  <si>
    <t>C10/020</t>
  </si>
  <si>
    <t>Patience</t>
  </si>
  <si>
    <t>Shamu</t>
  </si>
  <si>
    <t>Wits Reproductive Health and HIV Institute (Implementation Science)</t>
  </si>
  <si>
    <t>pshamu@cartafrica.org</t>
  </si>
  <si>
    <t>patieshamu@gmail.com; pshamu@wrhi.ac.za</t>
  </si>
  <si>
    <t>+27113585300; +27731960356</t>
  </si>
  <si>
    <t>Master of Science in Population Studies</t>
  </si>
  <si>
    <t>Determinants, lived experiences, and outcomes of HIV Pre-Exposure Prophylaxis use among young female university students in South Africa: A prospective cohort study</t>
  </si>
  <si>
    <t>Professor Saiqa Mullick</t>
  </si>
  <si>
    <t>0000-0003-1946-5046</t>
  </si>
  <si>
    <t>WT - DELTAS</t>
  </si>
  <si>
    <t>C10/014</t>
  </si>
  <si>
    <t>Marifa</t>
  </si>
  <si>
    <t>Muchemwa</t>
  </si>
  <si>
    <t>Demography and Population studies</t>
  </si>
  <si>
    <t>mmuchemwa@cartafrica.org</t>
  </si>
  <si>
    <t>marifamuchemwa@yahoo.com</t>
  </si>
  <si>
    <t>+27117174095; 27780200743</t>
  </si>
  <si>
    <t>MA in Sociology and MA in Demography and Population studies</t>
  </si>
  <si>
    <t xml:space="preserve">Family Changes and Child Maintenance Effect on Men’s Mental Health in South Africa </t>
  </si>
  <si>
    <t>Professor Clifford Odimegwu</t>
  </si>
  <si>
    <t>Teaching assistant</t>
  </si>
  <si>
    <t>0000-0002-1957-9513</t>
  </si>
  <si>
    <t>Family change, child maintenance and mental health outcomes of men in South Africa”</t>
  </si>
  <si>
    <t>JAS 2, 2022</t>
  </si>
  <si>
    <t>C10/021</t>
  </si>
  <si>
    <t xml:space="preserve">Shakeerah </t>
  </si>
  <si>
    <t>Olaide</t>
  </si>
  <si>
    <t>Gbadebo</t>
  </si>
  <si>
    <t>RESTORATIVE DENTISTRY</t>
  </si>
  <si>
    <t>Widowe(r)d</t>
  </si>
  <si>
    <t>Widow</t>
  </si>
  <si>
    <t>sgbadebo@cartafrica.org</t>
  </si>
  <si>
    <t>olaaris2k1@yahoo.com</t>
  </si>
  <si>
    <t>+2348057358291</t>
  </si>
  <si>
    <t>MASTERS DENTAL SURGERY</t>
  </si>
  <si>
    <t>Dental anxiety: measuring the fear factors and its effect on endodontic treatment among adults in Ibadan, Nigeria</t>
  </si>
  <si>
    <t>Prof Gbemisola Oke</t>
  </si>
  <si>
    <t>Prof Dosumu OO</t>
  </si>
  <si>
    <t>0000-0002-2109-753X</t>
  </si>
  <si>
    <t>Pre-treatment Information Communication and Dental Anxiety among Adult  Dental Care Seekers in Ibadan, Nigeria</t>
  </si>
  <si>
    <t>C10/022</t>
  </si>
  <si>
    <t>Stefanie</t>
  </si>
  <si>
    <t>Vermaak</t>
  </si>
  <si>
    <t>HIV Prevention and Treatment</t>
  </si>
  <si>
    <t>Perinatal HIV Research Unit</t>
  </si>
  <si>
    <t>svermaak@cartafrica.org</t>
  </si>
  <si>
    <t>stefanie.hornschuh88@gmail.com</t>
  </si>
  <si>
    <t>+27 11 989 9959; +27 826087634</t>
  </si>
  <si>
    <t>Health Sciences (International's Public Health)</t>
  </si>
  <si>
    <t>Feasibility and acceptability of using digital assent to improve comprehension of study procedures among adolescents with perinatally acquired HIV: a study in Soweto, South Africa</t>
  </si>
  <si>
    <t>Dr Janan Dietrich</t>
  </si>
  <si>
    <t>Prof Tiffany Chennevile</t>
  </si>
  <si>
    <t>Senior Researcher</t>
  </si>
  <si>
    <t>0000-0002-5505-6488</t>
  </si>
  <si>
    <t>C10/023</t>
  </si>
  <si>
    <t>Takondwa</t>
  </si>
  <si>
    <t>Connis</t>
  </si>
  <si>
    <t>Bakuwa</t>
  </si>
  <si>
    <t>Rehabilitation and Therapy</t>
  </si>
  <si>
    <t>tbakuwa@cartafrica.org</t>
  </si>
  <si>
    <t>tbakuwa@medcol.mw; tako.bakuwa@gmail.com</t>
  </si>
  <si>
    <t xml:space="preserve"> +265 1 871 911; +265 993 67 2960</t>
  </si>
  <si>
    <t>Master of science in Community Physiotherapy</t>
  </si>
  <si>
    <t>Effectiveness of a peer-led training program for caregivers of children with cerebral palsy in Malawi</t>
  </si>
  <si>
    <t>Gillian Saloojee</t>
  </si>
  <si>
    <t>Wiedaad Slemming</t>
  </si>
  <si>
    <t>0000-0003-1817-9689</t>
  </si>
  <si>
    <t>C10/025</t>
  </si>
  <si>
    <t>Yetunde</t>
  </si>
  <si>
    <t>A</t>
  </si>
  <si>
    <t>Onimode</t>
  </si>
  <si>
    <t>Nuclear Medicine/Radiology</t>
  </si>
  <si>
    <t>RADIATION ONCOLOGY</t>
  </si>
  <si>
    <t>Married (P1 - 2022)</t>
  </si>
  <si>
    <t>yonimode@cartafrica.org</t>
  </si>
  <si>
    <t>yately_md@yahoo.com; yately_md@yahoo.com</t>
  </si>
  <si>
    <t>+2347087821065</t>
  </si>
  <si>
    <t>Master of Science (Stellenbosch) 2009, Master of Medicine (Witwatersrand) 2012</t>
  </si>
  <si>
    <t>Medical personnel's knowledge about thyroid disease in pregnancy and its management, and development of a trimester-based thyroid reference range In South-West Nigeria</t>
  </si>
  <si>
    <t>Dr Chesang Jacqueline Jelagat</t>
  </si>
  <si>
    <t>Prof Omigbodun Akinyinka</t>
  </si>
  <si>
    <t>0000-0002-4004-6113</t>
  </si>
  <si>
    <t>C10/003</t>
  </si>
  <si>
    <t>Jean de la Croix</t>
  </si>
  <si>
    <t>Allen</t>
  </si>
  <si>
    <t>Ingabire</t>
  </si>
  <si>
    <t>Orthopedics</t>
  </si>
  <si>
    <t>ajcroix@cartafrica.org</t>
  </si>
  <si>
    <t>ingabireallenjc@gmail.com; ijea2000@gmail.com</t>
  </si>
  <si>
    <t>+250788549975</t>
  </si>
  <si>
    <t>Masters of Public health/Masters of Medicine(Surgery)/Fellowship in Orthopedics</t>
  </si>
  <si>
    <t xml:space="preserve">Long term disability following road traffic injuries in Rwanda: Cost and health outcomes </t>
  </si>
  <si>
    <t xml:space="preserve">Prof Tumussime K. David </t>
  </si>
  <si>
    <t>Dr. Jean Baptiste Sagahutu </t>
  </si>
  <si>
    <t>Lecturer of Surgery</t>
  </si>
  <si>
    <t>Deputy Director, NIHR Research Hub on Global Surgery/Rwanda </t>
  </si>
  <si>
    <t>0000-0001-8636-6473</t>
  </si>
  <si>
    <t>C10/005</t>
  </si>
  <si>
    <t>Apatsa</t>
  </si>
  <si>
    <t>Selemani</t>
  </si>
  <si>
    <t>Library and Information Science</t>
  </si>
  <si>
    <t>aselemani@cartafrica.org</t>
  </si>
  <si>
    <t>apatsaselemani@gmail.com</t>
  </si>
  <si>
    <t>+2651871911; 265888707373</t>
  </si>
  <si>
    <t>Master of Library and Information Science</t>
  </si>
  <si>
    <t>Journal Indexing and Scientific Impact of Africa's Public Health Research: current status, barriers, facilitators and opportunities.</t>
  </si>
  <si>
    <t>Prof. Jude Igumbor</t>
  </si>
  <si>
    <t>Dr Innocent Maposa</t>
  </si>
  <si>
    <t>Assistant Librarian</t>
  </si>
  <si>
    <t>0000-0003-1216-6158</t>
  </si>
  <si>
    <t>C10/009</t>
  </si>
  <si>
    <t>Nzabonimana</t>
  </si>
  <si>
    <t>Preventive and Community Dentistry</t>
  </si>
  <si>
    <t>enzabonimana@cartafrica.org</t>
  </si>
  <si>
    <t>nzabaemmy@gmail.com</t>
  </si>
  <si>
    <t>+250783880746</t>
  </si>
  <si>
    <t>Health Informatics</t>
  </si>
  <si>
    <t>Investigating reasons, challenges, and perceptions of poor oral health among adults in rural and urban Rwanda</t>
  </si>
  <si>
    <t>Prof Phumzile Hlongwa</t>
  </si>
  <si>
    <t>Prof Veerasamy Yengopal</t>
  </si>
  <si>
    <t>Dr Yolanda Malele-Kolisa</t>
  </si>
  <si>
    <t>0000-0002-6876-3472</t>
  </si>
  <si>
    <t>Oral Health in Nyarugenge District of Rwanda: The Role of Mobile Application in Oral Health Education</t>
  </si>
  <si>
    <t>C10/011</t>
  </si>
  <si>
    <t>Mburu</t>
  </si>
  <si>
    <t>Kang'ethe</t>
  </si>
  <si>
    <t>Institute of tropical and infectious diseases/ PMTCT- Under OBS/ GYN department</t>
  </si>
  <si>
    <t>jkangethe@cartafrica.org</t>
  </si>
  <si>
    <t>jimkangethe@gmail.com</t>
  </si>
  <si>
    <t>+254726237390; 254731221155</t>
  </si>
  <si>
    <t>MSC. Medical Virology</t>
  </si>
  <si>
    <t>Human Papillomavirus type-specific risk and association with Human T Lymphotrophic Virus-1 among HIV infected Women at Kenyatta Clinical research</t>
  </si>
  <si>
    <t>Dr. Marianne Wanjiru Mureithi</t>
  </si>
  <si>
    <t>Dr. Odari Eddy</t>
  </si>
  <si>
    <t>Dr. Eddy Odari</t>
  </si>
  <si>
    <t>HIV research scientist and tutor</t>
  </si>
  <si>
    <t>0000-0001-5813-5360</t>
  </si>
  <si>
    <t>C10/013</t>
  </si>
  <si>
    <t>Kganetso</t>
  </si>
  <si>
    <t>Sekome</t>
  </si>
  <si>
    <t>physiotherapy</t>
  </si>
  <si>
    <t>ksekome@cartafrica.org</t>
  </si>
  <si>
    <t>kgakzin88@gmail.com</t>
  </si>
  <si>
    <t>+27 11 7173705; +27 78 0118605</t>
  </si>
  <si>
    <t>Master of public health</t>
  </si>
  <si>
    <t>Effects of modifications in lifestyle and daily routine  on blood pressure among hypertensive rural adults in Agincourt, South Africa.</t>
  </si>
  <si>
    <t>Professor Hellen Myezwa</t>
  </si>
  <si>
    <t>Prof. F. Gomez Olive- Casas</t>
  </si>
  <si>
    <t>0000-0002-4567-1022</t>
  </si>
  <si>
    <t>Feasibility and acceptability of a Contextualized Physical Activity and Diet Intervention for Hypertension Control in a Rural Adult Population of South Africa</t>
  </si>
  <si>
    <t>C10/017</t>
  </si>
  <si>
    <t>Monday</t>
  </si>
  <si>
    <t>Daniel</t>
  </si>
  <si>
    <t>Olodu</t>
  </si>
  <si>
    <t>molodu@cartafrica.org</t>
  </si>
  <si>
    <t>mondayolodu@gmail.com; mondayolodu@yahoo.com</t>
  </si>
  <si>
    <t>+234-8063168131</t>
  </si>
  <si>
    <t>Master of Science (Human Nutrition)</t>
  </si>
  <si>
    <t>Improving Childhood Nutrition among the Yoruba Ethnic Group in the Rural Communities, Southwest Nigeria: An Indigenous Food-Based Approach</t>
  </si>
  <si>
    <t>Dr. Oladejo Thomas Adepoju</t>
  </si>
  <si>
    <t>0000-0002-1928-9209</t>
  </si>
  <si>
    <t>C10/024</t>
  </si>
  <si>
    <t>Temitope</t>
  </si>
  <si>
    <t>Olumuyiwa</t>
  </si>
  <si>
    <t>Occupational Health and Industrial Hygiene</t>
  </si>
  <si>
    <t>tojo@cartafrica.org</t>
  </si>
  <si>
    <t>linktopeojo@yahoo.com</t>
  </si>
  <si>
    <t>+2348035798224</t>
  </si>
  <si>
    <t>Factors associated with occupational injuries and work-related musculoskeletal disorders among artisans in the informal sector of the Nigerian construction industry</t>
  </si>
  <si>
    <t>Dr Nisha Naicker</t>
  </si>
  <si>
    <t>Prof Onayade Adedeji</t>
  </si>
  <si>
    <t>0000-0003-1899-5213</t>
  </si>
  <si>
    <t>C11/001</t>
  </si>
  <si>
    <t>Adeola</t>
  </si>
  <si>
    <t>Williams</t>
  </si>
  <si>
    <t>Paediatric Dentistry</t>
  </si>
  <si>
    <t>Child Oral Health</t>
  </si>
  <si>
    <t>awilliams@cartafrica.org</t>
  </si>
  <si>
    <t>adeolawilliams022@gmail.com</t>
  </si>
  <si>
    <t>+2348051694622</t>
  </si>
  <si>
    <t>Masters of Dental Sciences, 2018</t>
  </si>
  <si>
    <t>Improving oral health among vulnerable children and adolescents living with HIV/AIDS using evidence-based intervention (Masters of Dental Sciences (MDS)</t>
  </si>
  <si>
    <t>Field based</t>
  </si>
  <si>
    <t>0000-0003-1915-2138</t>
  </si>
  <si>
    <t>C11/002</t>
  </si>
  <si>
    <t>Amina</t>
  </si>
  <si>
    <t>Hassan</t>
  </si>
  <si>
    <t>Maternal and Reproductive health</t>
  </si>
  <si>
    <t>School of Public health</t>
  </si>
  <si>
    <t>ahusien@cartafrica.org</t>
  </si>
  <si>
    <t>dramiina12@gmail.com</t>
  </si>
  <si>
    <t>+252615506933</t>
  </si>
  <si>
    <t>Master in Public Health (2023 )</t>
  </si>
  <si>
    <t>Reproductive and maternal health in Somalia</t>
  </si>
  <si>
    <t>0009-0006-9247-6453</t>
  </si>
  <si>
    <t>C11/003</t>
  </si>
  <si>
    <t>Christabellah</t>
  </si>
  <si>
    <t>Namugenyi</t>
  </si>
  <si>
    <t>Department of Planning and Applied Statistics</t>
  </si>
  <si>
    <t>cnamugenyi@cartafrica.org</t>
  </si>
  <si>
    <t>tabellahn@gmail.com</t>
  </si>
  <si>
    <t>+256788101810;+256700979442</t>
  </si>
  <si>
    <t>Master of Statistics (2020)</t>
  </si>
  <si>
    <t>Examining patient satisfaction and dual outcomes of HIV and hypertension through decision-making and allocation of Service Delivery Models for Older PLHIV</t>
  </si>
  <si>
    <t>0000-0003-2534-5526</t>
  </si>
  <si>
    <t>C11/004</t>
  </si>
  <si>
    <t>Tamuka</t>
  </si>
  <si>
    <t>Chironda</t>
  </si>
  <si>
    <t>Health Data Science</t>
  </si>
  <si>
    <t>Agincourt Research Center</t>
  </si>
  <si>
    <t>cchironda@cartafrica.org</t>
  </si>
  <si>
    <t>cyriltamuka05@gmail.com</t>
  </si>
  <si>
    <t>+27786413285</t>
  </si>
  <si>
    <t>MSc Mathematical Statistics (2021)</t>
  </si>
  <si>
    <t>Multimorbidity trends and changes in Rural South Africa: A clustering, and competing risk modelling approach (2012-2022).</t>
  </si>
  <si>
    <t>0000-0002-0412-1059</t>
  </si>
  <si>
    <t>C11/005</t>
  </si>
  <si>
    <t>Elizabeth</t>
  </si>
  <si>
    <t>Oral Pathology/ Oral Medicine</t>
  </si>
  <si>
    <t>eoabe@cartafrica.org</t>
  </si>
  <si>
    <t>elizabethabe831@gmail.com</t>
  </si>
  <si>
    <t>+2348029789847</t>
  </si>
  <si>
    <t>Masters in Dental Surgery (2014)</t>
  </si>
  <si>
    <t>Oral health promotion for improved maternal-fetal health among women of reproductive age. (Masters in Dental Surgery (MDS)</t>
  </si>
  <si>
    <t>0000-0001-6632-9026</t>
  </si>
  <si>
    <t>C11/006</t>
  </si>
  <si>
    <t>Fanuel</t>
  </si>
  <si>
    <t>Meckson</t>
  </si>
  <si>
    <t>Bickton</t>
  </si>
  <si>
    <t xml:space="preserve">Department of Rehabilitation Sciences </t>
  </si>
  <si>
    <t>fbickton@cartafrica.org</t>
  </si>
  <si>
    <t>fbickton@kuhes.ac.mw</t>
  </si>
  <si>
    <t>+265982552353</t>
  </si>
  <si>
    <t>Master of Science in Cardiorespiratory Physiotherapy (2021)</t>
  </si>
  <si>
    <t>Personalized exercise-based Rehabilitation needs, implementation and effectiveness among  multimorbid patients in Malawi.</t>
  </si>
  <si>
    <t xml:space="preserve">Field based and clinical research </t>
  </si>
  <si>
    <t>0000-0002-0925-909X</t>
  </si>
  <si>
    <t>C11/007</t>
  </si>
  <si>
    <t>Olanike</t>
  </si>
  <si>
    <t>Wuraola</t>
  </si>
  <si>
    <t>Breast Surgical Oncology</t>
  </si>
  <si>
    <t>fwuraola@cartafrica.org</t>
  </si>
  <si>
    <t>fwuraola@oauife.edu.ng</t>
  </si>
  <si>
    <t>+2348032287556</t>
  </si>
  <si>
    <t>ChM General Surgery 2022</t>
  </si>
  <si>
    <t>Towards early detection of breast cancer in Nigeria: Prevalence of BRCA1/2 mutations and perceptions of genetic screening among relatives of patients with breast cancer</t>
  </si>
  <si>
    <t>0000-0003-3315-990x</t>
  </si>
  <si>
    <t>C11/008</t>
  </si>
  <si>
    <t>Gallad</t>
  </si>
  <si>
    <t>Dahir</t>
  </si>
  <si>
    <t xml:space="preserve">Department of Public Health </t>
  </si>
  <si>
    <t>ghassan@cartafrica.org</t>
  </si>
  <si>
    <t>Public Health (2017)</t>
  </si>
  <si>
    <t>Vaccine preventable disease surveillance</t>
  </si>
  <si>
    <t>0000-0002-8569-8748</t>
  </si>
  <si>
    <t>C11/009</t>
  </si>
  <si>
    <t xml:space="preserve">Justine </t>
  </si>
  <si>
    <t>Okello</t>
  </si>
  <si>
    <t>Preventive Medicine, Laboratory diagnostics, Epidemiology, Biostatistics, Research methods, Food safety and One Health</t>
  </si>
  <si>
    <t>Department of Biosecurity, Ecosystems and Veterinary Public Health</t>
  </si>
  <si>
    <t>jokello@cartafrica.org</t>
  </si>
  <si>
    <t>justinokello01@gmail.com</t>
  </si>
  <si>
    <t>+256-783210265</t>
  </si>
  <si>
    <t>Masters of Veterinary Preventive Medicine (Field Epidemiology)_(2023)</t>
  </si>
  <si>
    <t>Epidemiology of Rift Valley Fever in Northern Uganda: Prevalence, Molecular Characterization, and Geospatial Modelling in Humans and Livestock in Apac and Lira Districts</t>
  </si>
  <si>
    <t>Laboratory based</t>
  </si>
  <si>
    <t>0000-0001-6218-8318</t>
  </si>
  <si>
    <t>C11/010</t>
  </si>
  <si>
    <t>Lydiah</t>
  </si>
  <si>
    <t>Njihia</t>
  </si>
  <si>
    <t>PhD Pathobiology (Virology Option)</t>
  </si>
  <si>
    <t>Department of Veterinary Pathology, Microbiology and Parasitology</t>
  </si>
  <si>
    <t>lnjihia@cartafrica.org</t>
  </si>
  <si>
    <t>lydiahnjihia4@gmail.com</t>
  </si>
  <si>
    <t>+254 712316454</t>
  </si>
  <si>
    <t>Master of Science Applied Microbiology (Virology Option), (2022)</t>
  </si>
  <si>
    <t>Molecular characterization and risk factors associated with rift valley fever transmission and outbreaks in humans and animals in Garissa and Murang’a counties, Kenya in the age of climate change</t>
  </si>
  <si>
    <t>Both Laboratory and field based</t>
  </si>
  <si>
    <t>0009-0007-0633-3294</t>
  </si>
  <si>
    <t>C11/011</t>
  </si>
  <si>
    <t>Nigandi</t>
  </si>
  <si>
    <t>Kubo</t>
  </si>
  <si>
    <t>Department of Clinical Medicine &amp; Therapeutics</t>
  </si>
  <si>
    <t>mkubo@cartafrica.org</t>
  </si>
  <si>
    <t>mkubo@uonbi.ac.ke</t>
  </si>
  <si>
    <t>+254721541439</t>
  </si>
  <si>
    <t>Master of Medicine in Internal Medicine (2013)</t>
  </si>
  <si>
    <t>Early Detection of Chronic Kidney Disease among communities with high prevalence of risk factors and early linkage to care: The ED-CKD Study</t>
  </si>
  <si>
    <t>0000-0002-0708-605X</t>
  </si>
  <si>
    <t>C11/012</t>
  </si>
  <si>
    <t>Miles-Dei</t>
  </si>
  <si>
    <t>Benedict</t>
  </si>
  <si>
    <t>Olufeagba</t>
  </si>
  <si>
    <t>Genetics and Molecular Sciences</t>
  </si>
  <si>
    <t>molufeagba@cartafrica.org</t>
  </si>
  <si>
    <t>mben.olufsen@gmail.com</t>
  </si>
  <si>
    <t>+2348169215993;+2348026073373</t>
  </si>
  <si>
    <t>Master of Science (2018)</t>
  </si>
  <si>
    <t>Genetic Epidemiology of Identified Single Nucleotide Variants of Alpha and Beta Thalassemia Traits among Nigerians in Southwest Nigeria. (M.Sc. (Public Health Biotechnology) Genetics and Molecular Sciences, Institute of Child Health)</t>
  </si>
  <si>
    <t>0000-0003-0065-5990</t>
  </si>
  <si>
    <t>C11/013</t>
  </si>
  <si>
    <t>Molly</t>
  </si>
  <si>
    <t>Mercy</t>
  </si>
  <si>
    <t>Jerono</t>
  </si>
  <si>
    <t>Economics</t>
  </si>
  <si>
    <t xml:space="preserve">Research and Sponsored Projects Office (RSPO)-AMPATH </t>
  </si>
  <si>
    <t>mjerono@cartafrica.org</t>
  </si>
  <si>
    <t>mollymercy20@gmail.com</t>
  </si>
  <si>
    <t>265 1874107;+265  888881282</t>
  </si>
  <si>
    <t>Master of Arts in Economics</t>
  </si>
  <si>
    <t>Economic Evaluation of School-Based and Institutional Programs in Preventing Sexual Violence Against Children in Uasin Gishu County, Kenya</t>
  </si>
  <si>
    <t>0000-0003-4763-0344</t>
  </si>
  <si>
    <t>OAK</t>
  </si>
  <si>
    <t>C11/014</t>
  </si>
  <si>
    <t>Razak</t>
  </si>
  <si>
    <t>Lewis</t>
  </si>
  <si>
    <t>Mussa</t>
  </si>
  <si>
    <t>Social Scientist</t>
  </si>
  <si>
    <t>School of Global and Public Health</t>
  </si>
  <si>
    <t>rmussa@cartafrica.org</t>
  </si>
  <si>
    <t>razmussa@yahoo.com</t>
  </si>
  <si>
    <t>+265 1874107; +265  888881282</t>
  </si>
  <si>
    <t>Master of Arts Development Studies (2015)</t>
  </si>
  <si>
    <t>Assessing the Effectiveness of Community-Based Approaches in Preventing Sexual Violence Against Street Children in Malawi</t>
  </si>
  <si>
    <t>0009-0000-6991-6912</t>
  </si>
  <si>
    <t>C11/015</t>
  </si>
  <si>
    <t>Nichodemus</t>
  </si>
  <si>
    <t>Mutinda</t>
  </si>
  <si>
    <t>Kamuti</t>
  </si>
  <si>
    <t xml:space="preserve">Veterinary Pathology and Diagnostics </t>
  </si>
  <si>
    <t>nkamuti@cartafrica.org</t>
  </si>
  <si>
    <t>nkamuti@uonbi.ac.ke</t>
  </si>
  <si>
    <t>+254701106893,+254714667857</t>
  </si>
  <si>
    <t>Master of science in Veterinary Pathology and Diagnostics (2022)</t>
  </si>
  <si>
    <t>Risk factors, socio-economic impact and morpho-molecular characterization of etiological agent(s) of Human and Livestock cutaneous myiasis in Kitui County, Kenya</t>
  </si>
  <si>
    <t xml:space="preserve">Field and Laboratory based </t>
  </si>
  <si>
    <t>0000-0001-5741-1271</t>
  </si>
  <si>
    <t>C11/016</t>
  </si>
  <si>
    <t>Ochuko</t>
  </si>
  <si>
    <t>Orherhe</t>
  </si>
  <si>
    <t>Clinical Pharmacy</t>
  </si>
  <si>
    <t>Department of Clinical Pharmacy and Pharmacy Administration</t>
  </si>
  <si>
    <t>oorherhe@cartafrica.org</t>
  </si>
  <si>
    <t>oorherhe@oauife.edu.ng</t>
  </si>
  <si>
    <t>+2348051589453</t>
  </si>
  <si>
    <t>Master of Science (2016), Master of Philosophy (2023)</t>
  </si>
  <si>
    <t>Population Approach to the Optimisation of Hydroxyurea in the Management of Sickle Cell Disease (SCD) in Nigeria: An Exploration of Pharmacogenetics and Pharmacometrics</t>
  </si>
  <si>
    <t>0000-0002-3671-9717</t>
  </si>
  <si>
    <t>C11/017</t>
  </si>
  <si>
    <t>Patani</t>
  </si>
  <si>
    <t>George Wills</t>
  </si>
  <si>
    <t>Mhango</t>
  </si>
  <si>
    <t>Centre for Reproductive Health</t>
  </si>
  <si>
    <t>pmhango@cartafrica.org</t>
  </si>
  <si>
    <t>pgwmhango@gmail.com</t>
  </si>
  <si>
    <t>+265994587799,+265888604700</t>
  </si>
  <si>
    <t>Master of Science in Global Health Implementation (2023)</t>
  </si>
  <si>
    <t>Exploring the implementation of Out-of-School Comprehensive Sexuality Education (OOS-CSE) tailored for young people with disabilities (YPWD) and young people living with HIV (YPLHIV) aged 10-24 years in Malawi</t>
  </si>
  <si>
    <t>0000-0002-1492-260X</t>
  </si>
  <si>
    <t>C11/018</t>
  </si>
  <si>
    <t>Pierre Celestin</t>
  </si>
  <si>
    <t>Munezero</t>
  </si>
  <si>
    <t>Basic Sciences</t>
  </si>
  <si>
    <t>Microbiology and Parasitology</t>
  </si>
  <si>
    <t>pmunezero@cartafrica.org</t>
  </si>
  <si>
    <t>munezeropierrecelestin@gmail.com</t>
  </si>
  <si>
    <t>+250790990554</t>
  </si>
  <si>
    <t>Master of Science in Cellular and Molecular Immunology (2021)</t>
  </si>
  <si>
    <t>intersection of microbiology and immunology, with a specific focus on the pathogenesis of non-filarial lymphedema (podoconiosis).</t>
  </si>
  <si>
    <t>0000-0003-2876-9025</t>
  </si>
  <si>
    <t>C11/019</t>
  </si>
  <si>
    <t>Solange</t>
  </si>
  <si>
    <t>Nikwigize</t>
  </si>
  <si>
    <t xml:space="preserve">Community Health Development </t>
  </si>
  <si>
    <t>snikwigize@cartafrica.org</t>
  </si>
  <si>
    <t>solangeni4@gmail.com</t>
  </si>
  <si>
    <t>+250788804831</t>
  </si>
  <si>
    <t>Masters in Public Health (2021)</t>
  </si>
  <si>
    <t>Socio-economic and Cultural Factors Associated with Sexual Violence Among Children Born to Teen Mothers in Rwanda. A Mixed Method</t>
  </si>
  <si>
    <t>0009-0008-1667-3046</t>
  </si>
  <si>
    <t>C11/020</t>
  </si>
  <si>
    <t>Winifrida</t>
  </si>
  <si>
    <t>Paschal</t>
  </si>
  <si>
    <t>Mponzi</t>
  </si>
  <si>
    <t xml:space="preserve">Social Sciences </t>
  </si>
  <si>
    <t>Environmental Health and Ecological Sciences Department</t>
  </si>
  <si>
    <t>wmponzi@cartafrica.org</t>
  </si>
  <si>
    <t>winniepascal@gmail.com</t>
  </si>
  <si>
    <t>+255 714228558</t>
  </si>
  <si>
    <t>Masters of Science in Entrepreneurship (2017)</t>
  </si>
  <si>
    <t>Investigating the impact of village community banks (VICOBA) for enabling house improvements that enhance household environmental health by excluding vectors of malaria and other mosquito-borne pathogens”</t>
  </si>
  <si>
    <t>0000-0003-0122-0550</t>
  </si>
  <si>
    <t>Color codes</t>
  </si>
  <si>
    <t>Not Found</t>
  </si>
  <si>
    <t>Deceased</t>
  </si>
  <si>
    <t>No.</t>
  </si>
  <si>
    <t>Name</t>
  </si>
  <si>
    <t>Institution</t>
  </si>
  <si>
    <t>Suspension</t>
  </si>
  <si>
    <t>Date of Termination</t>
  </si>
  <si>
    <t xml:space="preserve">Year </t>
  </si>
  <si>
    <t>Reason for Termination</t>
  </si>
  <si>
    <t>Detailed reason for termination</t>
  </si>
  <si>
    <t>Stephen Pentz</t>
  </si>
  <si>
    <t>University of Witwatersrand</t>
  </si>
  <si>
    <t>Lack of progress on milestone</t>
  </si>
  <si>
    <t>Humphrey Phanuel Shao</t>
  </si>
  <si>
    <t>Peter Mwamba</t>
  </si>
  <si>
    <t>Gloria Omosa</t>
  </si>
  <si>
    <t>Aug 29 2014</t>
  </si>
  <si>
    <t xml:space="preserve"> October 2016</t>
  </si>
  <si>
    <t>Failure to meet key milestone</t>
  </si>
  <si>
    <t>Gad Rutayisire</t>
  </si>
  <si>
    <t>Nov 2 2017</t>
  </si>
  <si>
    <t>Gift Khangamwa</t>
  </si>
  <si>
    <t>June 5 2017</t>
  </si>
  <si>
    <t>Master Degree not recognised</t>
  </si>
  <si>
    <t>Callen Onyambu</t>
  </si>
  <si>
    <t>Edwin Sang</t>
  </si>
  <si>
    <t>Hussein Masoud</t>
  </si>
  <si>
    <t>Teresa Kinyari</t>
  </si>
  <si>
    <t>Nov 18 2011</t>
  </si>
  <si>
    <t>Not indicated</t>
  </si>
  <si>
    <t>Jacqueline Mgumia</t>
  </si>
  <si>
    <t>Feb 8 2012</t>
  </si>
  <si>
    <t>Lackson Tembo</t>
  </si>
  <si>
    <t>Doris Kwesiga</t>
  </si>
  <si>
    <t>Inability to attend JAS 2 twice</t>
  </si>
  <si>
    <t>Unable to attend JAS 2 in South Africa due to her visa issues</t>
  </si>
  <si>
    <t>Raymond Odokonyero</t>
  </si>
  <si>
    <t>Justus Musasiah</t>
  </si>
  <si>
    <t>Inability to continue participating in CARTA activities after moving institutions</t>
  </si>
  <si>
    <t>Edna Wairimu Kamau</t>
  </si>
  <si>
    <t>Requested for termination</t>
  </si>
  <si>
    <t>She requested for termination after the secretariat followed up on her delay to meet milestones</t>
  </si>
  <si>
    <t>Leo Masamba</t>
  </si>
  <si>
    <t>Failure to register for PhD at an African partner institution</t>
  </si>
  <si>
    <t>Florence Basiimwa Tuishemirirwe</t>
  </si>
  <si>
    <t>Failure to secure registration after being in the program for 3 years</t>
  </si>
  <si>
    <t>Cohort 8 fellow she was under long suspension up to December 31, 2021 to share her registration. She did not failed We have not received any evidence of registration despite having requested for it several times. .</t>
  </si>
  <si>
    <t>Jane Wanjiru Macharia</t>
  </si>
  <si>
    <t>Jane Macharia had made significant progress (had requested for research funds) but requested for leave of absence in July 2021 citing personal challenges with her supervisor. In July 2022 we initiated the process for her to resume her fellowship, however, she indicated that she still had challenges with her supervisor. Efforts by the secretariat and the University of Nairobi focal person to mediate between her and her supervisor have not borne fruit, and she has instead opted to terminate her fellowship</t>
  </si>
  <si>
    <t>Joselyn Atahuirwe</t>
  </si>
  <si>
    <t>Joselyn Atuhairwe joined CARTA in 2019 with cohort 9 but has been slow in making progress throughout. She requested for one-year leave of absence due to health challenges right after JAS1. After resumption of her fellowship she has consistently been behind her peers in cohort 10 even in completing ESE:O assignments. As of now, she has not obtained university registration nor presented her protocol. She was invited to attend the face-to-face session of JAS 2 but declined despite all efforts from the focal person and the secretariat to accommodate her needs.</t>
  </si>
  <si>
    <t>Duncan Nyukuri</t>
  </si>
  <si>
    <t>Duncan failed to attend part 2 of JAS 2 in 2022  JAS 3 in 2023 and did not communicate or respond to the secretariat when they reached out to him</t>
  </si>
  <si>
    <t>Siphesihle Mtshali</t>
  </si>
  <si>
    <t>Has been nonresponsive to our communication. The last time she registered was 2016 and her account has been suspended</t>
  </si>
  <si>
    <t>Simbaharshe Takuva</t>
  </si>
  <si>
    <t>Has been nonresponsive to our communication. Her account in the Wits system is no longer act</t>
  </si>
  <si>
    <t>Nicolette Prea Naidoo</t>
  </si>
  <si>
    <t>Has been nonresponsive to our communication. The last time she registered was 2018 and her account has been suspended</t>
  </si>
  <si>
    <t>Nomathemba Chiwoneso  Chandiwana</t>
  </si>
  <si>
    <t>Has been nonresponsive to our communication. The last time she registered was 2019 and her account has been suspended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</si>
</sst>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d\-mmm\-yy;@"/>
    <numFmt numFmtId="165" formatCode="[$-409]dd\-mmm\-yy;@"/>
    <numFmt numFmtId="166" formatCode="[$-409]mmm\-yy;@"/>
    <numFmt numFmtId="167" formatCode="yyyy\-mm\-dd;@"/>
    <numFmt numFmtId="168" formatCode="0.0%"/>
  </numFmts>
  <fonts count="19">
    <font>
      <sz val="11"/>
      <color theme="1"/>
      <name val="Calibri"/>
      <family val="2"/>
      <scheme val="minor"/>
    </font>
    <font>
      <b/>
      <sz val="11"/>
      <color theme="1"/>
      <name val="Calibri"/>
      <family val="2"/>
      <scheme val="minor"/>
    </font>
    <font>
      <b/>
      <sz val="14"/>
      <color theme="1"/>
      <name val="Arial"/>
      <family val="2"/>
    </font>
    <font>
      <sz val="11"/>
      <color rgb="FF000000"/>
      <name val="Calibri"/>
      <family val="2"/>
    </font>
    <font>
      <sz val="11"/>
      <name val="Calibri"/>
      <family val="2"/>
      <scheme val="minor"/>
    </font>
    <font>
      <sz val="11"/>
      <color theme="1"/>
      <name val="Arial"/>
      <family val="2"/>
    </font>
    <font>
      <sz val="11"/>
      <color theme="1"/>
      <name val="Arial Narrow"/>
      <family val="2"/>
    </font>
    <font>
      <u/>
      <sz val="11"/>
      <color theme="10"/>
      <name val="Calibri"/>
      <family val="2"/>
      <scheme val="minor"/>
    </font>
    <font>
      <u/>
      <sz val="11"/>
      <color indexed="12"/>
      <name val="Arial Narrow"/>
      <family val="2"/>
    </font>
    <font>
      <sz val="10"/>
      <color theme="1"/>
      <name val="Arial"/>
      <family val="2"/>
    </font>
    <font>
      <sz val="11"/>
      <name val="Arial Narrow"/>
      <family val="2"/>
    </font>
    <font>
      <sz val="11"/>
      <color rgb="FF000000"/>
      <name val="Arial Narrow"/>
      <family val="2"/>
    </font>
    <font>
      <sz val="10"/>
      <name val="Arial"/>
      <family val="2"/>
    </font>
    <font>
      <sz val="12"/>
      <color theme="1"/>
      <name val="Calibri"/>
      <family val="2"/>
      <scheme val="minor"/>
    </font>
    <font>
      <sz val="11"/>
      <color theme="1"/>
      <name val="Calibri"/>
      <family val="2"/>
      <scheme val="minor"/>
    </font>
    <font>
      <b/>
      <sz val="12"/>
      <color theme="1"/>
      <name val="Calibri"/>
      <family val="2"/>
      <scheme val="minor"/>
    </font>
    <font>
      <b/>
      <sz val="12"/>
      <color theme="1"/>
      <name val="Arial"/>
      <family val="2"/>
    </font>
    <font>
      <b/>
      <sz val="11"/>
      <color theme="2"/>
      <name val="Calibri"/>
      <family val="2"/>
      <scheme val="minor"/>
    </font>
    <font>
      <sz val="11"/>
      <color rgb="FF000000"/>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1"/>
        <bgColor indexed="64"/>
      </patternFill>
    </fill>
    <fill>
      <patternFill patternType="solid">
        <fgColor theme="5" tint="0.79998168889431442"/>
        <bgColor theme="5" tint="0.79998168889431442"/>
      </patternFill>
    </fill>
    <fill>
      <patternFill patternType="solid">
        <fgColor rgb="FFFF00FF"/>
        <bgColor indexed="64"/>
      </patternFill>
    </fill>
    <fill>
      <patternFill patternType="solid">
        <fgColor theme="6" tint="0.79998168889431442"/>
        <bgColor indexed="64"/>
      </patternFill>
    </fill>
    <fill>
      <patternFill patternType="solid">
        <fgColor rgb="FFEDEDED"/>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style="thin">
        <color rgb="FF000000"/>
      </top>
      <bottom style="thin">
        <color rgb="FF000000"/>
      </bottom>
      <diagonal/>
    </border>
  </borders>
  <cellStyleXfs count="4">
    <xf numFmtId="0" fontId="0" fillId="0" borderId="0"/>
    <xf numFmtId="0" fontId="7" fillId="0" borderId="0" applyNumberFormat="0" applyFill="0" applyBorder="0" applyAlignment="0" applyProtection="0"/>
    <xf numFmtId="0" fontId="5" fillId="0" borderId="0"/>
    <xf numFmtId="9" fontId="14" fillId="0" borderId="0" applyFont="0" applyFill="0" applyBorder="0" applyAlignment="0" applyProtection="0"/>
  </cellStyleXfs>
  <cellXfs count="463">
    <xf numFmtId="0" fontId="0" fillId="0" borderId="0" xfId="0"/>
    <xf numFmtId="0" fontId="0" fillId="2" borderId="1" xfId="0" applyFill="1" applyBorder="1" applyAlignment="1">
      <alignment vertical="center"/>
    </xf>
    <xf numFmtId="0" fontId="3" fillId="2" borderId="4" xfId="0" applyFont="1" applyFill="1" applyBorder="1" applyAlignment="1">
      <alignment wrapText="1"/>
    </xf>
    <xf numFmtId="0" fontId="3" fillId="2" borderId="5" xfId="0" applyFont="1" applyFill="1" applyBorder="1" applyAlignment="1">
      <alignment wrapText="1"/>
    </xf>
    <xf numFmtId="0" fontId="6" fillId="2" borderId="1" xfId="0" applyFont="1" applyFill="1" applyBorder="1" applyAlignment="1">
      <alignment wrapText="1"/>
    </xf>
    <xf numFmtId="0" fontId="8" fillId="2" borderId="1" xfId="1" applyFont="1" applyFill="1" applyBorder="1" applyAlignment="1" applyProtection="1">
      <alignment wrapText="1"/>
    </xf>
    <xf numFmtId="0" fontId="3" fillId="2" borderId="1"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5" xfId="0" applyFont="1" applyFill="1" applyBorder="1" applyAlignment="1">
      <alignment wrapText="1"/>
    </xf>
    <xf numFmtId="0" fontId="0" fillId="3" borderId="1" xfId="0" applyFill="1" applyBorder="1" applyAlignment="1">
      <alignment vertical="center"/>
    </xf>
    <xf numFmtId="0" fontId="0" fillId="4" borderId="1" xfId="0" applyFill="1" applyBorder="1" applyAlignment="1">
      <alignment vertical="center"/>
    </xf>
    <xf numFmtId="0" fontId="3" fillId="4" borderId="4" xfId="0" applyFont="1" applyFill="1" applyBorder="1" applyAlignment="1">
      <alignment wrapText="1"/>
    </xf>
    <xf numFmtId="0" fontId="3" fillId="4" borderId="5" xfId="0" applyFont="1" applyFill="1" applyBorder="1" applyAlignment="1">
      <alignment wrapText="1"/>
    </xf>
    <xf numFmtId="0" fontId="9" fillId="4" borderId="5" xfId="0" applyFont="1" applyFill="1" applyBorder="1" applyAlignment="1">
      <alignment wrapText="1"/>
    </xf>
    <xf numFmtId="0" fontId="9" fillId="4" borderId="7" xfId="0" applyFont="1" applyFill="1" applyBorder="1" applyAlignment="1">
      <alignment wrapText="1"/>
    </xf>
    <xf numFmtId="0" fontId="3" fillId="4" borderId="7" xfId="0" applyFont="1" applyFill="1" applyBorder="1" applyAlignment="1">
      <alignment wrapText="1"/>
    </xf>
    <xf numFmtId="0" fontId="0" fillId="5" borderId="1" xfId="0" applyFill="1" applyBorder="1" applyAlignment="1">
      <alignment vertical="center"/>
    </xf>
    <xf numFmtId="0" fontId="3" fillId="5" borderId="4" xfId="0" applyFont="1" applyFill="1" applyBorder="1" applyAlignment="1">
      <alignment wrapText="1"/>
    </xf>
    <xf numFmtId="0" fontId="3" fillId="5" borderId="7" xfId="0" applyFont="1" applyFill="1" applyBorder="1" applyAlignment="1">
      <alignment wrapText="1"/>
    </xf>
    <xf numFmtId="0" fontId="3" fillId="5" borderId="1" xfId="0" applyFont="1" applyFill="1" applyBorder="1" applyAlignment="1">
      <alignment wrapText="1"/>
    </xf>
    <xf numFmtId="0" fontId="11" fillId="5" borderId="1" xfId="0" applyFont="1" applyFill="1" applyBorder="1" applyAlignment="1">
      <alignment wrapText="1"/>
    </xf>
    <xf numFmtId="0" fontId="3" fillId="5" borderId="5" xfId="0" applyFont="1" applyFill="1" applyBorder="1" applyAlignment="1">
      <alignment wrapText="1"/>
    </xf>
    <xf numFmtId="0" fontId="6" fillId="5" borderId="1" xfId="0" applyFont="1" applyFill="1" applyBorder="1" applyAlignment="1">
      <alignment wrapText="1"/>
    </xf>
    <xf numFmtId="0" fontId="0" fillId="0" borderId="1" xfId="0" applyBorder="1"/>
    <xf numFmtId="0" fontId="3" fillId="6" borderId="5" xfId="0" applyFont="1" applyFill="1" applyBorder="1" applyAlignment="1">
      <alignment wrapText="1"/>
    </xf>
    <xf numFmtId="0" fontId="0" fillId="6" borderId="1" xfId="0" applyFill="1" applyBorder="1" applyAlignment="1">
      <alignment vertical="center"/>
    </xf>
    <xf numFmtId="0" fontId="3" fillId="6" borderId="1" xfId="0" applyFont="1" applyFill="1" applyBorder="1" applyAlignment="1">
      <alignment wrapText="1"/>
    </xf>
    <xf numFmtId="0" fontId="6" fillId="6" borderId="1" xfId="0" applyFont="1" applyFill="1" applyBorder="1" applyAlignment="1">
      <alignment wrapText="1"/>
    </xf>
    <xf numFmtId="0" fontId="6" fillId="6" borderId="0" xfId="0" applyFont="1" applyFill="1" applyAlignment="1">
      <alignment wrapText="1"/>
    </xf>
    <xf numFmtId="0" fontId="0" fillId="7" borderId="1" xfId="0" applyFill="1" applyBorder="1" applyAlignment="1">
      <alignment vertical="center"/>
    </xf>
    <xf numFmtId="0" fontId="3" fillId="7" borderId="6" xfId="0" applyFont="1" applyFill="1" applyBorder="1" applyAlignment="1">
      <alignment wrapText="1"/>
    </xf>
    <xf numFmtId="0" fontId="3" fillId="7" borderId="7" xfId="0" applyFont="1" applyFill="1" applyBorder="1" applyAlignment="1">
      <alignment wrapText="1"/>
    </xf>
    <xf numFmtId="0" fontId="3" fillId="7" borderId="1" xfId="0" applyFont="1" applyFill="1" applyBorder="1" applyAlignment="1">
      <alignment wrapText="1"/>
    </xf>
    <xf numFmtId="0" fontId="6" fillId="7" borderId="1" xfId="0" applyFont="1" applyFill="1" applyBorder="1" applyAlignment="1">
      <alignment wrapText="1"/>
    </xf>
    <xf numFmtId="0" fontId="3" fillId="7" borderId="5" xfId="0" applyFont="1" applyFill="1" applyBorder="1" applyAlignment="1">
      <alignment wrapText="1"/>
    </xf>
    <xf numFmtId="0" fontId="0" fillId="8" borderId="1" xfId="0" applyFill="1" applyBorder="1" applyAlignment="1">
      <alignment vertical="center"/>
    </xf>
    <xf numFmtId="0" fontId="3" fillId="8" borderId="1" xfId="0" applyFont="1" applyFill="1" applyBorder="1" applyAlignment="1">
      <alignment wrapText="1"/>
    </xf>
    <xf numFmtId="0" fontId="3" fillId="8" borderId="4" xfId="0" applyFont="1" applyFill="1" applyBorder="1" applyAlignment="1">
      <alignment wrapText="1"/>
    </xf>
    <xf numFmtId="0" fontId="0" fillId="9" borderId="1" xfId="0" applyFill="1" applyBorder="1" applyAlignment="1">
      <alignment vertical="center"/>
    </xf>
    <xf numFmtId="0" fontId="0" fillId="10" borderId="1" xfId="0" applyFill="1" applyBorder="1" applyAlignment="1">
      <alignment vertical="center"/>
    </xf>
    <xf numFmtId="0" fontId="0" fillId="0" borderId="0" xfId="0" applyAlignment="1">
      <alignment horizontal="left"/>
    </xf>
    <xf numFmtId="0" fontId="0" fillId="0" borderId="0" xfId="0" applyAlignment="1">
      <alignment vertical="center"/>
    </xf>
    <xf numFmtId="2" fontId="0" fillId="0" borderId="0" xfId="0" applyNumberFormat="1"/>
    <xf numFmtId="0" fontId="0" fillId="0" borderId="0" xfId="0" applyAlignment="1">
      <alignment horizontal="right"/>
    </xf>
    <xf numFmtId="164" fontId="0" fillId="0" borderId="0" xfId="0" applyNumberFormat="1"/>
    <xf numFmtId="0" fontId="1" fillId="0" borderId="1" xfId="0" applyFont="1" applyBorder="1"/>
    <xf numFmtId="0" fontId="0" fillId="0" borderId="1" xfId="0" applyBorder="1" applyAlignment="1">
      <alignment horizontal="right"/>
    </xf>
    <xf numFmtId="0" fontId="3" fillId="6" borderId="10" xfId="0" applyFont="1" applyFill="1" applyBorder="1" applyAlignment="1">
      <alignment wrapText="1"/>
    </xf>
    <xf numFmtId="165" fontId="0" fillId="0" borderId="0" xfId="0" applyNumberFormat="1"/>
    <xf numFmtId="0" fontId="6" fillId="3" borderId="1" xfId="0" applyFont="1" applyFill="1"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xf>
    <xf numFmtId="0" fontId="0" fillId="0" borderId="0" xfId="0" pivotButton="1"/>
    <xf numFmtId="0" fontId="0" fillId="12" borderId="1" xfId="0" applyFill="1" applyBorder="1" applyAlignment="1">
      <alignment vertical="center"/>
    </xf>
    <xf numFmtId="0" fontId="0" fillId="0" borderId="1" xfId="0" applyBorder="1" applyAlignment="1">
      <alignment horizontal="left"/>
    </xf>
    <xf numFmtId="0" fontId="0" fillId="13" borderId="0" xfId="0" applyFill="1"/>
    <xf numFmtId="0" fontId="0" fillId="13" borderId="1" xfId="0" applyFill="1" applyBorder="1"/>
    <xf numFmtId="0" fontId="1" fillId="13" borderId="0" xfId="0" applyFont="1" applyFill="1"/>
    <xf numFmtId="0" fontId="1" fillId="0" borderId="0" xfId="0" applyFont="1"/>
    <xf numFmtId="0" fontId="1" fillId="0" borderId="9" xfId="0" applyFont="1" applyBorder="1"/>
    <xf numFmtId="0" fontId="1" fillId="0" borderId="8" xfId="0" applyFont="1" applyBorder="1"/>
    <xf numFmtId="0" fontId="1" fillId="0" borderId="8" xfId="0" applyFont="1" applyBorder="1" applyAlignment="1">
      <alignment horizontal="center"/>
    </xf>
    <xf numFmtId="0" fontId="1" fillId="0" borderId="8" xfId="0" applyFont="1" applyBorder="1" applyAlignment="1">
      <alignment horizontal="center" wrapText="1"/>
    </xf>
    <xf numFmtId="0" fontId="1" fillId="0" borderId="12" xfId="0" applyFont="1" applyBorder="1"/>
    <xf numFmtId="0" fontId="1" fillId="0" borderId="10" xfId="0" applyFont="1" applyBorder="1"/>
    <xf numFmtId="0" fontId="0" fillId="0" borderId="1" xfId="0" applyBorder="1" applyAlignment="1">
      <alignment horizontal="center"/>
    </xf>
    <xf numFmtId="17"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wrapText="1"/>
    </xf>
    <xf numFmtId="0" fontId="3" fillId="14" borderId="4" xfId="0" applyFont="1" applyFill="1" applyBorder="1" applyAlignment="1">
      <alignment wrapText="1"/>
    </xf>
    <xf numFmtId="0" fontId="9" fillId="14" borderId="5" xfId="0" applyFont="1" applyFill="1" applyBorder="1" applyAlignment="1">
      <alignment wrapText="1"/>
    </xf>
    <xf numFmtId="0" fontId="3" fillId="14" borderId="2" xfId="0" applyFont="1" applyFill="1" applyBorder="1" applyAlignment="1">
      <alignment wrapText="1"/>
    </xf>
    <xf numFmtId="0" fontId="3" fillId="14" borderId="6" xfId="0" applyFont="1" applyFill="1" applyBorder="1" applyAlignment="1">
      <alignment wrapText="1"/>
    </xf>
    <xf numFmtId="0" fontId="0" fillId="2" borderId="1" xfId="0" applyFill="1" applyBorder="1"/>
    <xf numFmtId="0" fontId="13" fillId="2" borderId="1" xfId="0" applyFont="1" applyFill="1" applyBorder="1"/>
    <xf numFmtId="164" fontId="0" fillId="2" borderId="1" xfId="0" applyNumberFormat="1" applyFill="1" applyBorder="1"/>
    <xf numFmtId="166" fontId="0" fillId="2" borderId="1" xfId="0" applyNumberFormat="1" applyFill="1" applyBorder="1"/>
    <xf numFmtId="166" fontId="0" fillId="2" borderId="1" xfId="0" applyNumberFormat="1" applyFill="1" applyBorder="1" applyAlignment="1">
      <alignment wrapText="1"/>
    </xf>
    <xf numFmtId="164" fontId="0" fillId="2" borderId="3" xfId="0" applyNumberFormat="1" applyFill="1" applyBorder="1"/>
    <xf numFmtId="165" fontId="0" fillId="2" borderId="1" xfId="0" applyNumberFormat="1" applyFill="1" applyBorder="1"/>
    <xf numFmtId="0" fontId="0" fillId="2" borderId="1" xfId="0" applyFill="1" applyBorder="1" applyAlignment="1">
      <alignment wrapText="1"/>
    </xf>
    <xf numFmtId="0" fontId="10" fillId="2" borderId="1" xfId="0" applyFont="1" applyFill="1" applyBorder="1" applyAlignment="1">
      <alignment wrapText="1"/>
    </xf>
    <xf numFmtId="0" fontId="3" fillId="2" borderId="4" xfId="0" applyFont="1" applyFill="1" applyBorder="1"/>
    <xf numFmtId="0" fontId="0" fillId="14" borderId="1" xfId="0" applyFill="1" applyBorder="1"/>
    <xf numFmtId="164" fontId="0" fillId="14" borderId="1" xfId="0" applyNumberFormat="1" applyFill="1" applyBorder="1"/>
    <xf numFmtId="166" fontId="0" fillId="14" borderId="1" xfId="0" applyNumberFormat="1" applyFill="1" applyBorder="1"/>
    <xf numFmtId="166" fontId="0" fillId="14" borderId="1" xfId="0" applyNumberFormat="1" applyFill="1" applyBorder="1" applyAlignment="1">
      <alignment wrapText="1"/>
    </xf>
    <xf numFmtId="164" fontId="0" fillId="14" borderId="3" xfId="0" applyNumberFormat="1" applyFill="1" applyBorder="1"/>
    <xf numFmtId="165" fontId="0" fillId="14" borderId="1" xfId="0" applyNumberFormat="1" applyFill="1" applyBorder="1"/>
    <xf numFmtId="0" fontId="0" fillId="12" borderId="1" xfId="0" applyFill="1" applyBorder="1"/>
    <xf numFmtId="164" fontId="0" fillId="12" borderId="1" xfId="0" applyNumberFormat="1" applyFill="1" applyBorder="1"/>
    <xf numFmtId="166" fontId="0" fillId="12" borderId="1" xfId="0" applyNumberFormat="1" applyFill="1" applyBorder="1"/>
    <xf numFmtId="166" fontId="0" fillId="12" borderId="1" xfId="0" applyNumberFormat="1" applyFill="1" applyBorder="1" applyAlignment="1">
      <alignment wrapText="1"/>
    </xf>
    <xf numFmtId="0" fontId="0" fillId="12" borderId="8" xfId="0" applyFill="1" applyBorder="1"/>
    <xf numFmtId="165" fontId="0" fillId="12" borderId="1" xfId="0" applyNumberFormat="1" applyFill="1" applyBorder="1"/>
    <xf numFmtId="0" fontId="0" fillId="3" borderId="1" xfId="0" applyFill="1" applyBorder="1"/>
    <xf numFmtId="164" fontId="0" fillId="3" borderId="1" xfId="0" applyNumberFormat="1" applyFill="1" applyBorder="1"/>
    <xf numFmtId="166" fontId="0" fillId="3" borderId="1" xfId="0" applyNumberFormat="1" applyFill="1" applyBorder="1"/>
    <xf numFmtId="166" fontId="0" fillId="3" borderId="1" xfId="0" applyNumberFormat="1" applyFill="1" applyBorder="1" applyAlignment="1">
      <alignment wrapText="1"/>
    </xf>
    <xf numFmtId="165" fontId="0" fillId="3" borderId="1" xfId="0" applyNumberFormat="1" applyFill="1" applyBorder="1"/>
    <xf numFmtId="0" fontId="0" fillId="4" borderId="1" xfId="0" applyFill="1" applyBorder="1"/>
    <xf numFmtId="164" fontId="0" fillId="4" borderId="1" xfId="0" applyNumberFormat="1" applyFill="1" applyBorder="1"/>
    <xf numFmtId="14" fontId="0" fillId="4" borderId="1" xfId="0" applyNumberFormat="1" applyFill="1" applyBorder="1"/>
    <xf numFmtId="166" fontId="0" fillId="4" borderId="1" xfId="0" applyNumberFormat="1" applyFill="1" applyBorder="1"/>
    <xf numFmtId="166" fontId="0" fillId="4" borderId="1" xfId="0" applyNumberFormat="1" applyFill="1" applyBorder="1" applyAlignment="1">
      <alignment wrapText="1"/>
    </xf>
    <xf numFmtId="164" fontId="0" fillId="4" borderId="3" xfId="0" applyNumberFormat="1" applyFill="1" applyBorder="1"/>
    <xf numFmtId="0" fontId="0" fillId="4" borderId="2" xfId="0" applyFill="1" applyBorder="1"/>
    <xf numFmtId="165" fontId="0" fillId="4" borderId="1" xfId="0" applyNumberFormat="1" applyFill="1" applyBorder="1"/>
    <xf numFmtId="164" fontId="0" fillId="4" borderId="1" xfId="0" applyNumberFormat="1" applyFill="1" applyBorder="1" applyAlignment="1">
      <alignment wrapText="1"/>
    </xf>
    <xf numFmtId="0" fontId="0" fillId="4" borderId="1" xfId="0" applyFill="1" applyBorder="1" applyAlignment="1">
      <alignment wrapText="1"/>
    </xf>
    <xf numFmtId="0" fontId="0" fillId="4" borderId="13" xfId="0" applyFill="1" applyBorder="1"/>
    <xf numFmtId="0" fontId="10" fillId="4" borderId="1" xfId="0" applyFont="1" applyFill="1" applyBorder="1" applyAlignment="1">
      <alignment wrapText="1"/>
    </xf>
    <xf numFmtId="0" fontId="0" fillId="3" borderId="4" xfId="0" applyFill="1" applyBorder="1"/>
    <xf numFmtId="164" fontId="0" fillId="3" borderId="3" xfId="0" applyNumberFormat="1" applyFill="1" applyBorder="1"/>
    <xf numFmtId="164" fontId="0" fillId="3" borderId="4" xfId="0" applyNumberFormat="1" applyFill="1" applyBorder="1"/>
    <xf numFmtId="166" fontId="0" fillId="3" borderId="4" xfId="0" applyNumberFormat="1" applyFill="1" applyBorder="1"/>
    <xf numFmtId="166" fontId="0" fillId="3" borderId="3" xfId="0" applyNumberFormat="1" applyFill="1" applyBorder="1" applyAlignment="1">
      <alignment wrapText="1"/>
    </xf>
    <xf numFmtId="0" fontId="0" fillId="3" borderId="3" xfId="0" applyFill="1" applyBorder="1"/>
    <xf numFmtId="0" fontId="0" fillId="3" borderId="0" xfId="0" applyFill="1"/>
    <xf numFmtId="0" fontId="0" fillId="3" borderId="2" xfId="0" applyFill="1" applyBorder="1"/>
    <xf numFmtId="0" fontId="0" fillId="5" borderId="1" xfId="0" applyFill="1" applyBorder="1"/>
    <xf numFmtId="164" fontId="0" fillId="5" borderId="1" xfId="0" applyNumberFormat="1" applyFill="1" applyBorder="1"/>
    <xf numFmtId="166" fontId="0" fillId="5" borderId="1" xfId="0" applyNumberFormat="1" applyFill="1" applyBorder="1"/>
    <xf numFmtId="166" fontId="0" fillId="5" borderId="1" xfId="0" applyNumberFormat="1" applyFill="1" applyBorder="1" applyAlignment="1">
      <alignment wrapText="1"/>
    </xf>
    <xf numFmtId="164" fontId="0" fillId="5" borderId="3" xfId="0" applyNumberFormat="1" applyFill="1" applyBorder="1"/>
    <xf numFmtId="0" fontId="0" fillId="5" borderId="1" xfId="0" applyFill="1" applyBorder="1" applyAlignment="1">
      <alignment wrapText="1"/>
    </xf>
    <xf numFmtId="165" fontId="0" fillId="5" borderId="1" xfId="0" applyNumberFormat="1" applyFill="1" applyBorder="1"/>
    <xf numFmtId="0" fontId="6" fillId="5" borderId="1" xfId="0" applyFont="1" applyFill="1" applyBorder="1"/>
    <xf numFmtId="15" fontId="0" fillId="5" borderId="1" xfId="0" applyNumberFormat="1" applyFill="1" applyBorder="1"/>
    <xf numFmtId="0" fontId="0" fillId="5" borderId="13" xfId="0" applyFill="1" applyBorder="1"/>
    <xf numFmtId="0" fontId="7" fillId="5" borderId="1" xfId="1" applyFill="1" applyBorder="1" applyAlignment="1"/>
    <xf numFmtId="14" fontId="12" fillId="5" borderId="1" xfId="0" applyNumberFormat="1" applyFont="1" applyFill="1" applyBorder="1"/>
    <xf numFmtId="15" fontId="0" fillId="5" borderId="1" xfId="0" applyNumberFormat="1" applyFill="1" applyBorder="1" applyAlignment="1">
      <alignment wrapText="1"/>
    </xf>
    <xf numFmtId="0" fontId="0" fillId="12" borderId="2" xfId="0" applyFill="1" applyBorder="1"/>
    <xf numFmtId="0" fontId="0" fillId="12" borderId="6" xfId="0" applyFill="1" applyBorder="1"/>
    <xf numFmtId="164" fontId="0" fillId="12" borderId="11" xfId="0" applyNumberFormat="1" applyFill="1" applyBorder="1"/>
    <xf numFmtId="164" fontId="0" fillId="12" borderId="2" xfId="0" applyNumberFormat="1" applyFill="1" applyBorder="1"/>
    <xf numFmtId="164" fontId="0" fillId="12" borderId="6" xfId="0" applyNumberFormat="1" applyFill="1" applyBorder="1"/>
    <xf numFmtId="166" fontId="0" fillId="12" borderId="2" xfId="0" applyNumberFormat="1" applyFill="1" applyBorder="1"/>
    <xf numFmtId="166" fontId="0" fillId="12" borderId="6" xfId="0" applyNumberFormat="1" applyFill="1" applyBorder="1"/>
    <xf numFmtId="166" fontId="0" fillId="12" borderId="11" xfId="0" applyNumberFormat="1" applyFill="1" applyBorder="1" applyAlignment="1">
      <alignment wrapText="1"/>
    </xf>
    <xf numFmtId="165" fontId="0" fillId="12" borderId="2" xfId="0" applyNumberFormat="1" applyFill="1" applyBorder="1"/>
    <xf numFmtId="0" fontId="0" fillId="6" borderId="8" xfId="0" applyFill="1" applyBorder="1"/>
    <xf numFmtId="0" fontId="7" fillId="6" borderId="8" xfId="1" applyFill="1" applyBorder="1" applyAlignment="1"/>
    <xf numFmtId="164" fontId="0" fillId="6" borderId="8" xfId="0" applyNumberFormat="1" applyFill="1" applyBorder="1"/>
    <xf numFmtId="15" fontId="0" fillId="6" borderId="8" xfId="0" applyNumberFormat="1" applyFill="1" applyBorder="1"/>
    <xf numFmtId="166" fontId="0" fillId="6" borderId="8" xfId="0" applyNumberFormat="1" applyFill="1" applyBorder="1"/>
    <xf numFmtId="166" fontId="0" fillId="6" borderId="8" xfId="0" applyNumberFormat="1" applyFill="1" applyBorder="1" applyAlignment="1">
      <alignment wrapText="1"/>
    </xf>
    <xf numFmtId="164" fontId="0" fillId="6" borderId="12" xfId="0" applyNumberFormat="1" applyFill="1" applyBorder="1"/>
    <xf numFmtId="0" fontId="0" fillId="6" borderId="1" xfId="0" applyFill="1" applyBorder="1"/>
    <xf numFmtId="165" fontId="0" fillId="6" borderId="8" xfId="0" applyNumberFormat="1" applyFill="1" applyBorder="1"/>
    <xf numFmtId="0" fontId="0" fillId="6" borderId="1" xfId="0" quotePrefix="1" applyFill="1" applyBorder="1"/>
    <xf numFmtId="164" fontId="0" fillId="6" borderId="1" xfId="0" applyNumberFormat="1" applyFill="1" applyBorder="1"/>
    <xf numFmtId="14" fontId="0" fillId="6" borderId="1" xfId="0" applyNumberFormat="1" applyFill="1" applyBorder="1"/>
    <xf numFmtId="166" fontId="0" fillId="6" borderId="1" xfId="0" applyNumberFormat="1" applyFill="1" applyBorder="1"/>
    <xf numFmtId="166" fontId="0" fillId="6" borderId="1" xfId="0" applyNumberFormat="1" applyFill="1" applyBorder="1" applyAlignment="1">
      <alignment wrapText="1"/>
    </xf>
    <xf numFmtId="164" fontId="0" fillId="6" borderId="3" xfId="0" applyNumberFormat="1" applyFill="1" applyBorder="1"/>
    <xf numFmtId="165" fontId="0" fillId="6" borderId="1" xfId="0" applyNumberFormat="1" applyFill="1" applyBorder="1"/>
    <xf numFmtId="0" fontId="7" fillId="6" borderId="1" xfId="1" applyFill="1" applyBorder="1" applyAlignment="1"/>
    <xf numFmtId="15" fontId="0" fillId="6" borderId="1" xfId="0" applyNumberFormat="1" applyFill="1" applyBorder="1"/>
    <xf numFmtId="0" fontId="0" fillId="6" borderId="1" xfId="0" applyFill="1" applyBorder="1" applyAlignment="1">
      <alignment wrapText="1"/>
    </xf>
    <xf numFmtId="0" fontId="0" fillId="6" borderId="2" xfId="0" applyFill="1" applyBorder="1"/>
    <xf numFmtId="0" fontId="7" fillId="6" borderId="0" xfId="1" applyFill="1" applyAlignment="1"/>
    <xf numFmtId="0" fontId="0" fillId="6" borderId="13" xfId="0" applyFill="1" applyBorder="1"/>
    <xf numFmtId="0" fontId="0" fillId="3" borderId="13" xfId="0" applyFill="1" applyBorder="1"/>
    <xf numFmtId="0" fontId="0" fillId="7" borderId="1" xfId="0" applyFill="1" applyBorder="1"/>
    <xf numFmtId="0" fontId="0" fillId="7" borderId="1" xfId="0" quotePrefix="1" applyFill="1" applyBorder="1"/>
    <xf numFmtId="164" fontId="0" fillId="7" borderId="1" xfId="0" applyNumberFormat="1" applyFill="1" applyBorder="1"/>
    <xf numFmtId="166" fontId="0" fillId="7" borderId="1" xfId="0" applyNumberFormat="1" applyFill="1" applyBorder="1"/>
    <xf numFmtId="166" fontId="0" fillId="7" borderId="1" xfId="0" applyNumberFormat="1" applyFill="1" applyBorder="1" applyAlignment="1">
      <alignment wrapText="1"/>
    </xf>
    <xf numFmtId="164" fontId="0" fillId="7" borderId="3" xfId="0" applyNumberFormat="1" applyFill="1" applyBorder="1"/>
    <xf numFmtId="165" fontId="0" fillId="7" borderId="1" xfId="0" applyNumberFormat="1" applyFill="1" applyBorder="1"/>
    <xf numFmtId="14" fontId="12" fillId="7" borderId="1" xfId="0" applyNumberFormat="1" applyFont="1" applyFill="1" applyBorder="1"/>
    <xf numFmtId="0" fontId="7" fillId="7" borderId="1" xfId="1" applyFill="1" applyBorder="1" applyAlignment="1"/>
    <xf numFmtId="0" fontId="0" fillId="7" borderId="1" xfId="0" applyFill="1" applyBorder="1" applyAlignment="1">
      <alignment wrapText="1"/>
    </xf>
    <xf numFmtId="0" fontId="0" fillId="7" borderId="13" xfId="0" applyFill="1" applyBorder="1"/>
    <xf numFmtId="15" fontId="0" fillId="7" borderId="1" xfId="0" applyNumberFormat="1" applyFill="1" applyBorder="1"/>
    <xf numFmtId="0" fontId="0" fillId="3" borderId="1" xfId="0" applyFill="1" applyBorder="1" applyAlignment="1">
      <alignment wrapText="1"/>
    </xf>
    <xf numFmtId="0" fontId="0" fillId="8" borderId="1" xfId="0" applyFill="1" applyBorder="1"/>
    <xf numFmtId="164" fontId="0" fillId="8" borderId="1" xfId="0" applyNumberFormat="1" applyFill="1" applyBorder="1"/>
    <xf numFmtId="166" fontId="0" fillId="8" borderId="1" xfId="0" applyNumberFormat="1" applyFill="1" applyBorder="1"/>
    <xf numFmtId="166" fontId="0" fillId="8" borderId="1" xfId="0" applyNumberFormat="1" applyFill="1" applyBorder="1" applyAlignment="1">
      <alignment wrapText="1"/>
    </xf>
    <xf numFmtId="164" fontId="0" fillId="8" borderId="3" xfId="0" applyNumberFormat="1" applyFill="1" applyBorder="1"/>
    <xf numFmtId="165" fontId="0" fillId="8" borderId="1" xfId="0" applyNumberFormat="1" applyFill="1" applyBorder="1"/>
    <xf numFmtId="0" fontId="0" fillId="8" borderId="4" xfId="0" applyFill="1" applyBorder="1"/>
    <xf numFmtId="0" fontId="0" fillId="8" borderId="1" xfId="0" applyFill="1" applyBorder="1" applyAlignment="1">
      <alignment wrapText="1"/>
    </xf>
    <xf numFmtId="0" fontId="0" fillId="8" borderId="1" xfId="0" quotePrefix="1" applyFill="1" applyBorder="1"/>
    <xf numFmtId="0" fontId="0" fillId="8" borderId="13" xfId="0" applyFill="1" applyBorder="1"/>
    <xf numFmtId="0" fontId="7" fillId="8" borderId="1" xfId="1" applyFill="1" applyBorder="1" applyAlignment="1"/>
    <xf numFmtId="164" fontId="0" fillId="8" borderId="0" xfId="0" applyNumberFormat="1" applyFill="1"/>
    <xf numFmtId="0" fontId="0" fillId="8" borderId="8" xfId="0" applyFill="1" applyBorder="1"/>
    <xf numFmtId="0" fontId="0" fillId="9" borderId="1" xfId="0" applyFill="1" applyBorder="1"/>
    <xf numFmtId="164" fontId="0" fillId="9" borderId="1" xfId="0" applyNumberFormat="1" applyFill="1" applyBorder="1"/>
    <xf numFmtId="166" fontId="0" fillId="9" borderId="1" xfId="0" applyNumberFormat="1" applyFill="1" applyBorder="1"/>
    <xf numFmtId="166" fontId="0" fillId="9" borderId="1" xfId="0" applyNumberFormat="1" applyFill="1" applyBorder="1" applyAlignment="1">
      <alignment wrapText="1"/>
    </xf>
    <xf numFmtId="165" fontId="0" fillId="9" borderId="3" xfId="0" applyNumberFormat="1" applyFill="1" applyBorder="1"/>
    <xf numFmtId="0" fontId="0" fillId="9" borderId="2" xfId="0" applyFill="1" applyBorder="1"/>
    <xf numFmtId="165" fontId="0" fillId="9" borderId="1" xfId="0" applyNumberFormat="1" applyFill="1" applyBorder="1"/>
    <xf numFmtId="0" fontId="7" fillId="9" borderId="1" xfId="1" applyFill="1" applyBorder="1" applyAlignment="1"/>
    <xf numFmtId="0" fontId="0" fillId="9" borderId="1" xfId="0" quotePrefix="1" applyFill="1" applyBorder="1"/>
    <xf numFmtId="0" fontId="0" fillId="9" borderId="1" xfId="0" applyFill="1" applyBorder="1" applyAlignment="1">
      <alignment wrapText="1"/>
    </xf>
    <xf numFmtId="165" fontId="0" fillId="9" borderId="0" xfId="0" applyNumberFormat="1" applyFill="1"/>
    <xf numFmtId="0" fontId="0" fillId="9" borderId="0" xfId="0" applyFill="1"/>
    <xf numFmtId="0" fontId="0" fillId="9" borderId="13" xfId="0" applyFill="1" applyBorder="1"/>
    <xf numFmtId="164" fontId="0" fillId="9" borderId="1" xfId="0" applyNumberFormat="1" applyFill="1" applyBorder="1" applyAlignment="1">
      <alignment wrapText="1"/>
    </xf>
    <xf numFmtId="165" fontId="0" fillId="3" borderId="3" xfId="0" applyNumberFormat="1" applyFill="1" applyBorder="1"/>
    <xf numFmtId="0" fontId="0" fillId="3" borderId="8" xfId="0" applyFill="1" applyBorder="1"/>
    <xf numFmtId="0" fontId="7" fillId="3" borderId="1" xfId="1" applyFill="1" applyBorder="1" applyAlignment="1"/>
    <xf numFmtId="0" fontId="0" fillId="6" borderId="4" xfId="0" applyFill="1" applyBorder="1"/>
    <xf numFmtId="2" fontId="0" fillId="4" borderId="1" xfId="0" quotePrefix="1" applyNumberFormat="1" applyFill="1" applyBorder="1"/>
    <xf numFmtId="0" fontId="0" fillId="4" borderId="0" xfId="0" applyFill="1"/>
    <xf numFmtId="2" fontId="0" fillId="4" borderId="1" xfId="0" quotePrefix="1" applyNumberFormat="1" applyFill="1" applyBorder="1" applyAlignment="1">
      <alignment wrapText="1"/>
    </xf>
    <xf numFmtId="2" fontId="0" fillId="4" borderId="1" xfId="0" applyNumberFormat="1" applyFill="1" applyBorder="1"/>
    <xf numFmtId="2" fontId="0" fillId="3" borderId="1" xfId="0" applyNumberFormat="1" applyFill="1" applyBorder="1"/>
    <xf numFmtId="0" fontId="6" fillId="4" borderId="0" xfId="0" applyFont="1" applyFill="1" applyAlignment="1">
      <alignment wrapText="1"/>
    </xf>
    <xf numFmtId="0" fontId="0" fillId="10" borderId="1" xfId="0" applyFill="1" applyBorder="1"/>
    <xf numFmtId="164" fontId="0" fillId="10" borderId="1" xfId="0" applyNumberFormat="1" applyFill="1" applyBorder="1"/>
    <xf numFmtId="166" fontId="0" fillId="10" borderId="1" xfId="0" applyNumberFormat="1" applyFill="1" applyBorder="1"/>
    <xf numFmtId="166" fontId="0" fillId="10" borderId="1" xfId="0" applyNumberFormat="1" applyFill="1" applyBorder="1" applyAlignment="1">
      <alignment wrapText="1"/>
    </xf>
    <xf numFmtId="164" fontId="0" fillId="10" borderId="3" xfId="0" applyNumberFormat="1" applyFill="1" applyBorder="1"/>
    <xf numFmtId="165" fontId="0" fillId="10" borderId="1" xfId="0" applyNumberFormat="1" applyFill="1" applyBorder="1"/>
    <xf numFmtId="0" fontId="0" fillId="10" borderId="2" xfId="0" applyFill="1" applyBorder="1"/>
    <xf numFmtId="0" fontId="7" fillId="10" borderId="1" xfId="1" applyFill="1" applyBorder="1" applyAlignment="1"/>
    <xf numFmtId="0" fontId="0" fillId="2" borderId="4" xfId="0" applyFill="1" applyBorder="1"/>
    <xf numFmtId="164" fontId="4" fillId="2" borderId="1" xfId="0" applyNumberFormat="1" applyFont="1" applyFill="1" applyBorder="1"/>
    <xf numFmtId="1" fontId="0" fillId="2" borderId="4" xfId="0" applyNumberFormat="1" applyFill="1" applyBorder="1"/>
    <xf numFmtId="0" fontId="0" fillId="14" borderId="4" xfId="0" applyFill="1" applyBorder="1"/>
    <xf numFmtId="164" fontId="4" fillId="14" borderId="1" xfId="0" applyNumberFormat="1" applyFont="1" applyFill="1" applyBorder="1"/>
    <xf numFmtId="0" fontId="0" fillId="14" borderId="1" xfId="0" applyFill="1" applyBorder="1" applyAlignment="1">
      <alignment wrapText="1"/>
    </xf>
    <xf numFmtId="1" fontId="0" fillId="14" borderId="4" xfId="0" applyNumberFormat="1" applyFill="1" applyBorder="1"/>
    <xf numFmtId="164" fontId="4" fillId="12" borderId="1" xfId="0" applyNumberFormat="1" applyFont="1" applyFill="1" applyBorder="1"/>
    <xf numFmtId="0" fontId="0" fillId="12" borderId="1" xfId="0" applyFill="1" applyBorder="1" applyAlignment="1">
      <alignment wrapText="1"/>
    </xf>
    <xf numFmtId="164" fontId="4" fillId="3" borderId="1" xfId="0" applyNumberFormat="1" applyFont="1" applyFill="1" applyBorder="1"/>
    <xf numFmtId="1" fontId="0" fillId="3" borderId="1" xfId="0" applyNumberFormat="1" applyFill="1" applyBorder="1"/>
    <xf numFmtId="1" fontId="0" fillId="12" borderId="1" xfId="0" applyNumberFormat="1" applyFill="1" applyBorder="1"/>
    <xf numFmtId="164" fontId="0" fillId="4" borderId="3" xfId="0" applyNumberFormat="1" applyFill="1" applyBorder="1" applyAlignment="1">
      <alignment wrapText="1"/>
    </xf>
    <xf numFmtId="1" fontId="0" fillId="4" borderId="4" xfId="0" applyNumberFormat="1" applyFill="1" applyBorder="1"/>
    <xf numFmtId="0" fontId="0" fillId="4" borderId="4" xfId="0" applyFill="1" applyBorder="1"/>
    <xf numFmtId="164" fontId="4" fillId="4" borderId="1" xfId="0" applyNumberFormat="1" applyFont="1" applyFill="1" applyBorder="1"/>
    <xf numFmtId="0" fontId="0" fillId="5" borderId="4" xfId="0" applyFill="1" applyBorder="1"/>
    <xf numFmtId="1" fontId="0" fillId="5" borderId="4" xfId="0" applyNumberFormat="1" applyFill="1" applyBorder="1"/>
    <xf numFmtId="164" fontId="0" fillId="5" borderId="1" xfId="0" applyNumberFormat="1" applyFill="1" applyBorder="1" applyAlignment="1">
      <alignment wrapText="1"/>
    </xf>
    <xf numFmtId="164" fontId="0" fillId="5" borderId="3" xfId="0" applyNumberFormat="1" applyFill="1" applyBorder="1" applyAlignment="1">
      <alignment wrapText="1"/>
    </xf>
    <xf numFmtId="15" fontId="0" fillId="5" borderId="4" xfId="0" applyNumberFormat="1" applyFill="1" applyBorder="1"/>
    <xf numFmtId="14" fontId="12" fillId="5" borderId="4" xfId="0" applyNumberFormat="1" applyFont="1" applyFill="1" applyBorder="1"/>
    <xf numFmtId="164" fontId="0" fillId="5" borderId="1" xfId="0" quotePrefix="1" applyNumberFormat="1" applyFill="1" applyBorder="1"/>
    <xf numFmtId="14" fontId="12" fillId="5" borderId="1" xfId="0" applyNumberFormat="1" applyFont="1" applyFill="1" applyBorder="1" applyAlignment="1">
      <alignment wrapText="1"/>
    </xf>
    <xf numFmtId="0" fontId="0" fillId="5" borderId="4" xfId="0" quotePrefix="1" applyFill="1" applyBorder="1"/>
    <xf numFmtId="0" fontId="0" fillId="12" borderId="2" xfId="0" applyFill="1" applyBorder="1" applyAlignment="1">
      <alignment wrapText="1"/>
    </xf>
    <xf numFmtId="1" fontId="0" fillId="12" borderId="2" xfId="0" applyNumberFormat="1" applyFill="1" applyBorder="1"/>
    <xf numFmtId="0" fontId="0" fillId="6" borderId="10" xfId="0" applyFill="1" applyBorder="1"/>
    <xf numFmtId="0" fontId="0" fillId="6" borderId="8" xfId="0" applyFill="1" applyBorder="1" applyAlignment="1">
      <alignment wrapText="1"/>
    </xf>
    <xf numFmtId="15" fontId="0" fillId="6" borderId="8" xfId="0" applyNumberFormat="1" applyFill="1" applyBorder="1" applyAlignment="1">
      <alignment wrapText="1"/>
    </xf>
    <xf numFmtId="1" fontId="0" fillId="6" borderId="9" xfId="0" applyNumberFormat="1" applyFill="1" applyBorder="1"/>
    <xf numFmtId="164" fontId="0" fillId="6" borderId="1" xfId="0" applyNumberFormat="1" applyFill="1" applyBorder="1" applyAlignment="1">
      <alignment wrapText="1"/>
    </xf>
    <xf numFmtId="164" fontId="0" fillId="6" borderId="3" xfId="0" applyNumberFormat="1" applyFill="1" applyBorder="1" applyAlignment="1">
      <alignment wrapText="1"/>
    </xf>
    <xf numFmtId="1" fontId="0" fillId="6" borderId="4" xfId="0" applyNumberFormat="1" applyFill="1" applyBorder="1"/>
    <xf numFmtId="14" fontId="12" fillId="6" borderId="4" xfId="0" applyNumberFormat="1" applyFont="1" applyFill="1" applyBorder="1"/>
    <xf numFmtId="0" fontId="0" fillId="7" borderId="6" xfId="0" applyFill="1" applyBorder="1"/>
    <xf numFmtId="1" fontId="0" fillId="7" borderId="4" xfId="0" applyNumberFormat="1" applyFill="1" applyBorder="1"/>
    <xf numFmtId="164" fontId="0" fillId="7" borderId="1" xfId="0" applyNumberFormat="1" applyFill="1" applyBorder="1" applyAlignment="1">
      <alignment wrapText="1"/>
    </xf>
    <xf numFmtId="164" fontId="0" fillId="7" borderId="3" xfId="0" applyNumberFormat="1" applyFill="1" applyBorder="1" applyAlignment="1">
      <alignment wrapText="1"/>
    </xf>
    <xf numFmtId="0" fontId="0" fillId="7" borderId="4" xfId="0" applyFill="1" applyBorder="1"/>
    <xf numFmtId="14" fontId="12" fillId="7" borderId="4" xfId="0" applyNumberFormat="1" applyFont="1" applyFill="1" applyBorder="1"/>
    <xf numFmtId="14" fontId="12" fillId="7" borderId="5" xfId="0" applyNumberFormat="1" applyFont="1" applyFill="1" applyBorder="1"/>
    <xf numFmtId="0" fontId="0" fillId="7" borderId="4" xfId="0" quotePrefix="1" applyFill="1" applyBorder="1"/>
    <xf numFmtId="15" fontId="0" fillId="7" borderId="5" xfId="0" applyNumberFormat="1" applyFill="1" applyBorder="1"/>
    <xf numFmtId="164" fontId="0" fillId="3" borderId="1" xfId="0" applyNumberFormat="1" applyFill="1" applyBorder="1" applyAlignment="1">
      <alignment wrapText="1"/>
    </xf>
    <xf numFmtId="164" fontId="0" fillId="3" borderId="3" xfId="0" applyNumberFormat="1" applyFill="1" applyBorder="1" applyAlignment="1">
      <alignment wrapText="1"/>
    </xf>
    <xf numFmtId="164" fontId="0" fillId="8" borderId="1" xfId="0" applyNumberFormat="1" applyFill="1" applyBorder="1" applyAlignment="1">
      <alignment wrapText="1"/>
    </xf>
    <xf numFmtId="164" fontId="0" fillId="8" borderId="3" xfId="0" applyNumberFormat="1" applyFill="1" applyBorder="1" applyAlignment="1">
      <alignment wrapText="1"/>
    </xf>
    <xf numFmtId="1" fontId="0" fillId="8" borderId="4" xfId="0" applyNumberFormat="1" applyFill="1" applyBorder="1"/>
    <xf numFmtId="0" fontId="6" fillId="8" borderId="1" xfId="0" applyFont="1" applyFill="1" applyBorder="1"/>
    <xf numFmtId="0" fontId="0" fillId="8" borderId="9" xfId="0" applyFill="1" applyBorder="1"/>
    <xf numFmtId="15" fontId="0" fillId="8" borderId="9" xfId="0" applyNumberFormat="1" applyFill="1" applyBorder="1"/>
    <xf numFmtId="15" fontId="0" fillId="8" borderId="10" xfId="0" applyNumberFormat="1" applyFill="1" applyBorder="1"/>
    <xf numFmtId="15" fontId="0" fillId="8" borderId="1" xfId="0" applyNumberFormat="1" applyFill="1" applyBorder="1"/>
    <xf numFmtId="15" fontId="0" fillId="8" borderId="9" xfId="0" applyNumberFormat="1" applyFill="1" applyBorder="1" applyAlignment="1">
      <alignment wrapText="1"/>
    </xf>
    <xf numFmtId="14" fontId="12" fillId="8" borderId="4" xfId="0" applyNumberFormat="1" applyFont="1" applyFill="1" applyBorder="1"/>
    <xf numFmtId="15" fontId="0" fillId="8" borderId="5" xfId="0" applyNumberFormat="1" applyFill="1" applyBorder="1"/>
    <xf numFmtId="15" fontId="0" fillId="8" borderId="4" xfId="0" applyNumberFormat="1" applyFill="1" applyBorder="1"/>
    <xf numFmtId="0" fontId="0" fillId="8" borderId="4" xfId="0" applyFill="1" applyBorder="1" applyAlignment="1">
      <alignment wrapText="1"/>
    </xf>
    <xf numFmtId="1" fontId="0" fillId="9" borderId="4" xfId="0" applyNumberFormat="1" applyFill="1" applyBorder="1"/>
    <xf numFmtId="1" fontId="0" fillId="6" borderId="4" xfId="0" applyNumberFormat="1" applyFill="1" applyBorder="1" applyAlignment="1">
      <alignment wrapText="1"/>
    </xf>
    <xf numFmtId="1" fontId="0" fillId="3" borderId="4" xfId="0" applyNumberFormat="1" applyFill="1" applyBorder="1"/>
    <xf numFmtId="1" fontId="0" fillId="4" borderId="4" xfId="0" applyNumberFormat="1" applyFill="1" applyBorder="1" applyAlignment="1">
      <alignment wrapText="1"/>
    </xf>
    <xf numFmtId="14" fontId="6" fillId="4" borderId="0" xfId="0" applyNumberFormat="1" applyFont="1" applyFill="1"/>
    <xf numFmtId="164" fontId="0" fillId="4" borderId="0" xfId="0" applyNumberFormat="1" applyFill="1"/>
    <xf numFmtId="0" fontId="0" fillId="10" borderId="1" xfId="0" applyFill="1" applyBorder="1" applyAlignment="1">
      <alignment wrapText="1"/>
    </xf>
    <xf numFmtId="1" fontId="0" fillId="10" borderId="4" xfId="0" applyNumberFormat="1" applyFill="1" applyBorder="1"/>
    <xf numFmtId="0" fontId="2" fillId="11" borderId="1" xfId="0" applyFont="1" applyFill="1" applyBorder="1" applyAlignment="1">
      <alignment vertical="top" wrapText="1"/>
    </xf>
    <xf numFmtId="164" fontId="1" fillId="11" borderId="2" xfId="0" applyNumberFormat="1" applyFont="1" applyFill="1" applyBorder="1" applyAlignment="1">
      <alignment vertical="top" wrapText="1"/>
    </xf>
    <xf numFmtId="0" fontId="1" fillId="11" borderId="1" xfId="0" applyFont="1" applyFill="1" applyBorder="1" applyAlignment="1">
      <alignment vertical="top" wrapText="1"/>
    </xf>
    <xf numFmtId="164" fontId="1" fillId="11" borderId="3" xfId="0" applyNumberFormat="1" applyFont="1" applyFill="1" applyBorder="1" applyAlignment="1">
      <alignment vertical="top" wrapText="1"/>
    </xf>
    <xf numFmtId="0" fontId="1" fillId="11" borderId="4" xfId="0" applyFont="1" applyFill="1" applyBorder="1" applyAlignment="1">
      <alignment vertical="top" wrapText="1"/>
    </xf>
    <xf numFmtId="165" fontId="1" fillId="11" borderId="1" xfId="0" applyNumberFormat="1" applyFont="1" applyFill="1" applyBorder="1" applyAlignment="1">
      <alignment vertical="top" wrapText="1"/>
    </xf>
    <xf numFmtId="0" fontId="0" fillId="0" borderId="0" xfId="0" applyAlignment="1">
      <alignment vertical="top" wrapText="1"/>
    </xf>
    <xf numFmtId="14" fontId="1" fillId="11" borderId="1" xfId="0" applyNumberFormat="1" applyFont="1" applyFill="1" applyBorder="1" applyAlignment="1">
      <alignment vertical="top" wrapText="1"/>
    </xf>
    <xf numFmtId="14" fontId="0" fillId="0" borderId="0" xfId="0" applyNumberFormat="1"/>
    <xf numFmtId="167" fontId="0" fillId="14" borderId="1" xfId="0" applyNumberFormat="1" applyFill="1" applyBorder="1"/>
    <xf numFmtId="167" fontId="0" fillId="12" borderId="1" xfId="0" applyNumberFormat="1" applyFill="1" applyBorder="1"/>
    <xf numFmtId="167" fontId="0" fillId="3" borderId="1" xfId="0" applyNumberFormat="1" applyFill="1" applyBorder="1"/>
    <xf numFmtId="167" fontId="0" fillId="4" borderId="1" xfId="0" applyNumberFormat="1" applyFill="1" applyBorder="1"/>
    <xf numFmtId="167" fontId="0" fillId="5" borderId="1" xfId="0" applyNumberFormat="1" applyFill="1" applyBorder="1"/>
    <xf numFmtId="167" fontId="0" fillId="12" borderId="2" xfId="0" applyNumberFormat="1" applyFill="1" applyBorder="1"/>
    <xf numFmtId="167" fontId="0" fillId="6" borderId="8" xfId="0" applyNumberFormat="1" applyFill="1" applyBorder="1"/>
    <xf numFmtId="167" fontId="0" fillId="6" borderId="1" xfId="0" applyNumberFormat="1" applyFill="1" applyBorder="1"/>
    <xf numFmtId="167" fontId="0" fillId="7" borderId="1" xfId="0" applyNumberFormat="1" applyFill="1" applyBorder="1"/>
    <xf numFmtId="167" fontId="0" fillId="8" borderId="1" xfId="0" applyNumberFormat="1" applyFill="1" applyBorder="1"/>
    <xf numFmtId="167" fontId="0" fillId="9" borderId="1" xfId="0" applyNumberFormat="1" applyFill="1" applyBorder="1"/>
    <xf numFmtId="167" fontId="0" fillId="10" borderId="1" xfId="0" applyNumberFormat="1" applyFill="1" applyBorder="1"/>
    <xf numFmtId="164" fontId="0" fillId="14" borderId="1" xfId="0" applyNumberFormat="1" applyFill="1" applyBorder="1" applyAlignment="1">
      <alignment wrapText="1"/>
    </xf>
    <xf numFmtId="0" fontId="7" fillId="14" borderId="1" xfId="1" applyFill="1" applyBorder="1" applyAlignment="1"/>
    <xf numFmtId="0" fontId="0" fillId="14" borderId="0" xfId="0" applyFill="1"/>
    <xf numFmtId="15" fontId="0" fillId="6" borderId="1" xfId="0" applyNumberFormat="1" applyFill="1" applyBorder="1" applyAlignment="1">
      <alignment wrapText="1"/>
    </xf>
    <xf numFmtId="0" fontId="0" fillId="7" borderId="1" xfId="0" applyFill="1" applyBorder="1" applyAlignment="1">
      <alignment vertical="top" wrapText="1"/>
    </xf>
    <xf numFmtId="164" fontId="0" fillId="4" borderId="1" xfId="0" applyNumberFormat="1" applyFill="1" applyBorder="1" applyAlignment="1">
      <alignment vertical="top" wrapText="1"/>
    </xf>
    <xf numFmtId="0" fontId="0" fillId="0" borderId="2" xfId="0" applyBorder="1"/>
    <xf numFmtId="0" fontId="0" fillId="0" borderId="2" xfId="0" applyBorder="1" applyAlignment="1">
      <alignment horizontal="center"/>
    </xf>
    <xf numFmtId="14" fontId="0" fillId="0" borderId="2" xfId="0" applyNumberFormat="1" applyBorder="1" applyAlignment="1">
      <alignment horizontal="center"/>
    </xf>
    <xf numFmtId="0" fontId="15" fillId="11" borderId="1" xfId="0" applyFont="1" applyFill="1" applyBorder="1" applyAlignment="1">
      <alignment vertical="top" wrapText="1"/>
    </xf>
    <xf numFmtId="0" fontId="16" fillId="11" borderId="1" xfId="0" applyFont="1" applyFill="1" applyBorder="1" applyAlignment="1">
      <alignment vertical="top" wrapText="1"/>
    </xf>
    <xf numFmtId="2" fontId="16" fillId="11" borderId="1" xfId="0" applyNumberFormat="1" applyFont="1" applyFill="1" applyBorder="1" applyAlignment="1">
      <alignment vertical="top" wrapText="1"/>
    </xf>
    <xf numFmtId="0" fontId="0" fillId="15" borderId="0" xfId="0" applyFill="1"/>
    <xf numFmtId="0" fontId="17" fillId="15" borderId="1" xfId="0" applyFont="1" applyFill="1" applyBorder="1"/>
    <xf numFmtId="10" fontId="17" fillId="15" borderId="1" xfId="0" applyNumberFormat="1" applyFont="1" applyFill="1" applyBorder="1"/>
    <xf numFmtId="0" fontId="17" fillId="15" borderId="1" xfId="0" applyFont="1" applyFill="1" applyBorder="1" applyAlignment="1">
      <alignment horizontal="right"/>
    </xf>
    <xf numFmtId="168" fontId="17" fillId="15" borderId="1" xfId="0" applyNumberFormat="1" applyFont="1" applyFill="1" applyBorder="1"/>
    <xf numFmtId="1" fontId="0" fillId="4" borderId="4" xfId="0" applyNumberFormat="1" applyFill="1" applyBorder="1" applyAlignment="1">
      <alignment vertical="top" wrapText="1"/>
    </xf>
    <xf numFmtId="0" fontId="0" fillId="10" borderId="0" xfId="0" applyFill="1"/>
    <xf numFmtId="0" fontId="0" fillId="10" borderId="0" xfId="0" applyFill="1" applyAlignment="1">
      <alignment wrapText="1"/>
    </xf>
    <xf numFmtId="0" fontId="7" fillId="6" borderId="1" xfId="1" applyFill="1" applyBorder="1" applyAlignment="1">
      <alignment wrapText="1"/>
    </xf>
    <xf numFmtId="0" fontId="1" fillId="16" borderId="0" xfId="0" applyFont="1" applyFill="1"/>
    <xf numFmtId="9" fontId="0" fillId="0" borderId="1" xfId="0" applyNumberFormat="1" applyBorder="1"/>
    <xf numFmtId="9" fontId="0" fillId="0" borderId="1" xfId="3" applyFont="1" applyBorder="1"/>
    <xf numFmtId="9" fontId="1" fillId="16" borderId="1" xfId="3" applyFont="1" applyFill="1" applyBorder="1"/>
    <xf numFmtId="1" fontId="0" fillId="10" borderId="4" xfId="0" applyNumberFormat="1" applyFill="1" applyBorder="1" applyAlignment="1">
      <alignment wrapText="1"/>
    </xf>
    <xf numFmtId="0" fontId="18" fillId="8" borderId="1" xfId="0" applyFont="1" applyFill="1" applyBorder="1"/>
    <xf numFmtId="164" fontId="18" fillId="9" borderId="1" xfId="0" applyNumberFormat="1" applyFont="1" applyFill="1" applyBorder="1"/>
    <xf numFmtId="0" fontId="3" fillId="17" borderId="1" xfId="0" applyFont="1" applyFill="1" applyBorder="1" applyAlignment="1">
      <alignment wrapText="1"/>
    </xf>
    <xf numFmtId="164" fontId="0" fillId="17" borderId="1" xfId="0" applyNumberFormat="1" applyFill="1" applyBorder="1"/>
    <xf numFmtId="0" fontId="6" fillId="17" borderId="1" xfId="0" applyFont="1" applyFill="1" applyBorder="1" applyAlignment="1">
      <alignment wrapText="1"/>
    </xf>
    <xf numFmtId="166" fontId="0" fillId="17" borderId="1" xfId="0" applyNumberFormat="1" applyFill="1" applyBorder="1"/>
    <xf numFmtId="166" fontId="0" fillId="10" borderId="1" xfId="0" applyNumberFormat="1" applyFill="1" applyBorder="1" applyAlignment="1">
      <alignment horizontal="right" wrapText="1"/>
    </xf>
    <xf numFmtId="166" fontId="0" fillId="10" borderId="1" xfId="0" applyNumberFormat="1" applyFill="1" applyBorder="1" applyAlignment="1">
      <alignment horizontal="right"/>
    </xf>
    <xf numFmtId="0" fontId="7" fillId="4" borderId="1" xfId="1" applyFill="1" applyBorder="1"/>
    <xf numFmtId="0" fontId="7" fillId="7" borderId="1" xfId="1" applyFill="1" applyBorder="1"/>
    <xf numFmtId="164" fontId="0" fillId="10" borderId="2" xfId="0" applyNumberFormat="1" applyFill="1" applyBorder="1"/>
    <xf numFmtId="0" fontId="0" fillId="10" borderId="2" xfId="0" applyFill="1" applyBorder="1" applyAlignment="1">
      <alignment wrapText="1"/>
    </xf>
    <xf numFmtId="167" fontId="0" fillId="10" borderId="2" xfId="0" applyNumberFormat="1" applyFill="1" applyBorder="1"/>
    <xf numFmtId="166" fontId="0" fillId="10" borderId="2" xfId="0" applyNumberFormat="1" applyFill="1" applyBorder="1"/>
    <xf numFmtId="166" fontId="0" fillId="10" borderId="2" xfId="0" applyNumberFormat="1" applyFill="1" applyBorder="1" applyAlignment="1">
      <alignment horizontal="right" wrapText="1"/>
    </xf>
    <xf numFmtId="166" fontId="0" fillId="10" borderId="2" xfId="0" applyNumberFormat="1" applyFill="1" applyBorder="1" applyAlignment="1">
      <alignment wrapText="1"/>
    </xf>
    <xf numFmtId="164" fontId="0" fillId="10" borderId="11" xfId="0" applyNumberFormat="1" applyFill="1" applyBorder="1"/>
    <xf numFmtId="1" fontId="0" fillId="10" borderId="6" xfId="0" applyNumberFormat="1" applyFill="1" applyBorder="1"/>
    <xf numFmtId="165" fontId="0" fillId="10" borderId="2" xfId="0" applyNumberFormat="1" applyFill="1" applyBorder="1"/>
    <xf numFmtId="0" fontId="0" fillId="18" borderId="14" xfId="0" applyFill="1" applyBorder="1"/>
    <xf numFmtId="0" fontId="3" fillId="18" borderId="14" xfId="0" applyFont="1" applyFill="1" applyBorder="1"/>
    <xf numFmtId="0" fontId="0" fillId="18" borderId="14" xfId="0" applyFill="1" applyBorder="1" applyAlignment="1">
      <alignment horizontal="left"/>
    </xf>
    <xf numFmtId="164" fontId="0" fillId="18" borderId="14" xfId="0" applyNumberFormat="1" applyFill="1" applyBorder="1"/>
    <xf numFmtId="0" fontId="0" fillId="18" borderId="14" xfId="0" applyFill="1" applyBorder="1" applyAlignment="1">
      <alignment horizontal="left" wrapText="1"/>
    </xf>
    <xf numFmtId="0" fontId="0" fillId="18" borderId="14" xfId="0" applyFill="1" applyBorder="1" applyAlignment="1">
      <alignment horizontal="right"/>
    </xf>
    <xf numFmtId="0" fontId="0" fillId="18" borderId="14" xfId="0" applyFill="1" applyBorder="1" applyAlignment="1">
      <alignment horizontal="left" vertical="top"/>
    </xf>
    <xf numFmtId="1" fontId="0" fillId="18" borderId="14" xfId="0" applyNumberFormat="1" applyFill="1" applyBorder="1" applyAlignment="1">
      <alignment horizontal="right"/>
    </xf>
    <xf numFmtId="0" fontId="0" fillId="3" borderId="14" xfId="0" applyFill="1" applyBorder="1"/>
    <xf numFmtId="2" fontId="0" fillId="2" borderId="1" xfId="0" applyNumberFormat="1" applyFill="1" applyBorder="1"/>
    <xf numFmtId="2" fontId="0" fillId="2" borderId="1" xfId="0" quotePrefix="1" applyNumberFormat="1" applyFill="1" applyBorder="1"/>
    <xf numFmtId="2" fontId="0" fillId="14" borderId="1" xfId="0" quotePrefix="1" applyNumberFormat="1" applyFill="1" applyBorder="1"/>
    <xf numFmtId="2" fontId="0" fillId="12" borderId="1" xfId="0" quotePrefix="1" applyNumberFormat="1" applyFill="1" applyBorder="1"/>
    <xf numFmtId="2" fontId="0" fillId="3" borderId="1" xfId="0" quotePrefix="1" applyNumberFormat="1" applyFill="1" applyBorder="1"/>
    <xf numFmtId="2" fontId="0" fillId="5" borderId="1" xfId="0" quotePrefix="1" applyNumberFormat="1" applyFill="1" applyBorder="1"/>
    <xf numFmtId="2" fontId="0" fillId="5" borderId="1" xfId="0" applyNumberFormat="1" applyFill="1" applyBorder="1"/>
    <xf numFmtId="2" fontId="0" fillId="12" borderId="2" xfId="0" quotePrefix="1" applyNumberFormat="1" applyFill="1" applyBorder="1"/>
    <xf numFmtId="2" fontId="0" fillId="6" borderId="8" xfId="0" quotePrefix="1" applyNumberFormat="1" applyFill="1" applyBorder="1"/>
    <xf numFmtId="2" fontId="0" fillId="6" borderId="1" xfId="0" quotePrefix="1" applyNumberFormat="1" applyFill="1" applyBorder="1"/>
    <xf numFmtId="2" fontId="0" fillId="6" borderId="1" xfId="0" applyNumberFormat="1" applyFill="1" applyBorder="1"/>
    <xf numFmtId="2" fontId="0" fillId="7" borderId="1" xfId="0" quotePrefix="1" applyNumberFormat="1" applyFill="1" applyBorder="1"/>
    <xf numFmtId="2" fontId="0" fillId="7" borderId="1" xfId="0" applyNumberFormat="1" applyFill="1" applyBorder="1"/>
    <xf numFmtId="2" fontId="0" fillId="8" borderId="1" xfId="0" applyNumberFormat="1" applyFill="1" applyBorder="1"/>
    <xf numFmtId="2" fontId="0" fillId="8" borderId="1" xfId="0" quotePrefix="1" applyNumberFormat="1" applyFill="1" applyBorder="1"/>
    <xf numFmtId="2" fontId="0" fillId="9" borderId="1" xfId="0" applyNumberFormat="1" applyFill="1" applyBorder="1"/>
    <xf numFmtId="2" fontId="0" fillId="9" borderId="1" xfId="0" quotePrefix="1" applyNumberFormat="1" applyFill="1" applyBorder="1"/>
    <xf numFmtId="2" fontId="0" fillId="3" borderId="1" xfId="0" applyNumberFormat="1" applyFill="1" applyBorder="1" applyAlignment="1">
      <alignment wrapText="1"/>
    </xf>
    <xf numFmtId="2" fontId="0" fillId="10" borderId="1" xfId="0" quotePrefix="1" applyNumberFormat="1" applyFill="1" applyBorder="1"/>
    <xf numFmtId="2" fontId="0" fillId="10" borderId="2" xfId="0" quotePrefix="1" applyNumberFormat="1" applyFill="1" applyBorder="1"/>
    <xf numFmtId="0" fontId="0" fillId="18" borderId="14" xfId="0" quotePrefix="1" applyFill="1" applyBorder="1" applyAlignment="1">
      <alignment horizontal="left" wrapText="1"/>
    </xf>
    <xf numFmtId="0" fontId="3" fillId="3" borderId="14" xfId="0" applyFont="1" applyFill="1" applyBorder="1"/>
    <xf numFmtId="0" fontId="0" fillId="3" borderId="14" xfId="0" quotePrefix="1" applyFill="1" applyBorder="1" applyAlignment="1">
      <alignment horizontal="left" wrapText="1"/>
    </xf>
    <xf numFmtId="0" fontId="7" fillId="18" borderId="14" xfId="1" applyFill="1" applyBorder="1" applyAlignment="1"/>
    <xf numFmtId="2" fontId="0" fillId="19" borderId="2" xfId="0" quotePrefix="1" applyNumberFormat="1" applyFill="1" applyBorder="1"/>
    <xf numFmtId="164" fontId="0" fillId="19" borderId="2" xfId="0" applyNumberFormat="1" applyFill="1" applyBorder="1"/>
    <xf numFmtId="164" fontId="0" fillId="19" borderId="14" xfId="0" applyNumberFormat="1" applyFill="1" applyBorder="1"/>
    <xf numFmtId="166" fontId="0" fillId="19" borderId="2" xfId="0" applyNumberFormat="1" applyFill="1" applyBorder="1"/>
    <xf numFmtId="166" fontId="0" fillId="19" borderId="14" xfId="0" applyNumberFormat="1" applyFill="1" applyBorder="1"/>
    <xf numFmtId="0" fontId="0" fillId="19" borderId="2" xfId="0" applyFill="1" applyBorder="1"/>
    <xf numFmtId="0" fontId="0" fillId="19" borderId="14" xfId="0" applyFill="1" applyBorder="1"/>
    <xf numFmtId="165" fontId="0" fillId="3" borderId="0" xfId="0" applyNumberFormat="1" applyFill="1"/>
    <xf numFmtId="0" fontId="10" fillId="3" borderId="1" xfId="0" applyFont="1" applyFill="1" applyBorder="1" applyAlignment="1">
      <alignment wrapText="1"/>
    </xf>
    <xf numFmtId="0" fontId="3" fillId="3" borderId="1" xfId="0" applyFont="1" applyFill="1" applyBorder="1" applyAlignment="1">
      <alignment wrapText="1"/>
    </xf>
    <xf numFmtId="0" fontId="0" fillId="0" borderId="15" xfId="0" applyBorder="1"/>
    <xf numFmtId="0" fontId="1" fillId="11" borderId="3" xfId="0" applyFont="1" applyFill="1" applyBorder="1" applyAlignment="1">
      <alignment vertical="top" wrapText="1"/>
    </xf>
    <xf numFmtId="0" fontId="0" fillId="2" borderId="3" xfId="0" applyFill="1" applyBorder="1"/>
    <xf numFmtId="0" fontId="0" fillId="14" borderId="3" xfId="0" applyFill="1" applyBorder="1"/>
    <xf numFmtId="0" fontId="0" fillId="12" borderId="3" xfId="0" applyFill="1" applyBorder="1"/>
    <xf numFmtId="0" fontId="0" fillId="4" borderId="3" xfId="0" applyFill="1" applyBorder="1"/>
    <xf numFmtId="0" fontId="0" fillId="5" borderId="3" xfId="0" applyFill="1" applyBorder="1"/>
    <xf numFmtId="0" fontId="0" fillId="12" borderId="11" xfId="0" applyFill="1" applyBorder="1"/>
    <xf numFmtId="0" fontId="0" fillId="6" borderId="12" xfId="0" applyFill="1" applyBorder="1"/>
    <xf numFmtId="0" fontId="0" fillId="6" borderId="3" xfId="0" applyFill="1" applyBorder="1"/>
    <xf numFmtId="0" fontId="0" fillId="7" borderId="3" xfId="0" applyFill="1" applyBorder="1"/>
    <xf numFmtId="0" fontId="0" fillId="8" borderId="3" xfId="0" applyFill="1" applyBorder="1"/>
    <xf numFmtId="0" fontId="0" fillId="9" borderId="3" xfId="0" applyFill="1" applyBorder="1"/>
    <xf numFmtId="0" fontId="0" fillId="10" borderId="3" xfId="0" applyFill="1" applyBorder="1"/>
    <xf numFmtId="0" fontId="0" fillId="10" borderId="11" xfId="0" applyFill="1" applyBorder="1"/>
    <xf numFmtId="0" fontId="0" fillId="18" borderId="16" xfId="0" applyFill="1" applyBorder="1"/>
    <xf numFmtId="0" fontId="0" fillId="14" borderId="15" xfId="0" applyFill="1" applyBorder="1"/>
    <xf numFmtId="0" fontId="0" fillId="18" borderId="1" xfId="0" applyFill="1" applyBorder="1"/>
    <xf numFmtId="164" fontId="0" fillId="10" borderId="1" xfId="0" applyNumberFormat="1" applyFill="1" applyBorder="1" applyAlignment="1">
      <alignment wrapText="1"/>
    </xf>
    <xf numFmtId="0" fontId="7" fillId="9" borderId="1" xfId="1" applyFill="1" applyBorder="1"/>
    <xf numFmtId="0" fontId="7" fillId="2" borderId="1" xfId="1" applyFill="1" applyBorder="1"/>
    <xf numFmtId="0" fontId="7" fillId="8" borderId="1" xfId="1" applyFill="1" applyBorder="1"/>
    <xf numFmtId="0" fontId="7" fillId="6" borderId="1" xfId="1" applyFill="1" applyBorder="1"/>
    <xf numFmtId="0" fontId="7" fillId="5" borderId="1" xfId="1" applyFill="1" applyBorder="1"/>
    <xf numFmtId="0" fontId="7" fillId="3" borderId="1" xfId="1" applyFill="1" applyBorder="1"/>
    <xf numFmtId="9" fontId="0" fillId="0" borderId="0" xfId="3" applyFont="1"/>
    <xf numFmtId="0" fontId="0" fillId="18" borderId="14" xfId="0" applyFill="1" applyBorder="1" applyAlignment="1">
      <alignment horizontal="left" vertical="top" wrapText="1"/>
    </xf>
    <xf numFmtId="0" fontId="7" fillId="10" borderId="1" xfId="1" applyFill="1" applyBorder="1"/>
    <xf numFmtId="0" fontId="0" fillId="0" borderId="13" xfId="0" applyBorder="1" applyAlignment="1">
      <alignment horizontal="right"/>
    </xf>
    <xf numFmtId="164" fontId="1" fillId="11" borderId="2" xfId="0" applyNumberFormat="1" applyFont="1" applyFill="1" applyBorder="1" applyAlignment="1">
      <alignment vertical="center"/>
    </xf>
    <xf numFmtId="0" fontId="9" fillId="2" borderId="4" xfId="0" applyFont="1" applyFill="1" applyBorder="1" applyAlignment="1">
      <alignment vertical="center" wrapText="1"/>
    </xf>
    <xf numFmtId="0" fontId="3" fillId="2" borderId="4" xfId="0" applyFont="1" applyFill="1" applyBorder="1" applyAlignment="1">
      <alignment vertical="center" wrapText="1"/>
    </xf>
    <xf numFmtId="0" fontId="3" fillId="2" borderId="1" xfId="0" applyFont="1" applyFill="1" applyBorder="1" applyAlignment="1">
      <alignment vertical="center" wrapText="1"/>
    </xf>
    <xf numFmtId="0" fontId="3" fillId="2" borderId="4" xfId="0" applyFont="1" applyFill="1" applyBorder="1" applyAlignment="1">
      <alignment vertical="center"/>
    </xf>
    <xf numFmtId="0" fontId="3" fillId="14" borderId="6" xfId="0" applyFont="1" applyFill="1" applyBorder="1" applyAlignment="1">
      <alignment vertical="center"/>
    </xf>
    <xf numFmtId="164" fontId="0" fillId="12" borderId="1" xfId="0" applyNumberFormat="1" applyFill="1" applyBorder="1" applyAlignment="1">
      <alignment vertical="center"/>
    </xf>
    <xf numFmtId="164" fontId="0" fillId="3" borderId="1" xfId="0" applyNumberFormat="1" applyFill="1" applyBorder="1" applyAlignment="1">
      <alignment vertical="center"/>
    </xf>
    <xf numFmtId="164" fontId="0" fillId="4" borderId="1" xfId="0" applyNumberFormat="1" applyFill="1" applyBorder="1" applyAlignment="1">
      <alignment vertical="center"/>
    </xf>
    <xf numFmtId="164" fontId="0" fillId="4" borderId="1" xfId="0" applyNumberFormat="1" applyFill="1" applyBorder="1" applyAlignment="1">
      <alignment vertical="center" wrapText="1"/>
    </xf>
    <xf numFmtId="164" fontId="0" fillId="14" borderId="1" xfId="0" applyNumberFormat="1" applyFill="1" applyBorder="1" applyAlignment="1">
      <alignment vertical="center"/>
    </xf>
    <xf numFmtId="0" fontId="0" fillId="3" borderId="0" xfId="0" applyFill="1" applyAlignment="1">
      <alignment vertical="center"/>
    </xf>
    <xf numFmtId="0" fontId="3" fillId="5" borderId="1" xfId="0" applyFont="1" applyFill="1" applyBorder="1" applyAlignment="1">
      <alignment vertical="center" wrapText="1"/>
    </xf>
    <xf numFmtId="0" fontId="3" fillId="5" borderId="4" xfId="0" applyFont="1" applyFill="1" applyBorder="1" applyAlignment="1">
      <alignment vertical="center" wrapText="1"/>
    </xf>
    <xf numFmtId="15" fontId="0" fillId="5" borderId="1" xfId="0" applyNumberFormat="1" applyFill="1" applyBorder="1" applyAlignment="1">
      <alignment vertical="center"/>
    </xf>
    <xf numFmtId="14" fontId="12" fillId="5" borderId="1" xfId="0" applyNumberFormat="1" applyFont="1" applyFill="1" applyBorder="1" applyAlignment="1">
      <alignment vertical="center"/>
    </xf>
    <xf numFmtId="15" fontId="0" fillId="5" borderId="1" xfId="0" applyNumberFormat="1" applyFill="1" applyBorder="1" applyAlignment="1">
      <alignment vertical="center" wrapText="1"/>
    </xf>
    <xf numFmtId="164" fontId="0" fillId="12" borderId="2" xfId="0" applyNumberFormat="1" applyFill="1" applyBorder="1" applyAlignment="1">
      <alignment vertical="center"/>
    </xf>
    <xf numFmtId="15" fontId="0" fillId="6" borderId="8" xfId="0" applyNumberFormat="1" applyFill="1" applyBorder="1" applyAlignment="1">
      <alignment vertical="center"/>
    </xf>
    <xf numFmtId="15" fontId="0" fillId="6" borderId="1" xfId="0" applyNumberFormat="1" applyFill="1" applyBorder="1" applyAlignment="1">
      <alignment vertical="center"/>
    </xf>
    <xf numFmtId="14" fontId="0" fillId="6" borderId="1" xfId="0" applyNumberFormat="1" applyFill="1" applyBorder="1" applyAlignment="1">
      <alignment vertical="center"/>
    </xf>
    <xf numFmtId="0" fontId="3" fillId="7" borderId="1" xfId="0" applyFont="1" applyFill="1" applyBorder="1" applyAlignment="1">
      <alignment vertical="center" wrapText="1"/>
    </xf>
    <xf numFmtId="14" fontId="12" fillId="7" borderId="1" xfId="0" applyNumberFormat="1" applyFont="1" applyFill="1" applyBorder="1" applyAlignment="1">
      <alignment vertical="center"/>
    </xf>
    <xf numFmtId="0" fontId="3" fillId="7" borderId="1" xfId="0" applyFont="1" applyFill="1" applyBorder="1" applyAlignment="1">
      <alignment vertical="center"/>
    </xf>
    <xf numFmtId="15" fontId="0" fillId="7" borderId="1" xfId="0" applyNumberFormat="1" applyFill="1" applyBorder="1" applyAlignment="1">
      <alignment vertical="center"/>
    </xf>
    <xf numFmtId="0" fontId="0" fillId="3" borderId="1" xfId="0" applyFill="1" applyBorder="1" applyAlignment="1">
      <alignment vertical="center" wrapText="1"/>
    </xf>
    <xf numFmtId="0" fontId="3" fillId="8" borderId="4" xfId="0" applyFont="1" applyFill="1" applyBorder="1" applyAlignment="1">
      <alignment vertical="center"/>
    </xf>
    <xf numFmtId="0" fontId="3" fillId="8" borderId="4" xfId="0" applyFont="1" applyFill="1" applyBorder="1" applyAlignment="1">
      <alignment vertical="center" wrapText="1"/>
    </xf>
    <xf numFmtId="164" fontId="0" fillId="9" borderId="1" xfId="0" applyNumberFormat="1" applyFill="1" applyBorder="1" applyAlignment="1">
      <alignment vertical="center"/>
    </xf>
    <xf numFmtId="164" fontId="0" fillId="6" borderId="1" xfId="0" applyNumberFormat="1" applyFill="1" applyBorder="1" applyAlignment="1">
      <alignment vertical="center"/>
    </xf>
    <xf numFmtId="164" fontId="0" fillId="10" borderId="1" xfId="0" applyNumberFormat="1" applyFill="1" applyBorder="1" applyAlignment="1">
      <alignment vertical="center"/>
    </xf>
    <xf numFmtId="164" fontId="0" fillId="10" borderId="2" xfId="0" applyNumberFormat="1" applyFill="1" applyBorder="1" applyAlignment="1">
      <alignment vertical="center"/>
    </xf>
    <xf numFmtId="0" fontId="0" fillId="18" borderId="14" xfId="0" applyFill="1" applyBorder="1" applyAlignment="1">
      <alignment vertical="center"/>
    </xf>
  </cellXfs>
  <cellStyles count="4">
    <cellStyle name="Hyperlink" xfId="1" builtinId="8"/>
    <cellStyle name="Normal" xfId="0" builtinId="0"/>
    <cellStyle name="Normal 2" xfId="2" xr:uid="{00000000-0005-0000-0000-000002000000}"/>
    <cellStyle name="Per cent" xfId="3" builtinId="5"/>
  </cellStyles>
  <dxfs count="1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dd/mm/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indexed="64"/>
        </top>
      </border>
    </dxf>
    <dxf>
      <numFmt numFmtId="168" formatCode="0.0%"/>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EDEDED"/>
      <color rgb="FFFF00FF"/>
      <color rgb="FF3ED2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Analysis!PivotTable4</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status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7606703656424"/>
          <c:y val="8.7962962962962965E-2"/>
          <c:w val="0.88573345466648135"/>
          <c:h val="0.69873432487605724"/>
        </c:manualLayout>
      </c:layout>
      <c:barChart>
        <c:barDir val="col"/>
        <c:grouping val="stacked"/>
        <c:varyColors val="0"/>
        <c:ser>
          <c:idx val="0"/>
          <c:order val="0"/>
          <c:tx>
            <c:strRef>
              <c:f>'Pivot Analysis'!$B$23:$B$24</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Analysis'!$B$25:$B$36</c:f>
              <c:numCache>
                <c:formatCode>General</c:formatCode>
                <c:ptCount val="11"/>
                <c:pt idx="0">
                  <c:v>20</c:v>
                </c:pt>
                <c:pt idx="1">
                  <c:v>15</c:v>
                </c:pt>
                <c:pt idx="2">
                  <c:v>18</c:v>
                </c:pt>
                <c:pt idx="3">
                  <c:v>25</c:v>
                </c:pt>
                <c:pt idx="4">
                  <c:v>18</c:v>
                </c:pt>
                <c:pt idx="5">
                  <c:v>23</c:v>
                </c:pt>
                <c:pt idx="6">
                  <c:v>24</c:v>
                </c:pt>
                <c:pt idx="7">
                  <c:v>17</c:v>
                </c:pt>
                <c:pt idx="8">
                  <c:v>15</c:v>
                </c:pt>
                <c:pt idx="9">
                  <c:v>12</c:v>
                </c:pt>
              </c:numCache>
            </c:numRef>
          </c:val>
          <c:extLst>
            <c:ext xmlns:c16="http://schemas.microsoft.com/office/drawing/2014/chart" uri="{C3380CC4-5D6E-409C-BE32-E72D297353CC}">
              <c16:uniqueId val="{00000000-7DFD-4843-8442-CF05B95528F6}"/>
            </c:ext>
          </c:extLst>
        </c:ser>
        <c:ser>
          <c:idx val="1"/>
          <c:order val="1"/>
          <c:tx>
            <c:strRef>
              <c:f>'Pivot Analysis'!$C$23:$C$24</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Analysis'!$C$25:$C$36</c:f>
              <c:numCache>
                <c:formatCode>General</c:formatCode>
                <c:ptCount val="11"/>
                <c:pt idx="1">
                  <c:v>1</c:v>
                </c:pt>
                <c:pt idx="2">
                  <c:v>3</c:v>
                </c:pt>
                <c:pt idx="3">
                  <c:v>1</c:v>
                </c:pt>
                <c:pt idx="4">
                  <c:v>2</c:v>
                </c:pt>
                <c:pt idx="5">
                  <c:v>1</c:v>
                </c:pt>
                <c:pt idx="7">
                  <c:v>6</c:v>
                </c:pt>
                <c:pt idx="8">
                  <c:v>7</c:v>
                </c:pt>
                <c:pt idx="9">
                  <c:v>12</c:v>
                </c:pt>
                <c:pt idx="10">
                  <c:v>20</c:v>
                </c:pt>
              </c:numCache>
            </c:numRef>
          </c:val>
          <c:extLst>
            <c:ext xmlns:c16="http://schemas.microsoft.com/office/drawing/2014/chart" uri="{C3380CC4-5D6E-409C-BE32-E72D297353CC}">
              <c16:uniqueId val="{00000001-7DFD-4843-8442-CF05B95528F6}"/>
            </c:ext>
          </c:extLst>
        </c:ser>
        <c:ser>
          <c:idx val="2"/>
          <c:order val="2"/>
          <c:tx>
            <c:strRef>
              <c:f>'Pivot Analysis'!$D$23:$D$24</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Analysis'!$A$25:$A$36</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Analysis'!$D$25:$D$36</c:f>
              <c:numCache>
                <c:formatCode>General</c:formatCode>
                <c:ptCount val="11"/>
                <c:pt idx="0">
                  <c:v>3</c:v>
                </c:pt>
                <c:pt idx="1">
                  <c:v>4</c:v>
                </c:pt>
                <c:pt idx="2">
                  <c:v>2</c:v>
                </c:pt>
                <c:pt idx="3">
                  <c:v>1</c:v>
                </c:pt>
                <c:pt idx="4">
                  <c:v>5</c:v>
                </c:pt>
                <c:pt idx="5">
                  <c:v>1</c:v>
                </c:pt>
                <c:pt idx="6">
                  <c:v>3</c:v>
                </c:pt>
                <c:pt idx="7">
                  <c:v>3</c:v>
                </c:pt>
                <c:pt idx="8">
                  <c:v>2</c:v>
                </c:pt>
                <c:pt idx="9">
                  <c:v>1</c:v>
                </c:pt>
              </c:numCache>
            </c:numRef>
          </c:val>
          <c:extLst>
            <c:ext xmlns:c16="http://schemas.microsoft.com/office/drawing/2014/chart" uri="{C3380CC4-5D6E-409C-BE32-E72D297353CC}">
              <c16:uniqueId val="{00000002-7DFD-4843-8442-CF05B95528F6}"/>
            </c:ext>
          </c:extLst>
        </c:ser>
        <c:dLbls>
          <c:dLblPos val="ctr"/>
          <c:showLegendKey val="0"/>
          <c:showVal val="1"/>
          <c:showCatName val="0"/>
          <c:showSerName val="0"/>
          <c:showPercent val="0"/>
          <c:showBubbleSize val="0"/>
        </c:dLbls>
        <c:gapWidth val="80"/>
        <c:overlap val="100"/>
        <c:axId val="1651402544"/>
        <c:axId val="1651410448"/>
      </c:barChart>
      <c:catAx>
        <c:axId val="16514025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layout>
            <c:manualLayout>
              <c:xMode val="edge"/>
              <c:yMode val="edge"/>
              <c:x val="0.45102353122814665"/>
              <c:y val="0.861689268008165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10448"/>
        <c:crosses val="autoZero"/>
        <c:auto val="1"/>
        <c:lblAlgn val="ctr"/>
        <c:lblOffset val="100"/>
        <c:noMultiLvlLbl val="0"/>
      </c:catAx>
      <c:valAx>
        <c:axId val="1651410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651402544"/>
        <c:crosses val="autoZero"/>
        <c:crossBetween val="between"/>
      </c:valAx>
      <c:spPr>
        <a:noFill/>
        <a:ln>
          <a:noFill/>
        </a:ln>
        <a:effectLst/>
      </c:spPr>
    </c:plotArea>
    <c:legend>
      <c:legendPos val="b"/>
      <c:layout>
        <c:manualLayout>
          <c:xMode val="edge"/>
          <c:yMode val="edge"/>
          <c:x val="0.23535473939459989"/>
          <c:y val="0.91724482356372106"/>
          <c:w val="0.52929052121080022"/>
          <c:h val="5.497739865850100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Demographics.xlsx]Sheet2!PivotTable3</c:name>
    <c:fmtId val="9"/>
  </c:pivotSource>
  <c:chart>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22222222222222"/>
          <c:y val="0.17534776902887139"/>
          <c:w val="0.8"/>
          <c:h val="0.72188247302420527"/>
        </c:manualLayout>
      </c:layout>
      <c:barChart>
        <c:barDir val="bar"/>
        <c:grouping val="clustered"/>
        <c:varyColors val="0"/>
        <c:ser>
          <c:idx val="0"/>
          <c:order val="0"/>
          <c:tx>
            <c:strRef>
              <c:f>Sheet2!$B$20:$B$21</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Sheet2!$B$22:$B$24</c:f>
              <c:numCache>
                <c:formatCode>General</c:formatCode>
                <c:ptCount val="2"/>
                <c:pt idx="0">
                  <c:v>104</c:v>
                </c:pt>
                <c:pt idx="1">
                  <c:v>83</c:v>
                </c:pt>
              </c:numCache>
            </c:numRef>
          </c:val>
          <c:extLst>
            <c:ext xmlns:c16="http://schemas.microsoft.com/office/drawing/2014/chart" uri="{C3380CC4-5D6E-409C-BE32-E72D297353CC}">
              <c16:uniqueId val="{00000000-DD7D-41C9-A465-5FE693718AFC}"/>
            </c:ext>
          </c:extLst>
        </c:ser>
        <c:ser>
          <c:idx val="1"/>
          <c:order val="1"/>
          <c:tx>
            <c:strRef>
              <c:f>Sheet2!$C$20:$C$21</c:f>
              <c:strCache>
                <c:ptCount val="1"/>
                <c:pt idx="0">
                  <c:v>In progress</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Sheet2!$C$22:$C$24</c:f>
              <c:numCache>
                <c:formatCode>General</c:formatCode>
                <c:ptCount val="2"/>
                <c:pt idx="0">
                  <c:v>20</c:v>
                </c:pt>
                <c:pt idx="1">
                  <c:v>13</c:v>
                </c:pt>
              </c:numCache>
            </c:numRef>
          </c:val>
          <c:extLst>
            <c:ext xmlns:c16="http://schemas.microsoft.com/office/drawing/2014/chart" uri="{C3380CC4-5D6E-409C-BE32-E72D297353CC}">
              <c16:uniqueId val="{00000001-DD7D-41C9-A465-5FE693718AFC}"/>
            </c:ext>
          </c:extLst>
        </c:ser>
        <c:ser>
          <c:idx val="2"/>
          <c:order val="2"/>
          <c:tx>
            <c:strRef>
              <c:f>Sheet2!$D$20:$D$21</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Sheet2!$A$22:$A$24</c:f>
              <c:strCache>
                <c:ptCount val="2"/>
                <c:pt idx="0">
                  <c:v>Female</c:v>
                </c:pt>
                <c:pt idx="1">
                  <c:v>Male</c:v>
                </c:pt>
              </c:strCache>
            </c:strRef>
          </c:cat>
          <c:val>
            <c:numRef>
              <c:f>Sheet2!$D$22:$D$24</c:f>
              <c:numCache>
                <c:formatCode>General</c:formatCode>
                <c:ptCount val="2"/>
                <c:pt idx="0">
                  <c:v>12</c:v>
                </c:pt>
                <c:pt idx="1">
                  <c:v>13</c:v>
                </c:pt>
              </c:numCache>
            </c:numRef>
          </c:val>
          <c:extLst>
            <c:ext xmlns:c16="http://schemas.microsoft.com/office/drawing/2014/chart" uri="{C3380CC4-5D6E-409C-BE32-E72D297353CC}">
              <c16:uniqueId val="{00000002-DD7D-41C9-A465-5FE693718AFC}"/>
            </c:ext>
          </c:extLst>
        </c:ser>
        <c:dLbls>
          <c:dLblPos val="outEnd"/>
          <c:showLegendKey val="0"/>
          <c:showVal val="1"/>
          <c:showCatName val="0"/>
          <c:showSerName val="0"/>
          <c:showPercent val="0"/>
          <c:showBubbleSize val="0"/>
        </c:dLbls>
        <c:gapWidth val="150"/>
        <c:axId val="2104577744"/>
        <c:axId val="2111360128"/>
      </c:barChart>
      <c:catAx>
        <c:axId val="2104577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2111360128"/>
        <c:crosses val="autoZero"/>
        <c:auto val="1"/>
        <c:lblAlgn val="ctr"/>
        <c:lblOffset val="100"/>
        <c:noMultiLvlLbl val="0"/>
      </c:catAx>
      <c:valAx>
        <c:axId val="2111360128"/>
        <c:scaling>
          <c:orientation val="minMax"/>
        </c:scaling>
        <c:delete val="1"/>
        <c:axPos val="b"/>
        <c:numFmt formatCode="General" sourceLinked="1"/>
        <c:majorTickMark val="none"/>
        <c:minorTickMark val="none"/>
        <c:tickLblPos val="nextTo"/>
        <c:crossAx val="21045777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Demographics.xlsx]Sheet1!PivotTable2</c:name>
    <c:fmtId val="17"/>
  </c:pivotSource>
  <c:chart>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159724309270501E-2"/>
          <c:y val="0.1547064381658175"/>
          <c:w val="0.94184027569072948"/>
          <c:h val="0.68442799440489099"/>
        </c:manualLayout>
      </c:layout>
      <c:barChart>
        <c:barDir val="col"/>
        <c:grouping val="stacked"/>
        <c:varyColors val="0"/>
        <c:ser>
          <c:idx val="0"/>
          <c:order val="0"/>
          <c:tx>
            <c:strRef>
              <c:f>Sheet1!$C$4:$C$5</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Sheet1!$C$6:$C$19</c:f>
              <c:numCache>
                <c:formatCode>General</c:formatCode>
                <c:ptCount val="13"/>
                <c:pt idx="1">
                  <c:v>1</c:v>
                </c:pt>
                <c:pt idx="2">
                  <c:v>6</c:v>
                </c:pt>
                <c:pt idx="3">
                  <c:v>11</c:v>
                </c:pt>
                <c:pt idx="4">
                  <c:v>16</c:v>
                </c:pt>
                <c:pt idx="5">
                  <c:v>18</c:v>
                </c:pt>
                <c:pt idx="6">
                  <c:v>1</c:v>
                </c:pt>
                <c:pt idx="7">
                  <c:v>3</c:v>
                </c:pt>
                <c:pt idx="8">
                  <c:v>23</c:v>
                </c:pt>
                <c:pt idx="9">
                  <c:v>12</c:v>
                </c:pt>
                <c:pt idx="10">
                  <c:v>23</c:v>
                </c:pt>
                <c:pt idx="11">
                  <c:v>11</c:v>
                </c:pt>
                <c:pt idx="12">
                  <c:v>22</c:v>
                </c:pt>
              </c:numCache>
            </c:numRef>
          </c:val>
          <c:extLst>
            <c:ext xmlns:c16="http://schemas.microsoft.com/office/drawing/2014/chart" uri="{C3380CC4-5D6E-409C-BE32-E72D297353CC}">
              <c16:uniqueId val="{00000000-0CE5-4EE2-A1B5-F79285DA99BC}"/>
            </c:ext>
          </c:extLst>
        </c:ser>
        <c:ser>
          <c:idx val="1"/>
          <c:order val="1"/>
          <c:tx>
            <c:strRef>
              <c:f>Sheet1!$D$4:$D$5</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Sheet1!$B$6:$B$19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Sheet1!$D$6:$D$19</c:f>
              <c:numCache>
                <c:formatCode>General</c:formatCode>
                <c:ptCount val="13"/>
                <c:pt idx="0">
                  <c:v>2</c:v>
                </c:pt>
                <c:pt idx="1">
                  <c:v>4</c:v>
                </c:pt>
                <c:pt idx="2">
                  <c:v>3</c:v>
                </c:pt>
                <c:pt idx="3">
                  <c:v>16</c:v>
                </c:pt>
                <c:pt idx="4">
                  <c:v>5</c:v>
                </c:pt>
                <c:pt idx="5">
                  <c:v>15</c:v>
                </c:pt>
                <c:pt idx="6">
                  <c:v>1</c:v>
                </c:pt>
                <c:pt idx="7">
                  <c:v>3</c:v>
                </c:pt>
                <c:pt idx="8">
                  <c:v>16</c:v>
                </c:pt>
                <c:pt idx="9">
                  <c:v>21</c:v>
                </c:pt>
                <c:pt idx="10">
                  <c:v>7</c:v>
                </c:pt>
                <c:pt idx="11">
                  <c:v>16</c:v>
                </c:pt>
                <c:pt idx="12">
                  <c:v>9</c:v>
                </c:pt>
              </c:numCache>
            </c:numRef>
          </c:val>
          <c:extLst>
            <c:ext xmlns:c16="http://schemas.microsoft.com/office/drawing/2014/chart" uri="{C3380CC4-5D6E-409C-BE32-E72D297353CC}">
              <c16:uniqueId val="{00000000-5134-4735-916A-1B2897B66547}"/>
            </c:ext>
          </c:extLst>
        </c:ser>
        <c:dLbls>
          <c:dLblPos val="ctr"/>
          <c:showLegendKey val="0"/>
          <c:showVal val="1"/>
          <c:showCatName val="0"/>
          <c:showSerName val="0"/>
          <c:showPercent val="0"/>
          <c:showBubbleSize val="0"/>
        </c:dLbls>
        <c:gapWidth val="150"/>
        <c:overlap val="100"/>
        <c:axId val="532669488"/>
        <c:axId val="532670448"/>
      </c:barChart>
      <c:catAx>
        <c:axId val="53266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70448"/>
        <c:crosses val="autoZero"/>
        <c:auto val="1"/>
        <c:lblAlgn val="ctr"/>
        <c:lblOffset val="100"/>
        <c:noMultiLvlLbl val="0"/>
      </c:catAx>
      <c:valAx>
        <c:axId val="532670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5326694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Demographics.xlsx]Sheet3!PivotTable7</c:name>
    <c:fmtId val="1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Sheet3!$F$4:$F$5</c:f>
              <c:strCache>
                <c:ptCount val="1"/>
                <c:pt idx="0">
                  <c:v>Completed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Sheet3!$F$6:$F$19</c:f>
              <c:numCache>
                <c:formatCode>General</c:formatCode>
                <c:ptCount val="13"/>
                <c:pt idx="0">
                  <c:v>1</c:v>
                </c:pt>
                <c:pt idx="1">
                  <c:v>4</c:v>
                </c:pt>
                <c:pt idx="2">
                  <c:v>6</c:v>
                </c:pt>
                <c:pt idx="3">
                  <c:v>19</c:v>
                </c:pt>
                <c:pt idx="4">
                  <c:v>13</c:v>
                </c:pt>
                <c:pt idx="5">
                  <c:v>28</c:v>
                </c:pt>
                <c:pt idx="7">
                  <c:v>4</c:v>
                </c:pt>
                <c:pt idx="8">
                  <c:v>31</c:v>
                </c:pt>
                <c:pt idx="9">
                  <c:v>22</c:v>
                </c:pt>
                <c:pt idx="10">
                  <c:v>17</c:v>
                </c:pt>
                <c:pt idx="11">
                  <c:v>18</c:v>
                </c:pt>
                <c:pt idx="12">
                  <c:v>24</c:v>
                </c:pt>
              </c:numCache>
            </c:numRef>
          </c:val>
          <c:extLst>
            <c:ext xmlns:c16="http://schemas.microsoft.com/office/drawing/2014/chart" uri="{C3380CC4-5D6E-409C-BE32-E72D297353CC}">
              <c16:uniqueId val="{00000000-F44D-4414-92D4-70B62CD6DB77}"/>
            </c:ext>
          </c:extLst>
        </c:ser>
        <c:ser>
          <c:idx val="1"/>
          <c:order val="1"/>
          <c:tx>
            <c:strRef>
              <c:f>Sheet3!$G$4:$G$5</c:f>
              <c:strCache>
                <c:ptCount val="1"/>
                <c:pt idx="0">
                  <c:v>In progress</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Sheet3!$G$6:$G$19</c:f>
              <c:numCache>
                <c:formatCode>General</c:formatCode>
                <c:ptCount val="13"/>
                <c:pt idx="0">
                  <c:v>1</c:v>
                </c:pt>
                <c:pt idx="2">
                  <c:v>2</c:v>
                </c:pt>
                <c:pt idx="3">
                  <c:v>4</c:v>
                </c:pt>
                <c:pt idx="4">
                  <c:v>7</c:v>
                </c:pt>
                <c:pt idx="5">
                  <c:v>5</c:v>
                </c:pt>
                <c:pt idx="6">
                  <c:v>2</c:v>
                </c:pt>
                <c:pt idx="8">
                  <c:v>8</c:v>
                </c:pt>
                <c:pt idx="9">
                  <c:v>8</c:v>
                </c:pt>
                <c:pt idx="10">
                  <c:v>6</c:v>
                </c:pt>
                <c:pt idx="11">
                  <c:v>8</c:v>
                </c:pt>
                <c:pt idx="12">
                  <c:v>2</c:v>
                </c:pt>
              </c:numCache>
            </c:numRef>
          </c:val>
          <c:extLst>
            <c:ext xmlns:c16="http://schemas.microsoft.com/office/drawing/2014/chart" uri="{C3380CC4-5D6E-409C-BE32-E72D297353CC}">
              <c16:uniqueId val="{00000001-F44D-4414-92D4-70B62CD6DB77}"/>
            </c:ext>
          </c:extLst>
        </c:ser>
        <c:ser>
          <c:idx val="2"/>
          <c:order val="2"/>
          <c:tx>
            <c:strRef>
              <c:f>Sheet3!$H$4:$H$5</c:f>
              <c:strCache>
                <c:ptCount val="1"/>
                <c:pt idx="0">
                  <c:v>Terminated</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Sheet3!$E$6:$E$19</c:f>
              <c:strCache>
                <c:ptCount val="13"/>
                <c:pt idx="0">
                  <c:v>AGINCOURT</c:v>
                </c:pt>
                <c:pt idx="1">
                  <c:v>APHRC</c:v>
                </c:pt>
                <c:pt idx="2">
                  <c:v>Ifakara Health Institute</c:v>
                </c:pt>
                <c:pt idx="3">
                  <c:v>Makerere University</c:v>
                </c:pt>
                <c:pt idx="4">
                  <c:v>Moi University</c:v>
                </c:pt>
                <c:pt idx="5">
                  <c:v>Obafemi Awolowo University</c:v>
                </c:pt>
                <c:pt idx="6">
                  <c:v>Somali National University</c:v>
                </c:pt>
                <c:pt idx="7">
                  <c:v>University of Dar es Salaam</c:v>
                </c:pt>
                <c:pt idx="8">
                  <c:v>University of Ibadan</c:v>
                </c:pt>
                <c:pt idx="9">
                  <c:v>University of Malawi</c:v>
                </c:pt>
                <c:pt idx="10">
                  <c:v>University of Nairobi</c:v>
                </c:pt>
                <c:pt idx="11">
                  <c:v>University of Rwanda</c:v>
                </c:pt>
                <c:pt idx="12">
                  <c:v>University of the Witwatersrand</c:v>
                </c:pt>
              </c:strCache>
            </c:strRef>
          </c:cat>
          <c:val>
            <c:numRef>
              <c:f>Sheet3!$H$6:$H$19</c:f>
              <c:numCache>
                <c:formatCode>General</c:formatCode>
                <c:ptCount val="13"/>
                <c:pt idx="1">
                  <c:v>1</c:v>
                </c:pt>
                <c:pt idx="2">
                  <c:v>1</c:v>
                </c:pt>
                <c:pt idx="3">
                  <c:v>4</c:v>
                </c:pt>
                <c:pt idx="4">
                  <c:v>1</c:v>
                </c:pt>
                <c:pt idx="7">
                  <c:v>2</c:v>
                </c:pt>
                <c:pt idx="9">
                  <c:v>3</c:v>
                </c:pt>
                <c:pt idx="10">
                  <c:v>7</c:v>
                </c:pt>
                <c:pt idx="11">
                  <c:v>1</c:v>
                </c:pt>
                <c:pt idx="12">
                  <c:v>5</c:v>
                </c:pt>
              </c:numCache>
            </c:numRef>
          </c:val>
          <c:extLst>
            <c:ext xmlns:c16="http://schemas.microsoft.com/office/drawing/2014/chart" uri="{C3380CC4-5D6E-409C-BE32-E72D297353CC}">
              <c16:uniqueId val="{00000005-F44D-4414-92D4-70B62CD6DB77}"/>
            </c:ext>
          </c:extLst>
        </c:ser>
        <c:dLbls>
          <c:dLblPos val="ctr"/>
          <c:showLegendKey val="0"/>
          <c:showVal val="1"/>
          <c:showCatName val="0"/>
          <c:showSerName val="0"/>
          <c:showPercent val="0"/>
          <c:showBubbleSize val="0"/>
        </c:dLbls>
        <c:gapWidth val="66"/>
        <c:overlap val="100"/>
        <c:axId val="966922432"/>
        <c:axId val="966922912"/>
      </c:barChart>
      <c:catAx>
        <c:axId val="9669224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912"/>
        <c:crosses val="autoZero"/>
        <c:auto val="1"/>
        <c:lblAlgn val="ctr"/>
        <c:lblOffset val="100"/>
        <c:noMultiLvlLbl val="0"/>
      </c:catAx>
      <c:valAx>
        <c:axId val="966922912"/>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669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Demographics.xlsx]Sheet3!PivotTable8</c:name>
    <c:fmtId val="14"/>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Sheet3!$F$26:$F$27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Sheet3!$F$28:$F$41</c:f>
              <c:numCache>
                <c:formatCode>General</c:formatCode>
                <c:ptCount val="13"/>
                <c:pt idx="1">
                  <c:v>1</c:v>
                </c:pt>
                <c:pt idx="2">
                  <c:v>6</c:v>
                </c:pt>
                <c:pt idx="3">
                  <c:v>11</c:v>
                </c:pt>
                <c:pt idx="4">
                  <c:v>16</c:v>
                </c:pt>
                <c:pt idx="5">
                  <c:v>18</c:v>
                </c:pt>
                <c:pt idx="6">
                  <c:v>3</c:v>
                </c:pt>
                <c:pt idx="7">
                  <c:v>23</c:v>
                </c:pt>
                <c:pt idx="8">
                  <c:v>12</c:v>
                </c:pt>
                <c:pt idx="9">
                  <c:v>23</c:v>
                </c:pt>
                <c:pt idx="10">
                  <c:v>11</c:v>
                </c:pt>
                <c:pt idx="11">
                  <c:v>22</c:v>
                </c:pt>
                <c:pt idx="12">
                  <c:v>1</c:v>
                </c:pt>
              </c:numCache>
            </c:numRef>
          </c:val>
          <c:extLst>
            <c:ext xmlns:c16="http://schemas.microsoft.com/office/drawing/2014/chart" uri="{C3380CC4-5D6E-409C-BE32-E72D297353CC}">
              <c16:uniqueId val="{00000000-0D58-423D-998B-49A6C260278D}"/>
            </c:ext>
          </c:extLst>
        </c:ser>
        <c:ser>
          <c:idx val="1"/>
          <c:order val="1"/>
          <c:tx>
            <c:strRef>
              <c:f>Sheet3!$G$26:$G$27</c:f>
              <c:strCache>
                <c:ptCount val="1"/>
                <c:pt idx="0">
                  <c:v>Male</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Sheet3!$E$28:$E$41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Sheet3!$G$28:$G$41</c:f>
              <c:numCache>
                <c:formatCode>General</c:formatCode>
                <c:ptCount val="13"/>
                <c:pt idx="0">
                  <c:v>2</c:v>
                </c:pt>
                <c:pt idx="1">
                  <c:v>4</c:v>
                </c:pt>
                <c:pt idx="2">
                  <c:v>3</c:v>
                </c:pt>
                <c:pt idx="3">
                  <c:v>16</c:v>
                </c:pt>
                <c:pt idx="4">
                  <c:v>5</c:v>
                </c:pt>
                <c:pt idx="5">
                  <c:v>15</c:v>
                </c:pt>
                <c:pt idx="6">
                  <c:v>3</c:v>
                </c:pt>
                <c:pt idx="7">
                  <c:v>16</c:v>
                </c:pt>
                <c:pt idx="8">
                  <c:v>21</c:v>
                </c:pt>
                <c:pt idx="9">
                  <c:v>7</c:v>
                </c:pt>
                <c:pt idx="10">
                  <c:v>16</c:v>
                </c:pt>
                <c:pt idx="11">
                  <c:v>9</c:v>
                </c:pt>
                <c:pt idx="12">
                  <c:v>1</c:v>
                </c:pt>
              </c:numCache>
            </c:numRef>
          </c:val>
          <c:extLst>
            <c:ext xmlns:c16="http://schemas.microsoft.com/office/drawing/2014/chart" uri="{C3380CC4-5D6E-409C-BE32-E72D297353CC}">
              <c16:uniqueId val="{00000001-0D58-423D-998B-49A6C260278D}"/>
            </c:ext>
          </c:extLst>
        </c:ser>
        <c:dLbls>
          <c:dLblPos val="ctr"/>
          <c:showLegendKey val="0"/>
          <c:showVal val="1"/>
          <c:showCatName val="0"/>
          <c:showSerName val="0"/>
          <c:showPercent val="0"/>
          <c:showBubbleSize val="0"/>
        </c:dLbls>
        <c:gapWidth val="60"/>
        <c:overlap val="100"/>
        <c:axId val="312729664"/>
        <c:axId val="312731584"/>
      </c:barChart>
      <c:catAx>
        <c:axId val="312729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31584"/>
        <c:crosses val="autoZero"/>
        <c:auto val="1"/>
        <c:lblAlgn val="ctr"/>
        <c:lblOffset val="100"/>
        <c:noMultiLvlLbl val="0"/>
      </c:catAx>
      <c:valAx>
        <c:axId val="312731584"/>
        <c:scaling>
          <c:orientation val="minMax"/>
          <c:max val="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127296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Demographics.xlsx]Sheet3!PivotTable9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Promotions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Sheet3!$F$48:$F$49</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Sheet3!$F$50:$F$61</c:f>
              <c:numCache>
                <c:formatCode>General</c:formatCode>
                <c:ptCount val="11"/>
                <c:pt idx="0">
                  <c:v>1</c:v>
                </c:pt>
                <c:pt idx="1">
                  <c:v>2</c:v>
                </c:pt>
                <c:pt idx="2">
                  <c:v>2</c:v>
                </c:pt>
                <c:pt idx="3">
                  <c:v>8</c:v>
                </c:pt>
                <c:pt idx="4">
                  <c:v>10</c:v>
                </c:pt>
                <c:pt idx="5">
                  <c:v>1</c:v>
                </c:pt>
                <c:pt idx="6">
                  <c:v>5</c:v>
                </c:pt>
                <c:pt idx="7">
                  <c:v>4</c:v>
                </c:pt>
                <c:pt idx="8">
                  <c:v>4</c:v>
                </c:pt>
                <c:pt idx="9">
                  <c:v>6</c:v>
                </c:pt>
                <c:pt idx="10">
                  <c:v>6</c:v>
                </c:pt>
              </c:numCache>
            </c:numRef>
          </c:val>
          <c:extLst>
            <c:ext xmlns:c16="http://schemas.microsoft.com/office/drawing/2014/chart" uri="{C3380CC4-5D6E-409C-BE32-E72D297353CC}">
              <c16:uniqueId val="{00000000-CEE2-405A-BD69-EB2C16DB3E90}"/>
            </c:ext>
          </c:extLst>
        </c:ser>
        <c:ser>
          <c:idx val="1"/>
          <c:order val="1"/>
          <c:tx>
            <c:strRef>
              <c:f>Sheet3!$G$48:$G$49</c:f>
              <c:strCache>
                <c:ptCount val="1"/>
                <c:pt idx="0">
                  <c:v>Male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Sheet3!$E$50:$E$61</c:f>
              <c:strCache>
                <c:ptCount val="11"/>
                <c:pt idx="0">
                  <c:v>APHRC</c:v>
                </c:pt>
                <c:pt idx="1">
                  <c:v>Ifakara Health Institute</c:v>
                </c:pt>
                <c:pt idx="2">
                  <c:v>Makerere University</c:v>
                </c:pt>
                <c:pt idx="3">
                  <c:v>Moi University</c:v>
                </c:pt>
                <c:pt idx="4">
                  <c:v>Obafemi Awolowo University</c:v>
                </c:pt>
                <c:pt idx="5">
                  <c:v>University of Dar es Salaam</c:v>
                </c:pt>
                <c:pt idx="6">
                  <c:v>University of Ibadan</c:v>
                </c:pt>
                <c:pt idx="7">
                  <c:v>University of Malawi</c:v>
                </c:pt>
                <c:pt idx="8">
                  <c:v>University of Nairobi</c:v>
                </c:pt>
                <c:pt idx="9">
                  <c:v>University of Rwanda</c:v>
                </c:pt>
                <c:pt idx="10">
                  <c:v>University of the Witwatersrand</c:v>
                </c:pt>
              </c:strCache>
            </c:strRef>
          </c:cat>
          <c:val>
            <c:numRef>
              <c:f>Sheet3!$G$50:$G$61</c:f>
              <c:numCache>
                <c:formatCode>General</c:formatCode>
                <c:ptCount val="11"/>
                <c:pt idx="0">
                  <c:v>2</c:v>
                </c:pt>
                <c:pt idx="2">
                  <c:v>4</c:v>
                </c:pt>
                <c:pt idx="3">
                  <c:v>2</c:v>
                </c:pt>
                <c:pt idx="4">
                  <c:v>10</c:v>
                </c:pt>
                <c:pt idx="5">
                  <c:v>2</c:v>
                </c:pt>
                <c:pt idx="6">
                  <c:v>9</c:v>
                </c:pt>
                <c:pt idx="7">
                  <c:v>10</c:v>
                </c:pt>
                <c:pt idx="9">
                  <c:v>6</c:v>
                </c:pt>
                <c:pt idx="10">
                  <c:v>4</c:v>
                </c:pt>
              </c:numCache>
            </c:numRef>
          </c:val>
          <c:extLst>
            <c:ext xmlns:c16="http://schemas.microsoft.com/office/drawing/2014/chart" uri="{C3380CC4-5D6E-409C-BE32-E72D297353CC}">
              <c16:uniqueId val="{00000001-CEE2-405A-BD69-EB2C16DB3E90}"/>
            </c:ext>
          </c:extLst>
        </c:ser>
        <c:dLbls>
          <c:dLblPos val="ctr"/>
          <c:showLegendKey val="0"/>
          <c:showVal val="1"/>
          <c:showCatName val="0"/>
          <c:showSerName val="0"/>
          <c:showPercent val="0"/>
          <c:showBubbleSize val="0"/>
        </c:dLbls>
        <c:gapWidth val="70"/>
        <c:overlap val="100"/>
        <c:axId val="1834412080"/>
        <c:axId val="1834413520"/>
      </c:barChart>
      <c:catAx>
        <c:axId val="18344120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3520"/>
        <c:crosses val="autoZero"/>
        <c:auto val="1"/>
        <c:lblAlgn val="ctr"/>
        <c:lblOffset val="100"/>
        <c:noMultiLvlLbl val="0"/>
      </c:catAx>
      <c:valAx>
        <c:axId val="18344135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34412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aseline="0"/>
              <a:t>No. of fellows by institution of registration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417951020409543"/>
          <c:y val="0.14489916480236423"/>
          <c:w val="0.68244685495391899"/>
          <c:h val="0.67807269373076162"/>
        </c:manualLayout>
      </c:layout>
      <c:barChart>
        <c:barDir val="bar"/>
        <c:grouping val="stacked"/>
        <c:varyColors val="0"/>
        <c:ser>
          <c:idx val="0"/>
          <c:order val="0"/>
          <c:tx>
            <c:strRef>
              <c:f>'Pivot Analysis'!$B$4:$B$5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Analysis'!$B$6:$B$16</c:f>
              <c:numCache>
                <c:formatCode>General</c:formatCode>
                <c:ptCount val="10"/>
                <c:pt idx="0">
                  <c:v>17</c:v>
                </c:pt>
                <c:pt idx="1">
                  <c:v>7</c:v>
                </c:pt>
                <c:pt idx="2">
                  <c:v>19</c:v>
                </c:pt>
                <c:pt idx="3">
                  <c:v>6</c:v>
                </c:pt>
                <c:pt idx="4">
                  <c:v>26</c:v>
                </c:pt>
                <c:pt idx="5">
                  <c:v>22</c:v>
                </c:pt>
                <c:pt idx="6">
                  <c:v>5</c:v>
                </c:pt>
                <c:pt idx="7">
                  <c:v>15</c:v>
                </c:pt>
                <c:pt idx="8">
                  <c:v>70</c:v>
                </c:pt>
              </c:numCache>
            </c:numRef>
          </c:val>
          <c:extLst>
            <c:ext xmlns:c16="http://schemas.microsoft.com/office/drawing/2014/chart" uri="{C3380CC4-5D6E-409C-BE32-E72D297353CC}">
              <c16:uniqueId val="{00000000-50FB-404A-8FD1-17DDC4779808}"/>
            </c:ext>
          </c:extLst>
        </c:ser>
        <c:ser>
          <c:idx val="1"/>
          <c:order val="1"/>
          <c:tx>
            <c:strRef>
              <c:f>'Pivot Analysis'!$C$4:$C$5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Analysis'!$C$6:$C$16</c:f>
              <c:numCache>
                <c:formatCode>General</c:formatCode>
                <c:ptCount val="10"/>
                <c:pt idx="0">
                  <c:v>3</c:v>
                </c:pt>
                <c:pt idx="1">
                  <c:v>5</c:v>
                </c:pt>
                <c:pt idx="2">
                  <c:v>1</c:v>
                </c:pt>
                <c:pt idx="4">
                  <c:v>9</c:v>
                </c:pt>
                <c:pt idx="5">
                  <c:v>8</c:v>
                </c:pt>
                <c:pt idx="6">
                  <c:v>3</c:v>
                </c:pt>
                <c:pt idx="7">
                  <c:v>3</c:v>
                </c:pt>
                <c:pt idx="8">
                  <c:v>12</c:v>
                </c:pt>
                <c:pt idx="9">
                  <c:v>9</c:v>
                </c:pt>
              </c:numCache>
            </c:numRef>
          </c:val>
          <c:extLst>
            <c:ext xmlns:c16="http://schemas.microsoft.com/office/drawing/2014/chart" uri="{C3380CC4-5D6E-409C-BE32-E72D297353CC}">
              <c16:uniqueId val="{00000001-50FB-404A-8FD1-17DDC4779808}"/>
            </c:ext>
          </c:extLst>
        </c:ser>
        <c:ser>
          <c:idx val="2"/>
          <c:order val="2"/>
          <c:tx>
            <c:strRef>
              <c:f>'Pivot Analysis'!$D$4:$D$5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extLst>
              <c:ext xmlns:c16="http://schemas.microsoft.com/office/drawing/2014/chart" uri="{C3380CC4-5D6E-409C-BE32-E72D297353CC}">
                <c16:uniqueId val="{00000001-0BF2-4CEF-A492-AF8B091D0A6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Analysis'!$A$6:$A$16</c:f>
              <c:strCache>
                <c:ptCount val="10"/>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pt idx="9">
                  <c:v>(blank)</c:v>
                </c:pt>
              </c:strCache>
            </c:strRef>
          </c:cat>
          <c:val>
            <c:numRef>
              <c:f>'Pivot Analysis'!$D$6:$D$16</c:f>
              <c:numCache>
                <c:formatCode>General</c:formatCode>
                <c:ptCount val="10"/>
                <c:pt idx="0">
                  <c:v>3</c:v>
                </c:pt>
                <c:pt idx="3">
                  <c:v>2</c:v>
                </c:pt>
                <c:pt idx="5">
                  <c:v>5</c:v>
                </c:pt>
                <c:pt idx="7">
                  <c:v>3</c:v>
                </c:pt>
                <c:pt idx="8">
                  <c:v>8</c:v>
                </c:pt>
                <c:pt idx="9">
                  <c:v>4</c:v>
                </c:pt>
              </c:numCache>
            </c:numRef>
          </c:val>
          <c:extLst>
            <c:ext xmlns:c16="http://schemas.microsoft.com/office/drawing/2014/chart" uri="{C3380CC4-5D6E-409C-BE32-E72D297353CC}">
              <c16:uniqueId val="{00000000-0BF2-4CEF-A492-AF8B091D0A66}"/>
            </c:ext>
          </c:extLst>
        </c:ser>
        <c:dLbls>
          <c:dLblPos val="ctr"/>
          <c:showLegendKey val="0"/>
          <c:showVal val="1"/>
          <c:showCatName val="0"/>
          <c:showSerName val="0"/>
          <c:showPercent val="0"/>
          <c:showBubbleSize val="0"/>
        </c:dLbls>
        <c:gapWidth val="30"/>
        <c:overlap val="100"/>
        <c:axId val="788217359"/>
        <c:axId val="788216527"/>
      </c:barChart>
      <c:catAx>
        <c:axId val="78821735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6527"/>
        <c:crosses val="autoZero"/>
        <c:auto val="1"/>
        <c:lblAlgn val="ctr"/>
        <c:lblOffset val="100"/>
        <c:noMultiLvlLbl val="0"/>
      </c:catAx>
      <c:valAx>
        <c:axId val="788216527"/>
        <c:scaling>
          <c:orientation val="minMax"/>
          <c:max val="85"/>
          <c:min val="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78821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fellows by institution of employment at registration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995681163326468"/>
          <c:y val="0.15188370188370187"/>
          <c:w val="0.69833984688344275"/>
          <c:h val="0.69436436815690927"/>
        </c:manualLayout>
      </c:layout>
      <c:barChart>
        <c:barDir val="bar"/>
        <c:grouping val="stacked"/>
        <c:varyColors val="0"/>
        <c:ser>
          <c:idx val="0"/>
          <c:order val="0"/>
          <c:tx>
            <c:strRef>
              <c:f>'Pivot Analysis'!$H$4:$H$5</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Analysis'!$H$6:$H$19</c:f>
              <c:numCache>
                <c:formatCode>General</c:formatCode>
                <c:ptCount val="13"/>
                <c:pt idx="0">
                  <c:v>1</c:v>
                </c:pt>
                <c:pt idx="1">
                  <c:v>4</c:v>
                </c:pt>
                <c:pt idx="2">
                  <c:v>6</c:v>
                </c:pt>
                <c:pt idx="3">
                  <c:v>19</c:v>
                </c:pt>
                <c:pt idx="4">
                  <c:v>13</c:v>
                </c:pt>
                <c:pt idx="5">
                  <c:v>28</c:v>
                </c:pt>
                <c:pt idx="6">
                  <c:v>4</c:v>
                </c:pt>
                <c:pt idx="7">
                  <c:v>31</c:v>
                </c:pt>
                <c:pt idx="8">
                  <c:v>22</c:v>
                </c:pt>
                <c:pt idx="9">
                  <c:v>17</c:v>
                </c:pt>
                <c:pt idx="10">
                  <c:v>18</c:v>
                </c:pt>
                <c:pt idx="11">
                  <c:v>24</c:v>
                </c:pt>
              </c:numCache>
            </c:numRef>
          </c:val>
          <c:extLst>
            <c:ext xmlns:c16="http://schemas.microsoft.com/office/drawing/2014/chart" uri="{C3380CC4-5D6E-409C-BE32-E72D297353CC}">
              <c16:uniqueId val="{00000000-D3F3-4D17-8831-265827A182CF}"/>
            </c:ext>
          </c:extLst>
        </c:ser>
        <c:ser>
          <c:idx val="1"/>
          <c:order val="1"/>
          <c:tx>
            <c:strRef>
              <c:f>'Pivot Analysis'!$I$4:$I$5</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Analysis'!$I$6:$I$19</c:f>
              <c:numCache>
                <c:formatCode>General</c:formatCode>
                <c:ptCount val="13"/>
                <c:pt idx="0">
                  <c:v>1</c:v>
                </c:pt>
                <c:pt idx="2">
                  <c:v>2</c:v>
                </c:pt>
                <c:pt idx="3">
                  <c:v>4</c:v>
                </c:pt>
                <c:pt idx="4">
                  <c:v>7</c:v>
                </c:pt>
                <c:pt idx="5">
                  <c:v>5</c:v>
                </c:pt>
                <c:pt idx="7">
                  <c:v>8</c:v>
                </c:pt>
                <c:pt idx="8">
                  <c:v>8</c:v>
                </c:pt>
                <c:pt idx="9">
                  <c:v>6</c:v>
                </c:pt>
                <c:pt idx="10">
                  <c:v>8</c:v>
                </c:pt>
                <c:pt idx="11">
                  <c:v>2</c:v>
                </c:pt>
                <c:pt idx="12">
                  <c:v>2</c:v>
                </c:pt>
              </c:numCache>
            </c:numRef>
          </c:val>
          <c:extLst>
            <c:ext xmlns:c16="http://schemas.microsoft.com/office/drawing/2014/chart" uri="{C3380CC4-5D6E-409C-BE32-E72D297353CC}">
              <c16:uniqueId val="{00000001-D3F3-4D17-8831-265827A182CF}"/>
            </c:ext>
          </c:extLst>
        </c:ser>
        <c:ser>
          <c:idx val="2"/>
          <c:order val="2"/>
          <c:tx>
            <c:strRef>
              <c:f>'Pivot Analysis'!$J$4:$J$5</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Analysis'!$G$6:$G$19</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'Pivot Analysis'!$J$6:$J$19</c:f>
              <c:numCache>
                <c:formatCode>General</c:formatCode>
                <c:ptCount val="13"/>
                <c:pt idx="1">
                  <c:v>1</c:v>
                </c:pt>
                <c:pt idx="2">
                  <c:v>1</c:v>
                </c:pt>
                <c:pt idx="3">
                  <c:v>4</c:v>
                </c:pt>
                <c:pt idx="4">
                  <c:v>1</c:v>
                </c:pt>
                <c:pt idx="6">
                  <c:v>2</c:v>
                </c:pt>
                <c:pt idx="8">
                  <c:v>3</c:v>
                </c:pt>
                <c:pt idx="9">
                  <c:v>7</c:v>
                </c:pt>
                <c:pt idx="10">
                  <c:v>1</c:v>
                </c:pt>
                <c:pt idx="11">
                  <c:v>5</c:v>
                </c:pt>
              </c:numCache>
            </c:numRef>
          </c:val>
          <c:extLst>
            <c:ext xmlns:c16="http://schemas.microsoft.com/office/drawing/2014/chart" uri="{C3380CC4-5D6E-409C-BE32-E72D297353CC}">
              <c16:uniqueId val="{00000000-E186-424F-B1B5-EAD2EE81FED9}"/>
            </c:ext>
          </c:extLst>
        </c:ser>
        <c:dLbls>
          <c:dLblPos val="ctr"/>
          <c:showLegendKey val="0"/>
          <c:showVal val="1"/>
          <c:showCatName val="0"/>
          <c:showSerName val="0"/>
          <c:showPercent val="0"/>
          <c:showBubbleSize val="0"/>
        </c:dLbls>
        <c:gapWidth val="40"/>
        <c:overlap val="100"/>
        <c:axId val="1772498847"/>
        <c:axId val="1772515487"/>
      </c:barChart>
      <c:catAx>
        <c:axId val="177249884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515487"/>
        <c:crosses val="autoZero"/>
        <c:auto val="1"/>
        <c:lblAlgn val="ctr"/>
        <c:lblOffset val="100"/>
        <c:noMultiLvlLbl val="0"/>
      </c:catAx>
      <c:valAx>
        <c:axId val="1772515487"/>
        <c:scaling>
          <c:orientation val="minMax"/>
          <c:max val="35"/>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fellows</a:t>
                </a:r>
              </a:p>
            </c:rich>
          </c:tx>
          <c:layout>
            <c:manualLayout>
              <c:xMode val="edge"/>
              <c:yMode val="edge"/>
              <c:x val="0.49478883904793075"/>
              <c:y val="0.8915757915197838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772498847"/>
        <c:crosses val="autoZero"/>
        <c:crossBetween val="between"/>
      </c:valAx>
      <c:spPr>
        <a:noFill/>
        <a:ln>
          <a:noFill/>
        </a:ln>
        <a:effectLst/>
      </c:spPr>
    </c:plotArea>
    <c:legend>
      <c:legendPos val="b"/>
      <c:layout>
        <c:manualLayout>
          <c:xMode val="edge"/>
          <c:yMode val="edge"/>
          <c:x val="0.37004585154239583"/>
          <c:y val="0.93008022271274682"/>
          <c:w val="0.41035114876832307"/>
          <c:h val="5.78940373307054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Demographics.xlsx]Dashboard!PivotTable3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Status by Cohort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Dashboard!$C$41:$C$42</c:f>
              <c:strCache>
                <c:ptCount val="1"/>
                <c:pt idx="0">
                  <c:v>Completed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887-4CC0-A3EA-4887FF65B906}"/>
              </c:ext>
            </c:extLst>
          </c:dPt>
          <c:dLbls>
            <c:dLbl>
              <c:idx val="8"/>
              <c:delete val="1"/>
              <c:extLst>
                <c:ext xmlns:c15="http://schemas.microsoft.com/office/drawing/2012/chart" uri="{CE6537A1-D6FC-4f65-9D91-7224C49458BB}"/>
                <c:ext xmlns:c16="http://schemas.microsoft.com/office/drawing/2014/chart" uri="{C3380CC4-5D6E-409C-BE32-E72D297353CC}">
                  <c16:uniqueId val="{00000003-6887-4CC0-A3EA-4887FF65B90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Dashboard!$C$43:$C$54</c:f>
              <c:numCache>
                <c:formatCode>0%</c:formatCode>
                <c:ptCount val="11"/>
                <c:pt idx="0">
                  <c:v>0.86956521739130432</c:v>
                </c:pt>
                <c:pt idx="1">
                  <c:v>0.75</c:v>
                </c:pt>
                <c:pt idx="2">
                  <c:v>0.78260869565217395</c:v>
                </c:pt>
                <c:pt idx="3">
                  <c:v>0.92592592592592593</c:v>
                </c:pt>
                <c:pt idx="4">
                  <c:v>0.72</c:v>
                </c:pt>
                <c:pt idx="5">
                  <c:v>0.92</c:v>
                </c:pt>
                <c:pt idx="6">
                  <c:v>0.88888888888888884</c:v>
                </c:pt>
                <c:pt idx="7">
                  <c:v>0.65384615384615385</c:v>
                </c:pt>
                <c:pt idx="8">
                  <c:v>0.625</c:v>
                </c:pt>
                <c:pt idx="9">
                  <c:v>0.48</c:v>
                </c:pt>
                <c:pt idx="10">
                  <c:v>0</c:v>
                </c:pt>
              </c:numCache>
            </c:numRef>
          </c:val>
          <c:extLst>
            <c:ext xmlns:c16="http://schemas.microsoft.com/office/drawing/2014/chart" uri="{C3380CC4-5D6E-409C-BE32-E72D297353CC}">
              <c16:uniqueId val="{00000000-22EE-489C-932D-53C651FD8410}"/>
            </c:ext>
          </c:extLst>
        </c:ser>
        <c:ser>
          <c:idx val="1"/>
          <c:order val="1"/>
          <c:tx>
            <c:strRef>
              <c:f>Dashboard!$D$41:$D$42</c:f>
              <c:strCache>
                <c:ptCount val="1"/>
                <c:pt idx="0">
                  <c:v>In progress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EE-489C-932D-53C651FD8410}"/>
              </c:ext>
            </c:extLst>
          </c:dPt>
          <c:dLbls>
            <c:dLbl>
              <c:idx val="0"/>
              <c:delete val="1"/>
              <c:extLst>
                <c:ext xmlns:c15="http://schemas.microsoft.com/office/drawing/2012/chart" uri="{CE6537A1-D6FC-4f65-9D91-7224C49458BB}"/>
                <c:ext xmlns:c16="http://schemas.microsoft.com/office/drawing/2014/chart" uri="{C3380CC4-5D6E-409C-BE32-E72D297353CC}">
                  <c16:uniqueId val="{00000007-22EE-489C-932D-53C651FD841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Dashboard!$D$43:$D$54</c:f>
              <c:numCache>
                <c:formatCode>0%</c:formatCode>
                <c:ptCount val="11"/>
                <c:pt idx="0">
                  <c:v>0</c:v>
                </c:pt>
                <c:pt idx="1">
                  <c:v>0.05</c:v>
                </c:pt>
                <c:pt idx="2">
                  <c:v>0.13043478260869565</c:v>
                </c:pt>
                <c:pt idx="3">
                  <c:v>3.7037037037037035E-2</c:v>
                </c:pt>
                <c:pt idx="4">
                  <c:v>0.08</c:v>
                </c:pt>
                <c:pt idx="5">
                  <c:v>0.04</c:v>
                </c:pt>
                <c:pt idx="6">
                  <c:v>0</c:v>
                </c:pt>
                <c:pt idx="7">
                  <c:v>0.23076923076923078</c:v>
                </c:pt>
                <c:pt idx="8">
                  <c:v>0.29166666666666669</c:v>
                </c:pt>
                <c:pt idx="9">
                  <c:v>0.48</c:v>
                </c:pt>
                <c:pt idx="10">
                  <c:v>1</c:v>
                </c:pt>
              </c:numCache>
            </c:numRef>
          </c:val>
          <c:extLst>
            <c:ext xmlns:c16="http://schemas.microsoft.com/office/drawing/2014/chart" uri="{C3380CC4-5D6E-409C-BE32-E72D297353CC}">
              <c16:uniqueId val="{00000001-22EE-489C-932D-53C651FD8410}"/>
            </c:ext>
          </c:extLst>
        </c:ser>
        <c:ser>
          <c:idx val="2"/>
          <c:order val="2"/>
          <c:tx>
            <c:strRef>
              <c:f>Dashboard!$E$41:$E$42</c:f>
              <c:strCache>
                <c:ptCount val="1"/>
                <c:pt idx="0">
                  <c:v>Terminated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8"/>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EE-489C-932D-53C651FD8410}"/>
              </c:ext>
            </c:extLst>
          </c:dPt>
          <c:dPt>
            <c:idx val="9"/>
            <c:invertIfNegative val="0"/>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22EE-489C-932D-53C651FD84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Dashboard!$B$43:$B$54</c:f>
              <c:strCache>
                <c:ptCount val="11"/>
                <c:pt idx="0">
                  <c:v>1</c:v>
                </c:pt>
                <c:pt idx="1">
                  <c:v>2</c:v>
                </c:pt>
                <c:pt idx="2">
                  <c:v>3</c:v>
                </c:pt>
                <c:pt idx="3">
                  <c:v>4</c:v>
                </c:pt>
                <c:pt idx="4">
                  <c:v>5</c:v>
                </c:pt>
                <c:pt idx="5">
                  <c:v>6</c:v>
                </c:pt>
                <c:pt idx="6">
                  <c:v>7</c:v>
                </c:pt>
                <c:pt idx="7">
                  <c:v>8</c:v>
                </c:pt>
                <c:pt idx="8">
                  <c:v>9</c:v>
                </c:pt>
                <c:pt idx="9">
                  <c:v>10</c:v>
                </c:pt>
                <c:pt idx="10">
                  <c:v>11</c:v>
                </c:pt>
              </c:strCache>
            </c:strRef>
          </c:cat>
          <c:val>
            <c:numRef>
              <c:f>Dashboard!$E$43:$E$54</c:f>
              <c:numCache>
                <c:formatCode>0%</c:formatCode>
                <c:ptCount val="11"/>
                <c:pt idx="0">
                  <c:v>0.13043478260869565</c:v>
                </c:pt>
                <c:pt idx="1">
                  <c:v>0.2</c:v>
                </c:pt>
                <c:pt idx="2">
                  <c:v>8.6956521739130432E-2</c:v>
                </c:pt>
                <c:pt idx="3">
                  <c:v>3.7037037037037035E-2</c:v>
                </c:pt>
                <c:pt idx="4">
                  <c:v>0.2</c:v>
                </c:pt>
                <c:pt idx="5">
                  <c:v>0.04</c:v>
                </c:pt>
                <c:pt idx="6">
                  <c:v>0.1111111111111111</c:v>
                </c:pt>
                <c:pt idx="7">
                  <c:v>0.11538461538461539</c:v>
                </c:pt>
                <c:pt idx="8">
                  <c:v>8.3333333333333329E-2</c:v>
                </c:pt>
                <c:pt idx="9">
                  <c:v>0.04</c:v>
                </c:pt>
                <c:pt idx="10">
                  <c:v>0</c:v>
                </c:pt>
              </c:numCache>
            </c:numRef>
          </c:val>
          <c:extLst>
            <c:ext xmlns:c16="http://schemas.microsoft.com/office/drawing/2014/chart" uri="{C3380CC4-5D6E-409C-BE32-E72D297353CC}">
              <c16:uniqueId val="{00000002-22EE-489C-932D-53C651FD8410}"/>
            </c:ext>
          </c:extLst>
        </c:ser>
        <c:dLbls>
          <c:dLblPos val="ctr"/>
          <c:showLegendKey val="0"/>
          <c:showVal val="1"/>
          <c:showCatName val="0"/>
          <c:showSerName val="0"/>
          <c:showPercent val="0"/>
          <c:showBubbleSize val="0"/>
        </c:dLbls>
        <c:gapWidth val="70"/>
        <c:overlap val="100"/>
        <c:axId val="544520816"/>
        <c:axId val="544526640"/>
      </c:barChart>
      <c:catAx>
        <c:axId val="544520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544526640"/>
        <c:crosses val="autoZero"/>
        <c:auto val="1"/>
        <c:lblAlgn val="ctr"/>
        <c:lblOffset val="100"/>
        <c:noMultiLvlLbl val="0"/>
      </c:catAx>
      <c:valAx>
        <c:axId val="5445266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54452081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Graduates by gender</a:t>
            </a:r>
          </a:p>
        </c:rich>
      </c:tx>
      <c:layout>
        <c:manualLayout>
          <c:xMode val="edge"/>
          <c:yMode val="edge"/>
          <c:x val="0.30117245835823453"/>
          <c:y val="0.87025471347181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9774877318096971"/>
          <c:y val="0.16088325033551834"/>
          <c:w val="0.37857815167162101"/>
          <c:h val="0.83911674966448169"/>
        </c:manualLayout>
      </c:layout>
      <c:pieChart>
        <c:varyColors val="1"/>
        <c:ser>
          <c:idx val="0"/>
          <c:order val="0"/>
          <c:tx>
            <c:strRef>
              <c:f>'Pivot Analysis'!$P$4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DBB-4A51-9A34-6AE5BB1A69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DBB-4A51-9A34-6AE5BB1A69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104</c:v>
                </c:pt>
                <c:pt idx="1">
                  <c:v>83</c:v>
                </c:pt>
              </c:numCache>
            </c:numRef>
          </c:val>
          <c:extLst>
            <c:ext xmlns:c16="http://schemas.microsoft.com/office/drawing/2014/chart" uri="{C3380CC4-5D6E-409C-BE32-E72D297353CC}">
              <c16:uniqueId val="{00000004-8DBB-4A51-9A34-6AE5BB1A69F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enrolled by gender</a:t>
            </a:r>
          </a:p>
        </c:rich>
      </c:tx>
      <c:layout>
        <c:manualLayout>
          <c:xMode val="edge"/>
          <c:yMode val="edge"/>
          <c:x val="0.12452641027377742"/>
          <c:y val="5.466255318599471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
      </c:pivotFmt>
      <c:pivotFmt>
        <c:idx val="2"/>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dLbl>
          <c:idx val="0"/>
          <c:dLblPos val="bestFit"/>
          <c:showLegendKey val="0"/>
          <c:showVal val="1"/>
          <c:showCatName val="1"/>
          <c:showSerName val="0"/>
          <c:showPercent val="1"/>
          <c:showBubbleSize val="0"/>
          <c:extLst>
            <c:ext xmlns:c15="http://schemas.microsoft.com/office/drawing/2012/chart" uri="{CE6537A1-D6FC-4f65-9D91-7224C49458BB}"/>
          </c:extLst>
        </c:dLbl>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lumMod val="40000"/>
              <a:lumOff val="60000"/>
            </a:schemeClr>
          </a:soli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791-4FD5-BC6B-6D1371F675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791-4FD5-BC6B-6D1371F6752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4-3791-4FD5-BC6B-6D1371F675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Analysis!PivotTable7</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Fellows Enrolment  </a:t>
            </a:r>
          </a:p>
        </c:rich>
      </c:tx>
      <c:layout>
        <c:manualLayout>
          <c:xMode val="edge"/>
          <c:yMode val="edge"/>
          <c:x val="0.24437966220457502"/>
          <c:y val="3.21081124812070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95302395515526"/>
          <c:y val="0.25054988302871356"/>
          <c:w val="0.82584470753105699"/>
          <c:h val="0.57205321687892297"/>
        </c:manualLayout>
      </c:layout>
      <c:lineChart>
        <c:grouping val="standard"/>
        <c:varyColors val="0"/>
        <c:ser>
          <c:idx val="0"/>
          <c:order val="0"/>
          <c:tx>
            <c:strRef>
              <c:f>'Pivot Analysis'!$B$46:$B$47</c:f>
              <c:strCache>
                <c:ptCount val="1"/>
                <c:pt idx="0">
                  <c:v>Female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Analysis'!$B$48:$B$59</c:f>
              <c:numCache>
                <c:formatCode>General</c:formatCode>
                <c:ptCount val="11"/>
                <c:pt idx="0">
                  <c:v>9</c:v>
                </c:pt>
                <c:pt idx="1">
                  <c:v>9</c:v>
                </c:pt>
                <c:pt idx="2">
                  <c:v>13</c:v>
                </c:pt>
                <c:pt idx="3">
                  <c:v>12</c:v>
                </c:pt>
                <c:pt idx="4">
                  <c:v>13</c:v>
                </c:pt>
                <c:pt idx="5">
                  <c:v>15</c:v>
                </c:pt>
                <c:pt idx="6">
                  <c:v>19</c:v>
                </c:pt>
                <c:pt idx="7">
                  <c:v>16</c:v>
                </c:pt>
                <c:pt idx="8">
                  <c:v>15</c:v>
                </c:pt>
                <c:pt idx="9">
                  <c:v>15</c:v>
                </c:pt>
                <c:pt idx="10">
                  <c:v>11</c:v>
                </c:pt>
              </c:numCache>
            </c:numRef>
          </c:val>
          <c:smooth val="0"/>
          <c:extLst>
            <c:ext xmlns:c16="http://schemas.microsoft.com/office/drawing/2014/chart" uri="{C3380CC4-5D6E-409C-BE32-E72D297353CC}">
              <c16:uniqueId val="{00000000-B270-49DF-B79D-D9F7BEFAA13B}"/>
            </c:ext>
          </c:extLst>
        </c:ser>
        <c:ser>
          <c:idx val="1"/>
          <c:order val="1"/>
          <c:tx>
            <c:strRef>
              <c:f>'Pivot Analysis'!$C$46:$C$47</c:f>
              <c:strCache>
                <c:ptCount val="1"/>
                <c:pt idx="0">
                  <c:v>Male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Analysis'!$A$48:$A$59</c:f>
              <c:strCache>
                <c:ptCount val="11"/>
                <c:pt idx="0">
                  <c:v>1</c:v>
                </c:pt>
                <c:pt idx="1">
                  <c:v>2</c:v>
                </c:pt>
                <c:pt idx="2">
                  <c:v>3</c:v>
                </c:pt>
                <c:pt idx="3">
                  <c:v>4</c:v>
                </c:pt>
                <c:pt idx="4">
                  <c:v>5</c:v>
                </c:pt>
                <c:pt idx="5">
                  <c:v>6</c:v>
                </c:pt>
                <c:pt idx="6">
                  <c:v>7</c:v>
                </c:pt>
                <c:pt idx="7">
                  <c:v>8</c:v>
                </c:pt>
                <c:pt idx="8">
                  <c:v>9</c:v>
                </c:pt>
                <c:pt idx="9">
                  <c:v>10</c:v>
                </c:pt>
                <c:pt idx="10">
                  <c:v>11</c:v>
                </c:pt>
              </c:strCache>
            </c:strRef>
          </c:cat>
          <c:val>
            <c:numRef>
              <c:f>'Pivot Analysis'!$C$48:$C$59</c:f>
              <c:numCache>
                <c:formatCode>General</c:formatCode>
                <c:ptCount val="11"/>
                <c:pt idx="0">
                  <c:v>14</c:v>
                </c:pt>
                <c:pt idx="1">
                  <c:v>11</c:v>
                </c:pt>
                <c:pt idx="2">
                  <c:v>10</c:v>
                </c:pt>
                <c:pt idx="3">
                  <c:v>15</c:v>
                </c:pt>
                <c:pt idx="4">
                  <c:v>12</c:v>
                </c:pt>
                <c:pt idx="5">
                  <c:v>10</c:v>
                </c:pt>
                <c:pt idx="6">
                  <c:v>8</c:v>
                </c:pt>
                <c:pt idx="7">
                  <c:v>10</c:v>
                </c:pt>
                <c:pt idx="8">
                  <c:v>9</c:v>
                </c:pt>
                <c:pt idx="9">
                  <c:v>10</c:v>
                </c:pt>
                <c:pt idx="10">
                  <c:v>9</c:v>
                </c:pt>
              </c:numCache>
            </c:numRef>
          </c:val>
          <c:smooth val="0"/>
          <c:extLst>
            <c:ext xmlns:c16="http://schemas.microsoft.com/office/drawing/2014/chart" uri="{C3380CC4-5D6E-409C-BE32-E72D297353CC}">
              <c16:uniqueId val="{00000001-B270-49DF-B79D-D9F7BEFAA13B}"/>
            </c:ext>
          </c:extLst>
        </c:ser>
        <c:dLbls>
          <c:showLegendKey val="0"/>
          <c:showVal val="0"/>
          <c:showCatName val="0"/>
          <c:showSerName val="0"/>
          <c:showPercent val="0"/>
          <c:showBubbleSize val="0"/>
        </c:dLbls>
        <c:marker val="1"/>
        <c:smooth val="0"/>
        <c:axId val="149490128"/>
        <c:axId val="146343936"/>
      </c:lineChart>
      <c:catAx>
        <c:axId val="14949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6343936"/>
        <c:crosses val="autoZero"/>
        <c:auto val="1"/>
        <c:lblAlgn val="ctr"/>
        <c:lblOffset val="100"/>
        <c:noMultiLvlLbl val="0"/>
      </c:catAx>
      <c:valAx>
        <c:axId val="1463439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a:t>
                </a:r>
              </a:p>
            </c:rich>
          </c:tx>
          <c:layout>
            <c:manualLayout>
              <c:xMode val="edge"/>
              <c:yMode val="edge"/>
              <c:x val="0"/>
              <c:y val="0.484119968043579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49490128"/>
        <c:crosses val="autoZero"/>
        <c:crossBetween val="between"/>
      </c:valAx>
      <c:spPr>
        <a:noFill/>
        <a:ln>
          <a:noFill/>
        </a:ln>
        <a:effectLst/>
      </c:spPr>
    </c:plotArea>
    <c:legend>
      <c:legendPos val="t"/>
      <c:layout>
        <c:manualLayout>
          <c:xMode val="edge"/>
          <c:yMode val="edge"/>
          <c:x val="0.29634147409602501"/>
          <c:y val="0.15802542692834076"/>
          <c:w val="0.41473278542545583"/>
          <c:h val="9.03046984028531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Graduates by</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Analysis'!$P$4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4A7-4203-866C-8DC9C71DAF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6F-4FFF-B40C-BC84B1D047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Analysis'!$O$5:$O$7</c:f>
              <c:strCache>
                <c:ptCount val="2"/>
                <c:pt idx="0">
                  <c:v>Female</c:v>
                </c:pt>
                <c:pt idx="1">
                  <c:v>Male</c:v>
                </c:pt>
              </c:strCache>
            </c:strRef>
          </c:cat>
          <c:val>
            <c:numRef>
              <c:f>'Pivot Analysis'!$P$5:$P$7</c:f>
              <c:numCache>
                <c:formatCode>General</c:formatCode>
                <c:ptCount val="2"/>
                <c:pt idx="0">
                  <c:v>104</c:v>
                </c:pt>
                <c:pt idx="1">
                  <c:v>83</c:v>
                </c:pt>
              </c:numCache>
            </c:numRef>
          </c:val>
          <c:extLst>
            <c:ext xmlns:c16="http://schemas.microsoft.com/office/drawing/2014/chart" uri="{C3380CC4-5D6E-409C-BE32-E72D297353CC}">
              <c16:uniqueId val="{00000000-84A7-4203-866C-8DC9C71DAF3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[Cohort 1-10 Demographics.xlsx]Pivot Analysis!PivotTable5</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in the program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Analysis'!$N$4</c:f>
              <c:strCache>
                <c:ptCount val="1"/>
                <c:pt idx="0">
                  <c:v>Total</c:v>
                </c:pt>
              </c:strCache>
            </c:strRef>
          </c:tx>
          <c:dPt>
            <c:idx val="0"/>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2-09BD-44CB-AE3D-0079BE13FC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891-4218-A16A-D29BB1FF6D8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Analysis'!$M$5:$M$7</c:f>
              <c:strCache>
                <c:ptCount val="2"/>
                <c:pt idx="0">
                  <c:v>Female</c:v>
                </c:pt>
                <c:pt idx="1">
                  <c:v>Male</c:v>
                </c:pt>
              </c:strCache>
            </c:strRef>
          </c:cat>
          <c:val>
            <c:numRef>
              <c:f>'Pivot Analysis'!$N$5:$N$7</c:f>
              <c:numCache>
                <c:formatCode>General</c:formatCode>
                <c:ptCount val="2"/>
                <c:pt idx="0">
                  <c:v>147</c:v>
                </c:pt>
                <c:pt idx="1">
                  <c:v>118</c:v>
                </c:pt>
              </c:numCache>
            </c:numRef>
          </c:val>
          <c:extLst>
            <c:ext xmlns:c16="http://schemas.microsoft.com/office/drawing/2014/chart" uri="{C3380CC4-5D6E-409C-BE32-E72D297353CC}">
              <c16:uniqueId val="{00000000-09BD-44CB-AE3D-0079BE13FC5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61203415-8C52-4167-A430-461A30030B5A}">
          <cx:dataLabels>
            <cx:visibility seriesName="1" categoryName="0" value="1"/>
            <cx:separator>, </cx:separator>
          </cx:dataLabels>
          <cx:dataId val="0"/>
          <cx:layoutPr>
            <cx:geography cultureLanguage="en-US" cultureRegion="KE" attribution="Powered by Bing">
              <cx:geoCache provider="{E9337A44-BEBE-4D9F-B70C-5C5E7DAFC167}">
                <cx:binary>zHtZc902tvVfSeX50sE8dHW66oJn0GRZnmLHLyxZlkmCJEAC4Pjrvy07dluy207qS1Vf6UEl8pAA
Nvaw1to4/7xZ/nHT3l6Hn5audfEfN8uvP1cp9f/45Zd4U9121/FRV98EH/379OjGd7/49+/rm9tf
3oXruXblLwRh9stNdR3S7fLzv/4Jbytv/YW/uU61d0/H27A+u41jm+J37n3z1k83fnTp7vES3vTr
z+e3br3++adbl+q0vlj7219/vveJn3/65eF7vhrzpxamlcZ38Cx+xBjWQlHy80+td+Ufl6l6xCim
WjCpP/zIT0NeXnfw2A9n8WEO1+/ehdsYf/rj7+fH7k3489U6+vzjWnN/N7Xz/Ye1/HLflv/654ML
sLoHV74w90NT/OjWQ2s/v3W35XX7afF/g73ZIyY5EoiJewbPMNzgRAukxUeL60+DfrT4n5jJt23+
+cEHVv98/aHdn1/+9+1+WZe3of4b/Vw/EgghyoWEP3c//J755aM7o0usPt1m963/J+bzbet/fvCB
9T9ff2j9y+N/3/qPr1vIap8s8P/v9Bmmj4hQkiBBP1of37M+pY80RVgzxb7p+z+ez7eN/+m5B7b/
dPmh6R+/+u+b/tl87d79jX6f4UeQxIWg+L7DU/QICcYoh4zz4Qd25GNN+ZhufjyPb5v803MPTP7p
8kOTP/s/YPLnvrtu/85cox5RIe9+yR/efN/0TD9CijLMtfqmt/+J+Xzb9p8ffGD8z9cfWv/5k/++
wz/3Y6p++t/3ob75O92eKMjoghIk7wMbwsH4EjOiH2T4PzuP/2T6L1fxlf2/vPlwE978739/E15c
u+3a/Z0xkIlHnDCJCdIf8wsCe38JMPkjqaRiHADPhx91P//8mRl9eyv+/eSDbfj3jYdb8OLNf38L
XpZ/b+LHjzillHP6R35HkOC/tD95RLAQXHP+cX/offv/eDrftv6n5x7Y/tPlh5Z/+X8A7bypu7fX
b+fbTwb4O/AO0CfOmeYKzPqF1Yl+JJlQDLMH5v4zc/i2wf/95AOT//vGQ6O/+VuK7n8mXZ/55u46
Xe8/ENUveNf3735YJFDnB49+j+9+hC2n74DMCsgin+nv3SvuYZrHfrvu3tbD+HmrPz90ex3Trz8z
9EhRSSgSilBJEZM//zTf3t0BuEQwBMwdIYY/UsMd50Oqfv05wwgoHVKQx6jghDIKk4h3VQ3uEfFI
CQVZEGvKFGaMfxYHrny7lt59Nscf///kxu7K1y7FX38G3NB//NTdROE1VErEwakElC8KY8H9m+tn
oD/Ah/H/IGl5VvJmNgvCmSkzzy+6Udmng4jKmS9M842xgI5+NRaWBDIEQ0whDAv+cqxmknqKbT8b
padiyougJmzKhVY30RfTOVVN2f9gSKgID4dUlGOsFaMIdgDs+OWQvFGdtWSYTSbmtJvomu1dqOrT
v7wwxZEmnBIiKcHo/iitpGwo+DqbqtSuOpUci1wgxcdDRZziZubOufz7Y35j4xTUQc0ZYR+K4v0x
q7btJU9yNsW4alOytSvyttrsZJIcy+P3B/vGzsFgUhGBNRjxzom/NKMt6IBJo2YzRddfUqf5O+bn
4WTIpv5srIPWP9i3u3350i0pl1rcoV0ObgLxA8rFlwOCQ6LJN34x01ydo7i+XaqiPx9H/lu0XF90
TpxXQ9x/f5UPneVu0Du2jiWDMTl6EAtVKhYvFruYxeLVoE4seWx9+wNn+XoUBeVRAkxhBAJfPVja
NPRdtqF2MQPup8ta9vXjIcq331/KQ++gXAmpgKMRBXCVsAd+v6xObX3oV9NzHF7quVmvGiL8acRj
d/KXh5KEQ0BrIvnX64mstJWd+Wps2aAtbzs/c1PTdX5N52rcfrBHd5523zGUEpCvEOGSQRJ5YL25
9kPno9tMZlVxYvVavKr6aXwVBls+7vBa9UbYBf0g2B76P5hTCQ3MVhEwKrsT2r50xzKJYehVtZkW
i/S0Lrbl3CrtLmjfh3xdHeI/8P9vOAkwOcJh+zCCFH93/4u0vFg1KNT5zdTFoPa6psWJkuvyg7D+
9ijA1ynkR/JVWNecZUvd9ZuhpCcmWVzuFk2Lv248jTAFgKI4hVpH7q+laDdZbShuZg5kOPqGZ5fF
UMszUsvhfTW64er7Dvl17lAaA08WUFqpxuqB7dYQRef7YTOcbidg5cmoTQ/Gp/F13+EnVoW0SwGf
fX/Ub0ScJgzgMcOgBELc3V+lYIh0wS2bUWmV+zByf/BS6JMi28aX3x/qq227y1GEA9SWSgEdvZvK
F84xiD4bW7oyIxWNj+ettEfnBvtXXRCUMyQwVVJieNEduf1ylC0bkGW4o6ZZ67UzWZctuz4l/Pwv
LuYuSyF65+VQobV+sBg7qFqr1FCzit4bMWsFFZrEv7oYDcBDagBcUKBBsH0QwJqoJBsGTq4Hm+3I
VFR59E7uvr+Wr3wAIhbEdsTvMiEF69032coxmZTqYGOYys5Cs21XSrIltyLaw/eH+soHPgwF8iZI
oIIQDFTsy91BS1mvs3XMBF7RzazdiNjp2teS7L8/0F1CvZdwNZcAWPhdrpUUoOj9gcKkRp/IJs3Y
iwJDTl+TPKlZF7OcyHXe8kTWZs3FINtkMrY0o1GzVctfXq8A8AF+zzGCLZQPTAvxSm1ZS2nsMi3l
2Vr0Gh0J7Xr/g/V+vYeCSHyXPQCowjgP4jgrbFcGrqVpF+8OlR6k2cZtPClpT15837Rf76GAARhH
hGJAOeQBqhIb5kPoFmXitPVPZMbciW9U9YP0+41RmGZAMiSMArn+bsFfZIvVlWKm7aqMVa7c+4ZG
48a5+oHZ9J34e89RFHAYBBxCArIFZKMeeCSvrd0mOZe5Lau07FuoX3GP5mp4J1Uqwu9ZrC1rjBwA
n+5S3RdCmiEUrDyWsanccxGi7A5kGQZIn1mWeRPIkuEdKboGXdRNt72TfKK9M3Ztwm1RtN7mrGCx
M2sdUXhe0jjJQwHVOOw3OyyuM7jETThDS7EVzMSKDm19FvUkU2FWPK1cmtlXDdOXkKTLVZ0OxOr6
qa0WNh3mqEpBd1DPhukpX4p1MhZus/3m3IifSlmnxuDejpORfaN1Pli+yuNKbajORxv733jl0ZH6
qenyAVbXPymYzuTvVZjX9jGKndwMo1ryfJpEgXK0+qRPmlpjd7Vp7tfTJa5b8zQrWD0ccMyW5QLw
9tp1xslx4cbNttfHyc3d4gzDpICa2nAv92khNX/m41JUhyomxXK68Yw9bToe6l1DiuGpxRvWhtUb
5ETex3kzTQRwZcZG9fww8kjca1IWJTrziTf0JRGo2sq8X0LdXrcVE9W+V45Ss5W0qgxGfOx2yakh
nQQ2yQ7QrffSBDGXbxo7qzKvw0KaXbfg+iWq6mw7VbrPyI6tllV5IMHXV3KtxEtVkXY98Ztq59Mp
SPp+i9OCdi3tN12aVvoAuzatIexi3VV9vhRj9bQcG+nzTlYd3gnftA5wKLz9aZVNdQ21S8zW0I63
W161YpmNGLs2XTYVEvrM9aS9GoeRihcrU3E9jZE5XkAy62bd7cNUWlbuVtSWadzNS6yyt8qGkdF8
o2iJl8GyLpzPdcbpvs/sFN7V3bqdBrqqIqd9G1vjRAfEjEGu9mYjtSD0sHQqhed9Gsb67Rp4T2nu
HFJB7zntE40njdAZKXex8Ig447qhlNO+HFo9yx0ZSjS909SjdMHU0MbbcbChd7lukt7KA1spvkSd
ctVZ7Mtq2U9B4OEEJhFvGqQcPxZa1leqQ8P7LIqIjfZ1ys7LWctlNACwO3814AwnBpSP0ulms4WF
XR1DprNTvWxieovmjrhjOeo27YgeGmKyhnfCOG/TvNM2WG4C2kqVByey5TRMdSvzraqH8unSUlkb
nPSkHy+p6uOxKjv/TkFQTccqQQzfdJFWLFfZ4M7TVqL1ol2KrD3Mqp/UKa0ajPYrBM+8ays+XaaZ
luX5MqrUPlOtF+wQOkvIvsqGgewxrcplt1XBelPoQq0GF83U7xsrmN4PtOnUsbJF1+eQSaGCLWMP
ZshWvQEk8YV4sjQz/m1tPZqOEl7J9ixm4PZRVlWzV2yZ/EkiNS3zRNHocxb7ociVncrGFFE2t1uS
NQDgqiWV6TvP8AkfZzf/zhs2xNMKGI8+qbPQ0fM+diW7GnU5i1fej2P9bEba9adCtWo7Ej+PJbhQ
2fKDdkm/GniqH6NeZ+WetNbfIjzG8nHVDyuEZmKu3jdF7/v9XDLVPh+CaoE6IY/vNmicr9mkkzRd
46sXfratzl2Q2uYNhP9ls7g55CNW9XoiS09tjiMj3FgBhP9kbirMdy5WU2c0RONrL7N4Z7O2exrH
4FDeLG122azN8BwSvyR5S1VWHimZIGs4F1MwVdc3L/pm6HFOSrWEY7kUPB42pWz/ZC0IqmD/koiH
WAfe5TXNlNr33PZ1ntwS1IHhfgi5X2woXpeAaoC6+6HCF1SnLFziWdenHvIFO/GYW5uvktTu91SO
ld27cdO/ixYKZ06UmsX7YVgrZBTGLp3LWIXJFGs1k90wqi67EAOqw065thVn24wjN+WMRp1DEV+R
QckN456RMa0HNE1421VFklPeR5phg/XqvSmRT9tZBdGCDyGzKOZqdEs6G6Yy1GYRPe/2ao3Ung4I
FZ0p29aSlymFUO0WyUp9hqCUr2aZO6C/C4hCgFHEqocDdSDc7BvSy7eQ1gb0WHhZHsaSsyGHYOnR
oa8L3uSV9Ey+mWw76XzJOtScrWNZVgZ20oPeUY0gSvTrBiuZy9H7Xc/W2uZ88nzb68DK12uBQUpb
l7lBeYGnuTZbL2mbZ/PsAyh5RKz5hnsAhb0W4dZnoQh7Vq/tnINDCcD4ms4nyxRDZ6a1IoPxc8PL
Q4Ia8KZew/zc4pqlvMsEhGLbhuxJnxUSG9LbaTZtK8t+R+yk7VnbkCzsVp3VC+QuFuxBVtNAdtOw
NGwHUqN9TzoSujxpPMs8jt36VvVDnHLL6Kz2TRhGyO2iVJmZEY5qp3scxz1BLWlPUNePzNRkAr46
9dHlI5lbkkPS1QVk5Em8UslV7rTuXDbuY4W7YLybC5FLX69PQfVbXS5ij1oAMVmvDl7Y9jy1PFO5
EJH9JrfJEdNFDMQ0li2yOzqNK8q7ppi3nex9elptWyNhPhXHhjeW12aQomuMdY1ec9luXW3i3ADj
RFz41wRKH4S826gz0xAkAdVxoO8qGRwUwJmCrBUnFxujoBIQ03TTkOVhg2KwC8q6Nq+3xl2vgfnS
9NTjF5PSJZSClgxnAQVb5Tizc7sXzsq9LKcoL2nEmzqAtrAoAEjtkINIUhbajJwgsu8H2dgDWfti
uCoLNJRP1qrtdZ5K1SVqgp2m+XxwdqP7DPJ7nUvkfPW4adqFmHaY7fKcbN3Ecw8tP3vJLNumY8OS
XU42xMB3umoV+LxIjW7Oe8AS6YWzmnQQaTUr6jNBx7KXJqsik8p4XixoO3RZrdipHzafygtC15rf
hBmgAtRXMshypwMUUmEmCSpQk/cZZf0bgC3E78IW42DsMBfFjmXdeFJDQYzHSZSCn9RltlrTt12R
8hLIYW9GN8YaaoeblpwBE3w9ZGs5noVWVQkGCxhUYS/Xp2qsB72rR41bo7Oqbg6hEOO62xSc3duB
8BP6HYAuOplqsATMP4AJ9rAz/CxFGuNxZKl9ijI/bUYEvr3yFS89YPBhHHZlCOxZ6ObpjMeG1jmB
DHVRFpTZvFyDSDktRQYVyscQ9nMq9PR6LAl9vQK3BXcjesQHVCQnjUZdkw5TvaZyD5/bSC5ZMnQo
xTvQ+oUwflnHmK+IDlcVQ7IA8SX0PSRAKI0mG112iQKSAlzeFTA9v4JEPoGmUO4jru3rAlWQQbKs
6FYzUgCJhsZ66k2H7XgdoKjP+ThkxJqJdKnJQ1vMrwar2AZpmMzO9LgXL6Ld2nbvMB5rQ9omCdP6
rkY5ANcw7VeiwnSydri1pt0G94JnhGZmnTKeDgD75JVApUCGtu1S5rSu7GtC6mBzxaeFGqVadyJc
X6wwOjRnzDAu6hmebdbtWGfbYbehsrOmqobptk1ElKZcewhDO9gYdqMdJVyhMv0Wx7W68U0AyXRT
WKMdcLb5vVNr/0rUVpywogAshRoMbAm4gI95mTXxYpUBYpWHbLmrN2kJprMggppplH1nBNCh6zlL
8nxzbOn2pLSt2C8tr64WyHT9S12HQeRLJSO40rg2cjdohg8dlyg7hEo04oCarXO5dHwejfWOpHwi
A1S9ZrXb09HZMhkNxfRCZlNZnlXWZS8HUUr0slekmE0IzfRkGxi9WuKIaK4qlj2rra6yvUCTOOhq
HC8GNLHRJL4OCrJa798yV/qraQTKCBC7aYEMEzFsORurYoXtdy29KwdFcSRstMupFUA0noLmMd+W
g3Pv237ifNdlEapnzRsSdhov7nphSjAouSwsMXfFtOIib0qegAbL1W0cclxwkKbBfbyN5xKyjf49
W7cuPG1QVm4wxaoZ14OsFWpeUte51JmerCUBjE0DSU8ql7UQlVmP4jDkAIDgjkSF/K0Ly/ZylhBe
+7Z1fDqMPW3jbk6cvy6jnV4woIIhV8BC6Q5vzitwJbum3KdFqcOa4el82QC053LbgIZAtNbgdGgU
1brsCUvVbRiyyEzv1Xa9DHF8Z4dUTbnXUHXATzMKGDMbxgiMp2yigZThzrkoqurQaaVSXrhOFPs2
REDAW0fob76m6LfJQvaGZNui7qhlO55Y52izH9oFXTpG2w72oReVkYDU35Vj4fVRqqp53fOWVruU
XHtoelbTXJBNv+bLmPVXpBFzAcxLUN6/HWsgci/aDppkb8C2K9432Tys+2oB6G2aZRQvqz7oZucn
aIKabJCp3hW0m6ZDybaNnXdy5C+YIONyXAAKuhby9JD00wzkDHvuZKbkTsgmY3syRXQEQXa4wStn
kNuEBbAi01hwIMrNMu1BbAJA7hMr+zwMPTCFKS78hM9bK8wAeDOaDC/bi23Lxjel0JEa3yD8Wq1c
PHYrvCQf6gSlop7F9NtcBxQhONDA9+BxgB1APuVQa8eeeKMlaGgG5OE+7YZgy/Y4xF42RrSTu+n0
tEHmgy7tYgS3M87HJOMZdX5c9mulZZ8DAO2wmUc/XmdzFeqLmXucQAZRMhyh/VkUBqDG+CzErvZQ
ptVy6XDs9J74IdNQ5Ifl2ZZq3Bw3NzUDsOcsq48g+1FY6qhkD244ixMpZz6BFgHCs+EZwsOlr2sN
sFu1Ql5MHS5fu6B8satF3ycjeUdeZF50DnIogF0TF3GH3VobzutuXJad3DL7G0C+FQBoBTU0DwWH
4B9m2ZR5YK5rDU+4Q6ZRepT5NLJwI305RwPHyCfQeSRu2uMCtbrfgV9COvSLLvE+Kztd7trSoiZv
xrp9M8yQZkxcGcDsDW3ty2xQ25PClstt6IYNonypQzqb+2l6B35Z0j2Fo6X1+21t3HBEgI2zswLX
CZsxbRX0p6eA2xMVxuSOSmqonANWIz0A60XoTdexrTGO2mbYB5S2t8tQQ94ZuwpftUU9+9Mm28Lv
lIkAoGmqgwqGbs2aFY+zVS2ke16tI4P4GsbVHuceIMl4iXq1kl0zbATv/AZM9QaEA9u9QVZMOC8D
jukYyx5kKjNY4OovGoBxAxS+mYjsdctQXT2HpqJk1hT91kCcVhy18VlLW65zLhZouAzNXPePVSHm
9/PSZGu+uqWBPE0KYMuyAb5SS1FfNJsqbvkwde8B3I6/95OuyKup6Mf2vV0AfR+EBAhtsPAEn66x
t/55VZX9cCStStULkeDsAqgAg32VyvTMNasKQCISrgwH16CuB7BrMwe0iFe7oufkBOz8Jnb4YnDh
ifPsPfDdZlf18p1ryfK71SruO1Xqo5DzWbyDnFmPj6pbUt7gmbCbUrG1Ov+fHkKpaJx2pgoZdrsp
1tlVJhyNe07sCEWyZ6AZ2iym30GW4EBlJEiwRxJn/uR/lF+KEID+AUF35WJKb9EEjSI7PtEjxc+B
meEaIroCeLrOKl712i9QY4axefl9XfgrJVVKBR0RzBDGiHL0QBd2euLgmSIDAmLhmARIlPnSF3oX
Ubb8RXEYiCH0XaCHBO19AYdHH4q2C13S1s+FwVndPC6hDO5YWpe/2PKGUaAlgqDlDW0ROFHzQLyP
grPkK5uZkclwBiTIXcDBFvqDUT4cs/iyVQHDaA0EHcA5NBoJftAbjmUKjKSYGT1nbXEIDVQdU0zM
DXsZm/WyTkxdzhIBp2jKIXupoOC9h/PlAH3++gZiJEBwv2t4MvlgIhMvGM4y2EAAymM+J6nzDEUE
MZH90a744yTU1cflfTzQc+P7NdQgnj/491+PP32L6MO3Vj5/7MO5p3//96S/dc9TuL1Nj6/7h5+8
G+/zR+H9f4x/d97p3j9fHb36D4erPn4z6T/c/HMnr+4ORvzng1fH6tpdfzpe9+EoE3z845Er/Oiu
fQPfCiDk7lQCtFc+HbnK4DsD0MmH00DQFdbQrmDg73+cucLwGLTlPhxthEYTHIX6fOSKwQk7Bo1W
8Cx4G0jyf+nEFUhi9zolXMLJefAqeBviMFPJH7SYAPZObaWvKwBwwBd6xFYgioLkFtM6exkGkl10
EY7jmKWCuM9dREDuQOgB1Lquvj/tKgqyZxqkBS7SI/o7aTJrT0LVseEMb8Fmua2EAzF/HRrodRe1
p1dFN/DpLGab7mtgDuMdxUq1defRLktzsZbrUIODNs10XkykrXe9GNOurrzX+ah7eBt11qJTwAJ6
OqMlj/kCV9ILgC74aVUJmnYxoVsC4KC8yNY04rwYANod9ZKGV42lIzIM2rTpnFS+b04220d+3a7b
ii43qHs99OqnDOBq2Xf9bsEUdFRL8PReAXEc9trWEzr1to70ZCzAMDvpqdQGRH3RnIIcXx29rtpp
J0GqOvZymsa92mTyZmhdiCc2VtD+4nBsigBbBNZtSDmJi6WeoSHGp4LfOuyyc86dACEb2usipxro
vpFo4y9V7BgxW8T9mRcDgA1QobU/4c2woD2wl+HNJuruGlkytblSgziWRaZHw8u1e6a3GSBe3QIT
MmvFgE9YbG9Z2ZV+l3k4/9Mj1UFDqR97g0DbaE2NeBUugAVkw6F0awHyfgFyTRtF9jIrUlXC2xQo
iHpGAfyGtJIfKz/UPEe6CMdM4AYfHCjdw14klt6CeAINpt5b+Rxhu5QG1aTIdkW5OJFrT6Zuv8lO
FicTSOoEeINKO84itJdZycLb1FGSQOvr+pQTnTW/r5vv3vQyqyYz0IQyM9QrBT6/QGvFoQokDmii
Qq/DQS07uAzPp8Vi53VHHQDAXd247AnhYcvypa5BdMXgWedzU9akBRmyrk4/EAkjphGmCuUarIer
LCOAVv3UGpFik+UgV3V1XkJBvto2bd9S6PTE05JheQvSFdvylZP0VkA/8HWgYox76FxU3W5GVdHs
l2qYQWrf/NtOekv3ydX+KaqVlXm28vp2FL24pCqU7b7B3dLnpGPLtlsn0BB2LAADAqpdrfkEknKE
zeiWJqd0li9lwZoFlMopVnnRqOTPuU/4Vctle+kZhX5CwmxxeSjdCHi2GJvnfYh8MnUlfH+kY3Eu
Jh7f0tk3VV42rHiNLPQCdiqJFWRf0L5LqCiBvkcoWqB7qJKjaTZWM7NogDmmEXasjjPI1e9qPQH/
q3WYQPxb2yLkU5MSIO0CoCQAuLF8H1CTtXk5EZvMuHWwoTUQ2oui4Bs6llRv1elcN0WTx8EXFIJT
T+tON3Bw7+jDFJ5v0KNIRlWRqAOU2jvZKInU7FmzAX9vdP2utdD9MoE1sz+E1Ks2bwKb92HwSwQq
UmRnmM3ufVHWcCY0axx5V0jA1s/rSs7vocs6v68GFKWpmszPOzhbWtT56BRQsYbJ19BGmYBYNFj9
Fuow8f2MZPsGBEN/JXxYKgNivX0PYg6pD8VG9PUq/h87Z7Idua4s2X+pOd9i30zZRqe+1wQrJaXA
BiABgiBIfP2zOPfdqluD+oManrMyUwoG4XA32+ZQbvOEj63GYBZmNzFczr+BCsX2SISP5xLjlYSm
HUT8xKVrbaXp5uTEwddy9AeNYoNJbl+gr2bOp3Ui5wH6R7a/Uh6m7/PO0DVa+G0FH8O2L5S9qsI0
oSYoliVru4Zl28YPIxfx/LgE0Mw/2EoGeUoDNzmiapAuh4m7xkU0TQGUSzslbwnxU3YbJNpNavQ2
6e+gFny4UUNJycVigxtv6Jy1SWEff3m+SceaQi9oMZOa+c4TGe3yOevHmrRi4Dl+P8yzYdCipo34
YXlnp7DF7eIs96klNCiSyEIrviomaLI1eMLSBUy7HdS8ClOqLYmfIzTMU7EuUHa7lZi0CNBAP0IW
2YFMzBKmQY9+hxcQ5cIH0Y9blq9d5PtFu1ioP32kAOBAX8GEy9Do47wYn/OiH+fluU+TISvSWA1h
viuP3rKImH++9+mi41R1eJW4/MFlkIxl50WU42n1w46COw+q8FFobB154a4rEaOo5YtIIF9NO5Su
MnMmghMddJ4C0Kf65N2HzYgqmYTOcrPzwbRHivfTHJWYYHqbifdBMUB+Z6UaZfgqieOLSvfGH84m
3Ne3xN8CXbSry9J68LyW5cwV/XdsOjp5OfFx3C4r2ZT3ug2wJYuNT12ULwzozoOYSe+WEy4YWbJu
Xd5sD4el4dlkDc3jLHK2PHEMEXng0vVCB4myHAS0/ex5C12BecJ/oIvZf7d04HMRtlzGJF+t5J8Q
Af2D582dhiLgeMP7hl8reGaeYwe8FeDYyhFKzV5NNA3+SgGoACJA3HTAYB9im9gQME+kVYmzduFv
4wI9PE9GTz+rZEdRCfBKdJcZNVeUGZPtmJMlhQMweXb7JSzArx72xrZ42GRjaP/Rrx1T1RNWeCNp
3yaXsi/V9rnLWuczSffxfl7mRBxkz+Yn0krhXDDrXUseScd3SQ3UgGJfKYby0iNKm9/et/tHFsjo
h8NBHhsjw/hCI4RDcz5m3YgfOhPvX2PT/++6/5cXYTj7f7fd/865/kdA4voX/tV4B9F/AbdEHhpg
IuILyRWg/p+sg/9fgLmhqUQBet4E3OL/7rudDNFG1MdrUhe8a+ZfcxD/zjp4yX+B5AR2G+MvgcYC
5vbvmeL/Go2Q7vif//7PrIPv/QM7/Z8REcoV8MwkdIGxhS4A/Ovv8Z8wFCc9KCXfwjPc0qQvSAYr
6KJ8163JQKbXdnSNwTmLTNWm4VxvLI2O7cjVfZfpuITPys/KnxlEji6toaHMJ+m5thyp8C4q82Qe
xdQU1CrcbeEqlxPd2HSEXLaXMXz10cgzkBiosdz/izvjg69zIS15XOxY4ZcTxTStaRmbayO0iddw
caGPphuaVRmeGH66QFu9GHMXzFtU7mKURyeDEErZAu99EFlt9vXszqjxsef8On72pqehhqBdAViA
XOOBRtmgsGkROtXmxOIkDOT+tu+mymYzzVdYoeCryLOUf3ZABMPWRQft9xtE2Bg/X3pPlA812JPb
JXTC2rr8eYtZQ8VYtps9wO47LP0CJw0QjxcPhXaHrFqNUrls27vRgVFAFAxyPyx0F9+EzvBCnEoB
4wo5y+481r21EPZksBWGdQDWwpLG4pPEuHL5AmGrD/y/rlLtB+waXEu4AQ8gL52SC8/CJWLBsaNw
/DYClxs0KZA0DtsHhGk3tsMj4h/ncMJE7Qb8PGSpUzkavRrKushn7X4HSwg1O/ppRXxqXdzt/Dnq
2zLi9Trom2yZSs6M+TPDJGkw/dPH1Jtv5aBOYnkbhxPZIWD3CgInRsw+96EGmsV7xxs1Fnu6nv0M
kpg/XqC57Hmw+n7DdHxvx/3vFbwoAzUes3VbD7hcv6jZD8MyyDIhw8no1kLK5T9dp79pGN3ZGO/S
nA45IJ6u6DuHFHw3vxHeLXjc45FHpA642XPl2qCe4J4cNsZKJ4n6au43NGcQMzELjXN/17sUhZKu
7MSUvfhjEjajMV1tAvI4x6xWo5ezPpA5Id1wcIW6BSym85DJb6K9b2h2JQT9YzDoU5/EuAUyhn4D
Fw/uA8ELQft7PQx/VRc9eLP99Q3ROe7jrZq87m84B3Xmbxh9diiVItvzUXUvabi8DL26pcJ9Ch38
CZ5yKPg7gEBfsjLdgioh7XGy8oRZ90vpzlaJpfGfFQNLuK7vaxYMQ4Eox91sunLM5udsCsogBXbk
sAgDBQYnsvzQBTNN4uDQx09A1MZ7STs4FtDfcStp79BT/3toA//UOnNaoomBzzuJuOwdBkE1+uOb
oJq5xbvj5XY/Zlaiy7m39BxRWNpKlWOXAjY8kCFDB+b9xHt08glthD7ptbYeIi5bREvt+CkOP4ab
bs5jzo/j3ASJU3A7l9NM6n2bP70A74xJPYkvGu0nZt0tcC8jewvU07Ql5QyXACxa7nf43XHk0bL8
MWGjGCsS8bam8c81NYSpY01c/KEYE50sQuoGeaanRHyaxXgZjuc4AVoZ0C2jFx7gV0j4qJFuh3wP
2v0xdXdnP62zZehI/nHQo34Ns66Gzc17COP/WOwZ7PYW6vUYG16kezKMDy7Ah/Eu8QSXH5h6uXdo
/zHqs1l6cO1Bf4rkQHZ/32GBBGQ4WwYVFIyDT/3S/cfyD9f2GvBYaPA1C57euein5xJa2/qwtDoE
khyF4rjBvMwguV/hAeACmJbTpU/bpoU3+cb+4QvM7oq5UTKIv6l7hQ/mf0AE2HOAEqLeShAK8Uwl
hDvgfXGFBlWqIqZBv5Zq3R1eLdphfW1x30SlgiWVi3/BD+iR3BlcJ5vuLTIsFVEz2DIW0g8OIIDs
DAc+xZzutRTdXbiON2RWR4ZTHu3L8M5sxP4o692OPbsL0965AYwXPGP2Anw5kd7Pw3h/CjwR5lGY
LB/T1RTeCHkNMt4XndE/WRiKwyI2fuctK44OKFXghUWabYfRn08Ob7OTtPVuVLFsw3mJzE3YrXmG
JovHoog1iuiqDmvfV3RY8eCn+6tEsmZZMwT43h2vcAThFSrtfqD25JkRliKt4b/xmzXb+nIQy3PX
dUOXr+RDBV2VEZFczIr/odVfG7JDAvIwN3F74F1yMDM8Ieh25dZ3y1wkQ617jJFBOBXMMUtlhCYn
p2UlmQ0G5DVCo0iDHC03sKkoXmqLU3SMqX6NW4yC6wr3GJivFaUZJMk3dMK4PtvHuCM3qaC1XdkT
cSM3F4g9PNO95Zdt34LCh44R0+2BTQ4/hoyd+TwseRdupIgjsiKKRhp8mw18OAFOSv0ljP2mQw8h
bfa6Q7vuMNKygR0CurNCJcCYWQQiTeyV2HD2LOiZlLT83vC99mCvzNq5hHRpSKzKYXZv0xam0a5q
OnVnrsT9MkYQFdpiCDQQ577R9G5k8VpB3nhtne0ihH2M2URy9BdrOc8cl068FosYGibsIXHnX3df
7pOAszt027zcQtsob04rb3Mua6Rvk3npMTxne5TreOqes3D7Q8wdGYarWeNkjeFe3Xa8yOxljnmp
xxWuiu/iKk3XnylaXsO+7wqRoPgvm9dWDveXut0C0FjjWIldvizJdrLtam+Jww+xO9NLHOx11Pn3
SwT2bMw4TPSN3/NoGJo17J8tlN91qXin69WaY0KMBzJAw9YSJ6hIH9y6xR6khTONuF6kzo7e0p/T
KdyrBE9AJN2jikbUY9hFqMubyw8qncAfizg7O0P7mwS2YqHzxebpkE54kYRXmY2VYtpBi0kOPxgv
gN710Azd/ip8We8TLanrHWjCPyiZb8TUHiTBAYFIuzvjX4CeheG8gqHL0MYgtjUNb0G0HOIIZ5GM
dwPDND27NK3TaBuPQbQ1gZwOu9pq02ZfC3CMsLtX5NJ2eLekBEc5oNSjGGfPahMXCwIaEMcakoq4
cbOAfgEi7O4xe9UCsqi9y6ybNXyZjhhOD77v5Bus34CrAnr0myv/rNz5zoYWV/8FYVv3b8enM8Am
oKpgdbalZCRrNORn7nFS0T7xmxHh2VdhsjfPuOwJZzLNaYJbbqLrzRRBHWLxbwztzF3Q0kh4LoXf
wXYM/K0Y2/mxa5XcS3VFniPxBkcWLiDxgDiasYmmkKCHHkEooRQCx0XHBxPbucWgjY/8GYNmHc6q
e+BdVPUrhG/VYYqcOkvvjZjeorS71bB/y2gJAeQCUKKt7xYd0ecV2I9yJxAg4iyW9DYbPOcoOzFD
O5sPA0KTFhxfFEHtQAW7UhA175V9N9064qb9FCybSio9WmVmrXSCdAIu8tW9DRcHhAfSsQfiS/LS
G3LIuoMYt3fL4wfoCBvE3PAjk18rYCDtt4d12pdqJ8kDMp6mdAMXlQH0jRuSNl8Greo+JknZGlN0
0V6EPd6f3b9aAbeZFzY0s6rsIleiJ+LzyzSOLMmxgMd+ixSoB6rXvl6Cbe1LLTdbp4tvSs93hhs1
GlZKET7PM64YT0T3E9+3D+sr+wuJFLCZyZHXa296vENIqt1ni3mxu0RnnZ0SK4/QWkC6+XMxg3KA
LVD2O70ELKlXEdfzCBFOLlUUsqVweOI8WEhqeQbp8BX542fuo8Ny9rNcjKpGMutiallBOu/NIfF5
hsYMouOIKb9kqcNynmSXdGsvfZflbdbfOmP6pvn2LVR/244PmY6+SNddL5d3uXlly9OKaF31Ka4n
Q2aoUFDtDzYGHqlCdnTofIghunq9vfF76qH6g2GeiV90eqzWyH3yYv+OG1lvZCxt6GJOwOCa+66c
DyL10IZgvisoOHETJfcidZo2DMtsX75XPsUHTA9Iji0CgQ56UKov4CibYhV4eAoUZk7XYT946fYC
DBzDHE/D3F2G5wyXbMuHZvbJMTD6BY3gSU98qomCYQ/y+NQZhp7gTaZgioF8+nejCr+jzjkZ1C8A
O1/ZmLSVZqSxe1ct0QOulecIf2kOtamGqz4P2C/MHUjJEFX1CQD72xA4RQztxwoPHO/s/Zq5+0s3
F2xw/6ozfdGti2iB172HaruBkIWznR12fC0xOSxsR8fxSZK6mzEThGhvpz7G/epWC/M9uFXxcCWc
3uSks9d+18sF+woOIU+2QjINNtu9s/CPABVIaJQ9ZkIamLdYBJ8jCz34NN0tW5w/0nbVPPKXVm57
0fOs8DrvRy8ZeHGZnNR6J/29IMl8kLNESMaRpREhcnXt/CTDse5nZgDEozsViXhgMq2NTWQeQDem
dsZHJP6EEgFiY/FRV90MFSvTayU3/49LwPrzPfghbQyAN2qjYoY064B8r+doKAOy1PDR1jxAqi8P
kpWfvU1Vqg//hMmIOoLk4olG+1Nqgy86T88Y772QO0UC6pNk9aJ1DSB7KNWQ1ABrH40WdUT8R9PT
avWTKjJ9NengZ1TzITXbU0zEOxiPgoEG1aDpE3C5Mj1nDIDGwl7IdBkVnKIsko8kgni6rkjbLNcW
Jxftl7as6cyb1iS5maWEwGjj/nMYUkDYHrLtYGHlI4WrgknhXidZ+03bzl1Rtln7lwba3vRhT2AO
TaN3xBsFs3rpNb5gNCR5O5ng2K4kq/Yu9Z+V54t717PuZRjw7sGeCgvmdvqNj0wX1zThkSXxXs47
hmdi7Y3kaHFDkcSFgq5do59vMVHjBe58isxOYlRjLZi1CLi6ydwvEl7la9el3nHgHtJVkdwOMulY
M6/k0/Hb8cVzZgcDHfW/GOjjN4Uca9POfK0zmnTNSESaQ3BUx3DQ0z1GWO+BBI45EAJil8gVIYCJ
y6Bu2zR4CVpgj4XTunLIHbr7j5ElyK+g+8WY40Boeia4yk5ihOVonfGKZlIfZR7SPbr6IdpxacTD
dMHVMsgmAYlamqvMoYZFI47RendjTMyJj2nHaxd5/J84C5Ni3uV2RAWajlS1+3GdqHOyy4jZYwmL
Sc0UgkHn17ub6QpOz/Y2ZJYfwTlu70okcMfsOuECwK/5GMN8+yXop8oOkc5mDFZycDuz3W2E7z9D
lGHodfle7dPIRKFGmmZF0mMKmvDJpsuA2F7lTcI2sBfBHs40bRy8D3+oVnGTRfvwhUJ+WgfWVtKu
7iF1UzCbuKm2v2GUivcF5FhWgPgLnk287MWmx/ASBFCcYXOFsBbTqTu4MvRLjlFd9cgAwPcKhsKO
AvOv5M8p7kOet11Pao2Hf8NHkPcudUDAedqFiJSsEdJqkAoFSkkcPEGEgTM12Og29pfkC2hV/wxQ
Gc8LixFgPLvCqYXvkmdskZjOUy+CC+9WhNA89zwAeJG5jd2xCpwQ/4xBPuMhCYX7SaNWf7RYPYia
uiz2IekkBpLUcPZFuxHNxqYmhIjR3R4SuF1A8vfgIEHdTnCju+hndNm6553E/oOCgE8/yqibz/Al
BrAvU3/p0R69L4PZj70OorPTdXTOE5LFTjH5PjkF+KlAgxcZ1myaI7TrkwzeMD9N4DpxyRD4RF03
AsS2RwQ+HzxYH+U4Z4+bnv748H8RqzyZYaZN6/lrjmUyyYKGQ6X8uJAFIOuuNBSAKZnSFDm5aD+L
DlQ5UBnc/jn2sfSIyY1Zk3ZmLTHIr8+xgyDMDIMKECXm+rGMlyTC7DGSGkkbtwgxTjchBNyg7OOE
PE5mbBsXT2WP9rUUOAPNQBbKSj1oDDvUOKQBptrXcyq8kquWqTxNzB/4pW/rmnn3jruF6APGMwvM
jXCSMfcHxMwQs+wfPGuTGydMHqeQ18i4PeybWpslsIs+TBJxmmY2OrnZkkXycmZKP9FRfA6jdz2p
pl2OvOsVIpGIJiAeIObuLLFtglXLgJKKkNXciC38isiChS4exNcbGo3ZliPYFF/QIXvVCJsM90bg
j0MOwwbMhZhkjpg0aeI5uzrBYhQ/zEdiILcJ/MUTTsEG03J+MC5abd/HLIVmRK8freBgdq1mFtWP
6DR3EIAFYYm4fAFGfX5xlMQWjwT/7onQua86J2EXm4TroffpcckQAkIWUN8YX6RV4K3+cxDaa+th
0/VoQsDuZZCQ/bRAqMD1Ogh1syEzW2svjC6+IP6MEuJldWAwIeJsWQ+iyrIcIcpUHccYOGoADlS7
zZys+stDXLFUBtNwH8ciX+RUZfFaO23QaGkuk/bNo79wTPc6cLfvBIm5PGLoQzAwDxEiChT55h6X
+BHjlfwbdapF3Ev1DL8FnQvWRe3NxtvtbGMFucT3EeophJ7oKd6n+yiNBJofsAUPLAv8T4oZLMuR
dBhHzJCIkQL5PAceKnY/zOudn9DXUMuXYVIQFhf64K3eUoyAi0sEQIpgwkAPuQNxfeDB8KwQw0qC
p8Vv7EzMR0ac6QIOZEHmlJ181FqMNt1n4DntwbD5A5HOe29bnlfi/aKMFAaPEm0p5nDndoWHhcZi
gloTmhL2NbjhBH9kJ+8L8ZDiYKkp/L7HuzSlpTvFBcLfGMP0W8SoxVtK+EUmH/4UPkFJ8hoyyzDP
WHBvtgRJLTM14PYLNUzOoTPYiSNZW1IbLg/Qme67cas7aKu9+xxYL7lM0fC1of55bIbe6yAVdkEe
Qz6AULt2rU5X2R1fZL6gOVlxklLHyb0Eel27GywwIv4n2acWC1fCuDCIeL90c1ylyP8P2n3eoc/n
4NbvNoXOIcr4Nwv9WzecrsHcUZc6RRoy6vdaRO70HeFdEajKZaDZnTusqmolqVIelCYxTwz8cGPd
UTyu2k2Bum8XpErfEGn6Vkv8Z+lfFEkKl0xVZ9egYcnbxOBA6I1Ac1o4MIZB7KUX/bFZjIfYJS+I
Tt7sG8f6JwgA874WUBFtLsHANEhowzg35QRtDImZ+xUq36rEYROiwketI1QEAveFL26Nufl12xPc
6zwEkCn7U2aQLu/6jUNwDR8TORLIpvOz0fqOZLrNMUBfjA2aDjBM0SEvUiEF97dV6wwtMnlcXdkf
BvRpF+gNhwlZn5vBQ5OXpgHg1pHcY5tKD0B2/hvEaEgBWYz3EIgfN3T9wGIwKxMTPcVRdNoFxG1s
U8mqBZkU1ZkDPJ3wHZwMpgLxyuK2xlwkyyXlf0FJm4a1oNBxM/XuHegv5yXw0/FoMhLzJoidDygH
Z42EWe6l5jUFvWiTbTu4q3qQ+/QjkEctLDFo0Sb+qyhCZZv7u43eW4oMQzkFiuKNR9S5o1HXzIgH
1FBUXkwH1dyl8oG6YjhBfrY3Dhbb1NxQVYeIXxVJjKUAUgWXad8+Y8aO4Lzx5KCG5YZPz1DjnVxx
90TibmlmhB8LtSuYRzAzjtHOiylUWNTgk2i6mTRS+9kQl1aljRsQt3Q9iSdHimlF+hbPOYKWs73v
0UDLcc0ug7b+jaNcoDNOah427TnF4mKKbbO9BukUVpgMkLvUC6IJgU1x59qLkOyBiC6tNuo/Jz54
Bg+Lxj511JqDa1zAQyMFc5Fle38XI6eTrwGyRSmctWJbftJZRUeLVM/TbtfhAxf5dp6m9ss6pPsI
wSbfEkUOo8brQp0Y44m82iM9LYBZnzAVETmQqiNpV3iaUdjwAc4EMkyXOBucOggQq2fTheix0VZU
2EGFnAgEO8geDiQpGGOA8m+WCKGCzfz1UZclG95b+DAT7KFi3UDnQcVBRcNOMX9yq7bV0Y0f45yK
zatUOPz4fVuPOz412rw8MaRmwfAi5yU+gkcoQg9CtTcElXEcfEk+emrMcSR46RwgAQj7IPyaLb+9
ku92yNpLlvTlThH0BFmTL+gw8oDavvE7L1/C/jRKF5urIqjaKNHtFZby7PoZSWeugDJhBdqYvlgT
fK9JdwYJefL65NCzockG9FXXBMykDq3hCBwReekcKm+New0EZRRmjo9SnbnElrA09hyQ4FS4XYai
1uNDQruaxEVqe/RVytC16ujgZZcxjPghFGw4DcRxECYKoyJGlnkn/M0Jtl+4WPi49i72xwml/doh
tO+INJQaGdsy4DNafeMiF929bLMTFAJb40Jpj/tGzmT0bqI5bnqYWDlcv3MXmhMuRgUN2Ovdq69Z
L9gRUPYhRhGkcXDZYQNM52Zn5vk09230pizS1dSYNE+3yDvBDnl2kORYtVCFdOQHgbtdrmDVbgZ8
EqRThVMIHvd5GqFvQyCo/1DmF2nZEq4xHopngZrZLvq70PhzXrYcMbDDxAMPBtYIwRfM7MsUBfyE
VRI5/JrbYLXPSI/8mdz5w0W2ueAEwIzaC0Nv5crwtUpEmS0WSdQ9TRG+xYSZYQGhH2igVmjP0DYg
6THhx0bKe1hlz3OO59B3piZU55CoCum654WG/CAWVAebQmoYJhcDhANscXSryKtNLAukAg8ZH3pk
ZCZkAZFnLDH23/INqyJY5MHp6rbThs03DfjZ9CUZoC8b67WlMyTqLoyDbw23Y1VOc7U4V6cdkHAi
bYmc+VgqYT/Bmj30/QVR3Ir3wi0tCzHAsOlZ4ilc7OChgHvxszfg99t7XHnWRaYOAZ4dDxrvXbS6
v7H73a+z+cL2BllHyYAffu/GTpJjM2J2i7zAwxzRYkiCu15ABzKCv2KNRwCg1qLjXp8c9BoH6yJr
lCEvifcLGcfMvCLFiPxhCpF6iR9cnx6whwAJmamBpgpTA/sVtgxX+3Xnnes9ujEiohkOKxDiF2np
hHBT8BvbelT4xHkop6EcW/ruI21tWApn0acPlsNs3DbvJKl9JGhBQreF7wyLhPJfGrMCijaCsK41
TaTRtuKquZMo8okYGywMQ7zez6cMicuxJ9g/wc+B5NfoW6zLZOAIoQXHTOCuHlzFvnGh0GLNQgGo
VDVgqMRBIeBfZr6EPgMbD8H58Q5Hayj1ZB8xCyFuDR6JTDZElCOcygloZu4n5hkKMOQuLQ6khRns
/aDxP/DWuRkFZvs+YT9UmZuYzW9hRnD0gqxY23s4QoAnsTfCQ0GeVFCCmr6MaAr5GzP66BEYKUEK
TS3W3SuSpnVgd1oiWEQe00F8Yw/Po8ImktSN3WMYLxAfu3OGrAs2r70PCRx84YlfjrwHRgzaLLhC
Cs/trlbZDtEfMHHur90NgkZfeoinG1/PSG6o8OxSrbEhBSzD2lbZaPbP2OXzW2exTcM4EP8SiEIl
esbDsjsfWzhUYysh0QEjBwdiirm38F+HU8iBa5LbZVyLbG9xO27PLXafpK55mrypmv3lF1on/EyX
4GCR/cWkffep1/F+x7BqsJnFFWs1rA7GoVSe0wWwt9D3o/2gWA0oUg52APsQWPIA2a7Bfo9Gk666
kjE+3kUSzM3mQbxDMBrVWSHogx0wbEFNCnZV8rW7XdY0RyAQ/5Eut0rgakbkC7jCHeyBo+i9epuC
b0ei7tN5uRlX9zKjxmcS0RP1sPqIYUKwFiPVd8EosQ/0lSNQRWH8ZeHTmEynZXdPbXttBUJDCtzZ
mABdrH3AjZg6747k8JWRz1SJAf2zN14AqNFTl34iNW7ZMl21OnpAHJ314KYcTSTevS5tFiR+d7Xn
ywTCG5sVGB6fixrHaPKsoOUPE2FIckd1iNUW8BAffSXf2l0Wy0Cr9hryjVrEuROv/Q0oqiwNpmID
9o4ZP595XFkLpIku9DjH+w0C1ThZvsnlQN9cZz0NHqQV/oB209Q9XOKtZw4iAH+iGcm40Hleroua
VloJcHIOqE03wGwxe7AN/LOew6OI7VJaJ4CKyxfI7FF93awAZNFti2jtDqMFCYAoVKpsAyjvhJWr
BbFxThj/E7HwbU32O2hurNyg7cfjeZ3lYcTKUBvJ9sFBINyB/4Nsa+Lu0Ol7sf/1CUYnsoe/W4tN
PhYPKhKPbjY82eiEtSflzvynblxvDUwTFPYZE5VQ/83emTXJbZxZ9K9M+B0OJJDYHqf26pXdbPbC
FwSbzQYS+5JAAvj1cyDJY5KSpdC7Q2GHF1GoQmHJvN+95+6nSOl9lufYIuojo8aU3bnFPhov6cXM
+3FPvOHGLdrlU8/ylAdkiuCKnILH/cKbq304FOxDxfK1Z+GkuvxjVCwfw96c1BAyJy+j62wJWyLM
Q3aDJWm5rcfpcnIWljrx23euuj+wqokVGfuTUc0RwAQJgkWOHUY/GdX+HWWL68C7nfPYb48Sy/hb
FXTFUzsZhFRVzcHVNDYjK8B01s7eFIx693/xSdYI2PefBPqbt/IhYW7aEXH0Nc3yHT9MKRbapSYW
h32v/xIVMb80kBkfj2tZ5fdtaVlvyPbhQzHU/cdQuwZGj+n1zlr8/NsvH+a/vst/YHP87nf5HWf6
h3KkXxDT69//q+1S0sdB2EySzPDogAhWA+VvtktKUOwIdiNpKEE4zsOQ+Vvcic4CBx8jvyt/brVq
8rP/y3UpyTsxSOR/twXcuEhGf8d1KTjIdxcQ7GOecjbSjOvgDg3D9eN9fwHFqQU/shKvDL5j4TxP
BFB8xRWrtXmOpqLx7qNYG+tsjUP2LcJzGOAKqHAoxLUVm90gwwUngh14w8wSKBZ6fvnuVP7BzfZj
HuvXDxhCpQaZG/Dmlesd8N0V7iRB3bAkfJtSn5ecC28NNzmVXuOW3U0THP/8aD/z+ATxRMd33ZAk
JLi88Kc7e1wmBnUD61GVwFuV/VI8NlPe3P39o8DTxMYSOhE5xJ9OeprOOe7+Ch/Y3HLWGHGfiyoY
f+1p+rUe6w/O3PpZ//1s+DVqiRQRQdUMiI8GZOa+P3OhXTNqcUCPNqLMGA8b+yaa0uFU+V5ymadW
xNCi+Sb7ZP6Lr/fjT/bbgdcqgtDHnGv/zHhtW0jihjAvSdykOM5iNueut/KDmLv2V6/3f/yOazj1
d9+Rp59cvcOQa346k0s1NV7LihhxNAMEpBe9SReMddbyjoVU/AWo9HdfjODrCq8lHQ4MFfrqj2c0
KlXBJo+sdD4nT1q2NnSx/hugm+Uvvtb6sX/4WqEAI8+MSUSBcOHW/nggzBPEcNoUSVzgnXUyVe4r
aeS+9Suz9WxTXUZdPP/a9vIfz+Xvrv2VZ4LKEGIzJ3YcrY+K7+60WI5oZgVEvpy1IpkzrF3vYsgY
3v7Nq389DhxWj1oW/mX/BGQfAcFGfsZxFpnWz17srlCgJnv986OI310aHEb4TJr4y+ai/OkwIMVm
RzthSsiBgUAKRxALxSiPKskfmk5eFwT8iox9EjpKi8GAywWs33hmB3Y9RwTSRVffuP7yFwDkPzrL
BFxx0zv2Cmv/6RoiZANIibDbJlu86gz5bPX6xn91Af3BlRo5KzJd8M3hLP/0WyJHleEoOcel6RAa
bLGm4b2eXTaT+5nB+p+f7D861450gAUH6+vE/elw7MJQ5zJmFFaWWAcjw89iDC/70GMAX/9d3j1f
KXLk2iMToH/yDX+8TklEiQCkf7oxsqxOOM70nVC19FEIXWeP/6f9q0vp97cjyz0XCiwvShFy0B+P
GHu4k4zgdhwj095kafjci/AiqjEH5exC7OVo6WeFN3rqnd0C4mHnQt0NRtgzmCgIGyR82rnKMAYC
UvrzU//768lx+aUJ8fNzU+24/v/f3bXk+QNq7qDKDMm6WTfGJs9Tzuc/P8rvryeOQmqfISFvrehn
+j7TuRQIe5BCX7H9+XJqVmQjsLrYkKVd+R5/frhfCMk/PgA5nu+zLRM8DTjxP34r18AkqzBpbxq7
68sLGKyIFfWS5u+yq6UBYJUkz5mXsJmxuj4J9y38wic7zWS4Yz5UX//55/mjk0x1xLrgsl3X/xkx
rwcG8mXH1y/zaOhPZlyG6TTNbuL8xRf/qwP99D6rSYd6JuVAEDoKgMMuY39M+X/xelmv15/PLi9n
/BXAPmgw+emacTRcDn/k7FbVmIpdVzEO3OjY9R/NlA1qpWUy/4bm1k2YOGvCmH9+Ov/oanIjlG6I
0evD6adft0ZjmCGa8h4NLHK7PA8PZRIQS2lG6/Tnh3JXoMCPX3Z9C/CbCQehk6Otz67vbhAbymOV
Mc7eVInp21MhMGBBe43ItJSmSuzdoMLogXkWdFRga4BWnGkWmDckgIA3EYvwkyrjygo3jGEhpfAq
qRdglrWFaeKV9X1bfe3SZAhuog4zNPnQNHUJDjQGelGOWz1+0c08iAur6MkbNnaOeIFvfsrvLCMg
Nw1dMdv36aR48ZBBWvmLiV7i6mh3DQUjmyQ0ubWDlcRGH97scpM2U0I+hwERRttl7DQJjQHX3zj5
WI1NN7nHMowsVGN8oW+JlUQaFqiV+JduDYB2F4pSY5QzGlNvHzUu/oOyqvHZubPLFE7VcbfTzMLL
YxeFXXvBfe59ZkHklld5V3TOsfQDAiZogR4DT+mOBizTVATpmrIs2VIwjSUubuLrDh9MUqyg37mL
Lu2avHr2kjWVSMAEF2k+kjpNSzTD0xxhe063KaGZOdzBIu2Gc1DH+oskw/6hKQt1F4RNoLdkkepx
l3Xsh4E8SWaKeSGWj3AG2+RoI/EG26Gp8s8jg+43xr0NBrE8F80OiFyGym7i6EO+BPGLKjOMnP1Q
MxqFKwh82iFWFJ6ZxIZgY6dO+TuF30LtpInG9MKPXfUyWkgXUNxYRKXbWc8uqW3Wgd2zbWTb07JR
WJjqkSsD5CYgb6A0yYhyglPmDLFJKuTvILbkh4T0I9CfsiP4WpDZxCfUTBnJlRCxaQFmy5i80jPa
jXCTL21eIlBh1IHKVOcWXu4oKVRzmY7N/MiQIBwOeLzKcce4VZ4SuHAxODtmAMVG1KblFsemhafe
bYi0DKGPLpelw3Sfwp8st5aYQ5oX2uiuhDDsHRaqQjDXG5lM/a7DvFDUTJEaNV1nQW2hmsHdIozD
cipkRBiDcCi44gLTPSWDYJJR0bN8Z9XFaOEF97srkM2Rwlhhi+ChcnFL35syg+FVukMaHRspliLa
RDoZq8cJPteuEYm2P5Je9bt96EAogFIB2SK5kLLGgnpZjX5vqXPGq0qd2dFU/qkkCVJsqTQpyiP9
HPaHwLKzV9LlOr2uJ0L2yKWFKlgiFOFNSs4OdASbBORFigYQOIVoSQUkuJ02VAWheSGspN88Yvkl
BNZ+igiZsMdCS/d6ewdqHA8ghWALadpodJn4VmDwIJs2pAIiR9uUC7UkdDd+VU0I7Em4/iOFRPfL
6oxTN7QCzLmDMEdvA4jw/OTjEZY7BlnLVWbhYdq01DGkO8I7XreDrt3fspero30TIP7DaCRVv2kD
wQXRk9O9gvS1xBtEadmAbSJIRBjaNRObS4W1JE4r1Ds4UwBVS6WXLyJiEFXMhPuhLYwFoTzXgc8K
/infCdtqXjA+m+glh/3RP8k4w8KgnTj/2hah4C5YOt85+omsosu6Y7Z0EeKpCPYiCMru0BEMzzZd
Ubqfx1gX4tA2C+8aN5paqBa+nX1Nw6gYj+Wc2ieHXQdZhGxVgmGS+sj90kG37busbQ+sApDSUoQV
n3hZWTKiagA0bsKsLxnM+aq96UUtn4toyN5r7cfh1vQUAmwTQPXuJsUv/5xH9lIyqHaadFsiLEM5
Tt0eu64ZR6TkOMYTZOm61Edo8959MhDj2Ba+mzOEWZpMThuT1fAz5iQtLqtCt/NHDcLDEVtQqa08
YoOpgGlaOu3Eoc/Bse6HEdrzxphJ3VpLIJgMc58t+aPxoyTMTyz6WcTuWzV0Db9iF7iD1t+CLPa6
F6Dpnm43YuwEsz1v7rjDBtbyw4dpTJwzuI36s0kyAeAl9qpsF3hQYS7S2pMVT5ximvfAMmwFN8+P
AohUHSlD39uxEQEyfYwcMI7tr2vD/+p+/8Cs+N1q43e63/93On8XuF7/xG+kI0msOqDUwbUjelp+
0SZ+Vf7WvDV2PBQE0EXcxYIly79AR+4/Q0LaLFNW1ZBBAEu335Q/+U8nsNnvoNGx5wnQDP+O8Of/
0uzz70Ug63juaOmhZLCnsRlS/rTUDIrekdkQb4oxU810nG0mDxsXQ0F0Xgp7Dm94dUMnnkaVp9eD
DjTOFE0i4wy5L4Ty2vjgaSbH7x6CoSK50OQmMbcRdowEH5NqHbVJhtYOyd6CkKHOwHGcgsmIk9vg
AZjNspkobUsdcifoslMwy8zbNnZW4xyperYxtOmtPRPKHrxNqa1ZbGqoRykOiCxgqmmJmlEeAhj4
lKLmfTX0uXstPVgFi6V4kLQD0Rie0sF8LftobTpQYNLd0sFqBPWEWVddStCo0uTrmyFMQBuQyEvJ
OuemXAigIrxsXZPx9ph9OEkEsQPDu1ylGJPdkSwI7FTFlpqZlj+fZCWL5yjInRuZylrssVQmt92i
gUkRzH+uEx2+4emLOuwxHhTcFMYnsc1hEP5z7HDIp0S0GoS7NFN5PTtFVF7gK2UkWtXUR+wGD6IW
2bdqrj+6S+Yz9mkW4+zzgLcDIdIgXJgUpWw1M28IH2tGoOKjx+p9uYbtN1xFPB7xN2iroKZD8Zi8
KHCG97d9H9vFGQZfqDeNT7QHgXQCx9Gb6blKYtYWbRSmxNJHNOJHUHEj08QV13PqY2wpm8Rvse23
qm9fu7liibsw1P5K7pceH9uZ5aMpPf1is+D39gLy75HpY9Nu06YKv1KgwIQY/icO827JcXnbxE3l
hmI+bIphmHSXGb6YFWg4zN6hy/xg3uZSEZQnXzUiRg8lA7FJ8LGOXu9P46YDrnrCdGC9paOl6E40
Sl0y+UrvLa36dyHlJ60SkrZpL2zA9zpsGvLTofo4mLpSnKC8PRSFIHQIKbIjdrg47pNTTzyqc4lJ
G0it590zLsdGM2aDTXotLZiyjQWlEPBETE9d11ROz/CbXHsL4bf6il9fgZV1IWpia/aWu7bwQRxO
QuA4d9w6rFgFjgvu1MjuvqVOGX+NDdNy9HHxqpBziHknNQCnATvbuPNBYuX8uzKf0WCdljC07XTH
2I4Z7SuonuDFJiqApeU1t6PrrWDKFvQtUlMNPcqG9QklK23pMEsdldUXDtAiYES2U0Nt8noIknZM
DJcgMiO35yJP4q+lETI40o/gAKwNwXdz6ZZN/7FKHEL5OKRRm0bt5B9E5jn38dzkV5BMdLxLu9x+
a9vRWQ4J7BKc5WMWrpt3/077OqKbICjAojcioBCgcEnJpVC/b1vsqeTnC4d2GK0ww28jHSbfnH62
8TJ2bQhDpDCLA/wopALLwzGabONpKj6ZNEkZBTvpMnzK6iJ5GbL194mKTAGs0SK0d/5sePRNmP/I
zvsT0e7UZQEMfzZpryMGsp9sh6PtYzBuj8ts3PR2LPuOibPvD/k9Jrcu3rm25ee7OFySk3RgVh0Z
LXh6n3T+VOyhxXZkpduaEb1rFcxm69bvwAwqSfw+issE28RAK9YGFBmGIVmJstw1Y5baBwpA2XMn
db5+u0hZkMhkPQJVLzAY9JCxJYZY3GQbEO9NvAs7N/YPM+TnF8sO6hdgNc7A8mPd+1itk4CjmxQu
JLLNq/VkINu/8YPevy1Io732VJ1csqNcAFVEXqURtxsAbj0a8T0XLJYyjFMs0BMpU4NTsgW0ozzm
oruGG64iZr5os43l4AJR8MPM7IGlNeltnNrpuQPJtJAACpJ71ZYjaZh4GQ6V0/JMbiU/QTgXFhvx
pO3La8bSVX2JVxQ/UTtnCaUNvINWgJaXlYcwLnW0J4RQfVZhy0UxKAhpW91GwX0fWzGVchCQ/R2W
BLY6qTOpF6UIvWy7nuoWshBCPUh8Hdi+kZwv4tIR/T6HNApvXTbxilBbbNwcdjF0m7kl87zRVqkT
btKCXBNyseo3deaUj/iiyacFGpoKdlWP9bVNkOKRZH8EtX/IufhGZVcp5KTSe0mBVSdbksBq1/nZ
QkADvxmAryCQbwzF7XbDuz57CT2WxtVZmt4z5hHHJzf0xmdN+WbYnd8My6LyjSOW4AwuvhyPsXLy
Ffla3HiT731yLLW8FIPTfUVjhGxFqYX/JvrBokyptu3HqaaOceP2Xf0uiVAA7g1qLGnL8lkJB3QG
5RH1Jo1rNyLhmnX1rqWOKd+qthb3s17EE/hjEsEA2bCfAvoJnmMiFDUeJ2e5h261vOeWHi8YgCry
+vREHE2RsRBP6ZW9lU6pqKBkoultxo6498ZuU5JbOh3F2RsCrpnB5GyWF24ahh4szWkhUaP/kCfW
yhHuYhDGBQam9iCzpBl2cuqwDI5ebl+noI2+9pOVsztrG1duwQjO4V2CvZotnUIbuunZkCZbCyGF
4O6UVWUkeMePyv3C5kCn/MFFi+ESb1w5wasrvanZOL4ZwqskEmN+5SfWiG+WB2hcPfgF3VI7vDWs
uIM8mOLTAGrGNmSOShuIi+UV9h3RoVCA4WcXtIOsH1U7ojfgfes2ZBOhUx/v45KJr4TljXkT85y0
V3URFwx7atQm1JQIL/9s8thd/+RMdeecuq/IC5nZuvZcEgxGrcQuh+ef0oNl0nZ87slFp08YQqBs
93g3sgc9j9XqaMns7AT9OGG26/OUF1uCJZyYiH44fnZKnOLP8J968sKmQo2phzoMarSLYpRAzug1
atfQHWa4b23OY2xjoZLbxxnzLI0YSBxSo8mGWPSusHnE87uOJju/6XlAdAcNsbC7VnlSd9exnWfR
OSX3u3gwdcJhMqD5yeQcUnZ2wWUCijLZYrKtaYAYZZG81p3VRTsI9GsaNPNKvYVLwQd10iGmriQe
JGJbOSWufBsmPRQXcBHm/MM6pwDJwnLaOlZ9q3EnNzNxBawsS3Aq8Fn6B/hxebHlMmV754KIFI/Q
WBx1TIB3UviglDd9QsWpwk3leQYoJWXFGP8jI8QzdUcTQlg4xO/2QIEzgeyMRF2R5KSEy9jGpeQs
XMw7PZYDFQbtGOhTVXQ5WXw6+YbtbI8KaAXbXH2b8eApLsHgDd8sltHX4RQHn4NqhicncCWrg+hI
vuIbGqN5bypVOTi/BUOjGqKRtyNyo0JO2ljfNFj/3T1qo03KhDkvsE++GIgRy6U1N2SpjT0UCeGV
ZwIZfm/sQy51bGxyS/5zDG81/cQ0hoUFpmXJsqNltTYkNK0xVxn2vh/a761r56zgEbBYf6MQuHt/
cGgtqSH4xDtgUcDEFNRxRr9DKbtN603cbzFqBul53pufUIMi/iO9zA+1ZDV9GOZAk+40RvZ4UcXk
o3Ko7L7p5vS9cvws3xajz0QumuR8qeFb0MvCklrvEG9ksqk7VLxN3/pmpbiUfngBv4NT3AV2+mQJ
oqfbwU+oxdFuhwRYecNKv2hzO/3gDl0ynKHs0VQz0pJRX0pTMDKfKTiot4uxsuoUmboJtjkMEvq2
hiGvrtupI51RF2HrQCmqAUokbmele9oeRmg/FDhZO8vmV4DH7+feXhL4gRTBP6zY2UObxlsNjwW5
sJkrtAqDNLkzWWpIj/SR+TpaCybcpU/rb0kDmXTfxowDXlF15NztWnrAeSf3ijHT4ou+XrYtRMJw
oDBE+91KkNEDUKrFCxoxHth2RLi7Ai9x6CuoJhwUe2wc2tnmeRUEtyHP/PhiqRD7IU6UU/YUeGYa
INt2kFBX/j42lQeWnhliYtJhMvttGvFf/eAfztqA/J95bR/X0vj/+d/3Tn39gmpQaaXn1T70yx/7
jdoW/tNm4uRCPrDZpbNH/pd9SPj/lD6rTYqIUQNQHX5TECzHAcsWrGoqBgwwautE8P/NQ/4/MYKQ
MMWWwfB0/cf9DWSb+IXW/N1wBZ8AnRShwMbCUBDL0s+Nz2zEGJmOjrNRvigdohsGyppT9Nj2ZaCH
F2eSWMlHq+qDq9Tledtu3XZivhWzy6CsXCy+RLskYLrrmm4i9yXlbLFLh1ZwQ1hlCO9M60ZJtGH6
kcT3uZTdeFVldtHuXbuJuhN8h+yYe5LSE8c0QqN4V8jK9CBIM370F5uKSmavcOZ5CDrLsEtQ8Pov
hRCBocqoJOAM3Ca2kjtKgZYJhmk3+59tosHUIWHgcpJjnk2h57GtjefplhnTRBcuRS7xuDcdzTuf
TND4wbZ1ZDRtp3BeituyLovuSH9BmH20HcvDM0qZY/nKSzm485LKt++8wZfhhV+3oCncqYaU6YiJ
eHSJh7c+FWM3hg88F2sPJgSDpnwXjaYqXstEN9lJh5HBNO3ouC7Pma/G6HqsdedQVLUE6B3oUXCS
drpcx7ksJoBV3ghSQGRS+Hr1/OLpyFouzNTq5psbUqRabPRY94r2yJooODlmw3pQLgI6ECpk1Tun
PG1FfteINOs+p16g+hvlW+jJrt/gDysbNwvfw6En5ymwd2OLyQNRs3p2c4WZth+Nazm7wg5FQT0E
eBEXCaCbVDrttL/UCywvfpL3yWZjvFPVIqxDjK2Zn60toeQznxSAUm8rg2vLZ65AxJEvCKEW0mrI
h1WcCFXEw/r3kyu9LYaxdm/GqIqWZ2uINN0n06SYj5zZp4v+s5xEHz/DJpjaR3AYdf2BnTUmzag9
Lr16gDMuL3Pj5o9IBfqcGNhbgGCe5ew3b6LO4wkb8fhsh5SexQnpxvXCvUtzcgTSn5IdiXxqO+mF
tKgCShICihNb0w9ZUgfuk5vIeHhpSc3Cs3I6vaHuXhmbzkybMBK9JHIIdwHObW8tuY/Kh7XuNkMY
yupDNi7LXWzp5sCParHBS9l8bAIL48LOhbG96aktpJNAsODaRirzX4j2iOwcEXOOqm0ZGWXTHohO
/cGAs01iKM0+bW3kCxRpacE7ZrhSM1unoyLvurwyWY11vPem3HNuWL2BsymchuhfwPLtJYeKsm+l
xT6r1nPpwvkuxgN3WEw1RO0cs4bNLTkhp4UamPDXdVSknX9hY9kApmF3o763fuvE0CktiRu7zrlx
dV5L61mNcz++zmUUmTesVlF4tv3S8k5WUxh13c5N7QBJtvP6ICzWwRe+aUGP4Fcehs0C9bXQt4wg
a31arL68l65kKaHnFit12rW0aywzlBA59J2NchZQBi3BSEBFnK36Bbd+m+6I7zRw4CHALTcNdeHs
cHxUhCXipG5MaKGoRUAcThAnvOCAo8vibQ/jdRtBN4/2SVh7Wyca6F/rBiu7ymcETsJXSJWX8aLL
5aSZXxBJjFk9bewmCZ09WMLymVUjihtT0/zScrvxQz2XVkE1R+bDLW8kkezC9arnwSmXbzHml0vh
q4UMkTJvtRPSRVob/77EqbLE3nwPREBCXuRLo2GlMRYdp8+PZW75xCiXEeZty/OTD8KUewns+hy0
ShyXmpyi8iEzbkqr71+miJ3mRpWW+prExnqq5Jjcav6ZbFF6BR/Hne+9KiyODYT9YxsP81XlFOVD
kpXmrq/goFzEQU+cxicAFatKHlpraV4YbtWfUFZD9tFaOO+js4aEO1TyDZUswaZbVGD2ZArEA5u6
hWqqaqQaQrvBc1A4+EKmgWobNbNs7DRlXxeD3wVAbULvUfpsVY8Lm1tmQcXEmrx28iuW5AGTNZp2
b3FiBXsffm2+F6hilMH27vRt6MZPuvNHUNRmrJ7JK7UPPAHYkAtp0ZpYllZ+HsJQvoXUNd6ofo1h
eBVCT+XM12jk8WeTpou4KmptWBUWHTX3jslugzYL7jjNENHKKP/cNwNmQlEjsY4hXwqLgi27XVIl
LCMnBPxt1QrRnBpU9ifDyz4h4udgNg9GKe8LK/R5Kgbpc2UH43UystWxYyEf/LTvXtiRDuwefP9A
LFndNxKc0FoXdRoD62IOMTOlbvNg5xN5OxmZ+HbGonnqslmQkC/NuDUd7AGNv4j/rk8KL90qCpIO
GCiAvXCN7X2CrPYq26a6EFNyheyBHlIYTz+KppFc9ba8DuRwS8dM8dCQgthR60xnabfQmVnXFJip
+ErXDiztQXd3Axb1y2hZlwJu45Qvim7WC8fxrXvWxzn1xXV9CxMm3Tm5lbxEagSlUNK6iwJjvReL
Q4if/vihAMNQy7vJrtv83Mw1bACKJQCbMD87MBRWV8UyvIORvKVk91y12DMwPn8IDHlP2bbWPlOd
fGotVVEz19xQnH7dEaw/Z2mjLKLKpf1OOy3M9BVV2vX2VrQyfbQs0ts66XcUW0vysSPLhb6/aCML
ldJeawZdaddbNg6kXKkciB/IdnkH3nxv0JfVuPWDek1wDMQis/qyMdWhgv1JCqYnXXFunC4vNm1j
j6heesUPTZcscsITD9Toqlwy61iWiffIMsjyP7fA35O3yZ9FBLu5au/zwl5rxwhX7FAT2bbFwDWf
oMq67kWn6+nBC0Fc70YL+ZjqhqSLoMZ7LNZOZcKi5B6SjAleCrSQ1zSEQ4iXIp1PCvzMzmjf3lmN
eG+SQc0HHnLlt5xX/k04+E/A+kDC0TVwAJKxwBqycbuAt28v3YZoSqwjsRttJqOgAlOeLwOKehXY
7XWBnLP1fNUcAngHGwiA+VXZzCHziNGa95nlQrh33dXwlhbJoWap+Tghjlrnolmf2gMGEx8wiWLr
HXTz/HVKrXX/OKpa30oZt0d2Mu1XTO/OvlbotIswBdPqjJy6BtPHmHqM+I1B9B6yPuj32SybPZC7
W7gAyMIyDGJY3oDnLECL86YDLHQVa8XnSTLK4sxyBRK9TQ5lU1VXMwbCTUT/25EyB7L3RAfFgd6F
cY9tkuIEVs5Fu1kbHeCBMEQ7TDTT7PvRNVduDJkN50UjN12Sm7coy6uPVU5Rbph7+fNsjRIpItX3
1AsweUkCEoojw7snQsz6NI55dYA78raUgQ22uyt29HKF142oyuvaN/2BmVHxVhoHQgSzjVOaG1rH
IgRQp3bL2260getSWbDrk17dj0ZWWxq2xYHZRPkJhXS58BxPPKVB86lQDNuY/NjHmqr5b47XAhko
gm942EAHRgV9GCD5ISHRtDjm4z3LhJ6XqcLOj2GcWTsy/geHmdE5W4LkusMUyMIOoxORyPgaSsQ3
VUA9BEuso50nZXvf8Wu6Fz0BmF0/DOWTdEsLRcAujmNdpK8Iuf4pnUNuuN4R+Se4g8VR9mip1DTL
z8x6CkopaY7AF9sgWViTFRz11LA8RXpJb+WKvsTvDdglRp7IsbVgCcjZvKH7DaDLtl7mvFfKG84F
hpieijU72JuA+NU2V0z9STSjajDYK2iubYx/bvKFRUPVVawZLEdSQl4CDanKENR9m3SULYQhxSsM
McLh2OvY+VTivo64OKECwCFYJxaxI58tp/PePX8uXtFkzLViLkKdm+w+z06F/xRtENJmZpMY1n3V
fMHPWl4IsL1MsuJh2s6Q1faJGzc7MtrteFfi3Ep3xl8SlnT9h8Ix8mYsKXwWKxy6ZHRxHwjHu9HI
1PivKmKUSVFTAUfZAwMprGfraKFSF3QLQlct7I4r0e0CCgQmEFX5Nd2oA6YscIeCaBSjY2u0mD6V
ubeTDtTjGALYFVbxwL6uubaLHWYVcL7BLBwXpdhlJ8gVa27oocsfpsXY8c5CoGkuJ48sedqG7n2L
3HIiAksefexUEO+0J/tPpllzfPRmie3cy9nbDoGgVaGnn3x6IvB8TS8khE5hwU1ioW2npzmt3D1L
GO+DG4/WsQWr/dVzDBTeIq+HDyGP4bOc8+xqKpfkNehLCFYwaqGF5Qwy90Z6uFNymHuMUVRNYC7K
JhQZgPkLXSNMxZHgFQysYMhf6AdlEVgwQMdnxa1Ys27cpIFnv8tQl0w64uxs8ZTDVeWp15GCs32t
s/G5Azp7O0ieT8LvoKe6EIk3nU6tW5wvya3Ro01W1amLx9jNus3IC4YqonZObyTuVRKLAdhGyI/M
N4Rr3yg3x7qIqfaLYEm5Z74jv451TVlhlXk2/oAs7m4LHornDo/ZFVGM6qEKo+oF7ZrldCM1aKWp
0c1900T2oaWF+3K2tf3ZzxMgg1nsn22ND4/a4CV+k41ud1AszcfQ7czdUg2RotqiN5Q5k6Xc2Z4W
x9xXXyN7Sh4ZVzLKAEZ0rVEiMAOAYd/NkBHvhayW06i6Aa0OB9dVq8LwQve1OTbWLJniVN5F64fL
vGNq/pQKEYM1HOePc2xl33yNWYwp6XDZUme5GWwdf2Uc2W+016c3Pnase8FDkRfPimOM2C3dpU5U
cIFN/Zc6aqI7xaj1gE+p3+NhPnu+PVxh9ksuqshjTBzy9bcgIduPoSzjzxrW0bXTdGy4zaCuUmpv
130bpWceV7HleKcirsgx9/gTpq0qPfcztZHlpW/1zRV6uMDdXH/sMVFhexCihu+eKf/A8xvGQ5vN
illLrC5EMtDcMCivY0XbFY9y6ak1ScDf8EAr6l1Qsifk+V2KO/Bo/VPVMgPc+vUMwzUfaLPZijhZ
+BPYlO6SxKeYPmNrFtAtlbK5Rj1hUU3xMUQZ2wecKmho1TCdo13QTeOXFmP28zD15hOo99Lbysnz
nH3SUv4iqgU0S0WN61kP4Bcu6TFX2SvdKVF0ynALbAwQAPcsZd5O0Of8sj+yVH4r+jHYxXZvPoxA
HcxmbMN3O8zGl14Vdk8RazhktzX5qlUCmBZ7AxaRlEeXv/ZeN00P2QhYnsZqiiby1iRPUTz7p36S
/f+xdyZLlSPptn6hqzS17q7JNTu73xsIIICAiIkMAlDraly9nv5+yuoyw+xWnZydwRlVlUVUABvJ
/W/W+tYDg4/o2KQTVC+2PnYA9LXJwdeYeD6NkwkgQ0ILg/CNA1Tv3HgGqpPNprxA6EF2MkJUvS77
0s72CxM42JGLBwU9As+fVqRdiNhujlFesdgqEqrxNbEFiBnKzx0KRPtDrM5z9tsutlipCWBny5Qf
aE8XsneYgK+23nHo8OS68zWDnQ7MXQyEreK6LBhgD0hsZ9thHm3XDZQKH/xr2ZVMvULAAFKn+mff
OcGlTVi59hJ4etQDIe5H66fd6oS+l2WtXrzpgWwB/5oC1UNMohFSaNf+YmUpIK9iKY/u6BGubEp5
01v+9CC7Mv/CT0ojZun8u+CoR/dDWjU7Vk36ue94+ZdZMQnXBrQJ92oG3luF8X4J5vmmAWREWjVj
RnAvGIAOQWWyr6JCJ5K2JXPuZPYBxdJyFXcCAtyqcYNle+NI+IikSQKDpBiYPHnpFzgNX00RDszd
mm4urph2xGqXpy67z3TqgzU/yLO8B1O3VXxnEZBJ38aTNRLM7uaJLz4gAfflWx/rLDjk6Am6Ytcp
Aw7BCABU39gxC8VqL0+yfqOifIIOhayGDf5Agot1dPWQ9CFcYqALxyKTeXDX0oz7ZyQDebfNhpFG
pgshKlwl7jAve8WSRXwkXSCv2S+qzzHrsvDHpNooQMzScTjtUewglx0iLe/oHPzsKQ+h9W38mWC1
s08gnTok6JXVDSmhU3SPdSqqDgVdw3heRo7Kw4J2BcRgrOHc0SsTew2KddUKAFZKCUomsRLcHPoE
kJ9+HO7mwIX6G0nJnyMTsb37BEpGccqcwer3fG0Qm6iLnH3cDx2rkaQjdkBzzXxtRjkshzR3dXS0
eZuCG1ZJ3QJIL599otciLzkxH9Lyqqh8pz96E0t8lAD9Am7BUgFfvLVsC6k3P2h8ZFI4D+cYUX53
B8ANkY2n8mQ+EjVEAnYOCVWfuta1rDvEaqE+LtQvQODn1q1OcLFFdF3YE9E7hjbKfmKWLjh2Swh+
lFvoqTAa0CXehcvE1126hUHt/yEkRzX2RBo6Y/n5mkUmxGPgoWFCjlxrk6O+JeE3XnYqaqtr1m3T
soWjO6uDcOmttoj3bUEIkxZ3LRQrgD6CEXPkMvtreD3pTorT4gMxGy1DgdThyc7bBZATK3PQASF1
h9biLW1JbR+MHT0xxiAewDby3DM9PINKdK7EvJhz1EfITFy6+HwIrH3Ckl90brpVff8SVwTZmdRt
bpi/ykek4OZ2KCgvwLvLYSRM3R5vp658b6LpaUKxytdag7D0hAEtvKR1i/YHKfIgcib34VDtqbrI
bgYxiLaBqPMld7NtAhFmmxTJsyE7CtETbL6MmOvt2Fnsd/1F7xs0N8dkaq2TZMPPwI8SrOzCTZ6P
R3KgxL5TwLvrYAERo+1544Rdv2cw7twFbQPMwY09MsKHOonQNwwNGXounBAVcIDPvh/uFSDc19ZL
1CGYOGXzvHUIpJDJ4Nk3i1myU1LIK2to41OG7n3vQ8Y5NC5EDxW8pqKAUag54u8RYjvHwY7zs2DZ
eE7m2n3sclF/zkokX1qaMpB7uA3uikVxdzXArVVd9TdO3zfffRtCnd26xZkanwVvzZf7Mfo2fVNQ
eiDAM/8qTpvpU5Uh4Iug5cUWaY5Wo3bEG7q5a/zFxbdi6OLnAVgkspxa/vSiTL7ZENX79YN9kS11
BwF16QOiAOIwJmf44jjFvDesiFCk1WTReAOjJlCM29UncbAr5R/smsV/BdDq2DkNJEjTjFRObhh/
tXoBiEUQ5ZGX4pw2863HQBElmHxyygQqfm5xVDcpoMgeqFE4RZ/+MGZnB5zzWxWobKsZjjeufp9r
TzBjRmFO9jmwCA8KGpY0INlU61bXRFeDNPWd1HDqZWJty4L0t3U8A703B323OjsEOMZuJ2V/Tw32
pnlpN6TncvtM2V3B+mZDkTIenCUpX5YqN+UeGnG3r9O6eci7dES4iEf161LN906P4N2aICAu1kju
Zh9bgLVKjDmRDZS+SJ0tEekPWaIR5TWhMbuIV/aImr9+HXL769J5KFvmpzlHfF8ClyYG98WSprrK
tDgBeYxPTc5zlXnj95K08Zu0n2HcD8teeD7AnaT2jxGApathMhU4VDVdHJK5NyN17blZWd9NnUwb
Jw3wLyxl/CUdu0OMLOSjIajmoZXKXUfACpVPIzC7eOYnOdhMeRhyXWQjm62aqhOCuGbrdmFxsBvq
LbBSR9pGH3RtPO+GNc/IbcULZ+jwva/Hiw/y9pzmZth6Peihfd/gaNvIDEVkWF0gc1g71vAF00Wk
8AxhHRSXnTt4t0pKsnwSryNYbyD++7LChZOdw/sClg6y25UHmhc/LI9tvaTTCTfQvCOt4RnJLncq
MV5PdoG6kfmM3rFeKi8y0VQp2qDEDconE4uX2PBk5uAPweGUHN/Sedbu4m/5Za0dW0YuU1rMTMPS
VqWgTsSzUzg/KwFeJdeCFo2QoyO1AMSntAyuQW5Y7yBQISKuusV6lKzsk+qpzvmVTj3rri3JySX8
tNa9CESHzFia+BnRB7XfBOI9lQgllzxrUHAK/X1gf7g31jzt4kGrbZ2xbKNxzIJ7r23HY5euB7kX
1+tFMMfvNKLUGi6r+innbOQcrHmOq7i+jMx+N2SiXfcwzb45pkYKFDO4zohI2HLrlCdJbBp3BAr9
vR0H4oR580g3A8gW8oK/Y0E4j/tyTK97LfoLw0HOcOxVU1m093OWBVf8DssPBBoRA4aSJoWI8Se/
79vrEbbaY4IFANx4MZX8aCTRgT5XBE51lNMVWoknbADprvdzxdCE1RGpScm4XWyv5+d1rNG/MTWP
7Fn6wY+JGTIxVnXlbxl0tt1+kqivw6RcKAx790GwPITZO70lrgXvqrdIzNtHw5h68GQt+MJu6Yvq
OALnv2Cj7Z4jJqlX1cxlmaqkvme7XSKNSCUlOqM07GeoOHBdWa8MMCiirfxIy+PcuIjPn8A+z2Cb
MMF3TfquZrJ5GErdO2V4360CsLVSFChhcsBb2GR2jg9Be8xhsflZ0qHgGvMV6NoQWVOrn2nWYYdh
HRHt0Yk1MdWSyetN45OmtHXrGsLwHDMQhsW1DdikUdVq93Zg98oACEzrkPZMhSYPIVslUK/Nph4P
8+JyBhHtB0xznucDcZX2qfQVm7zQKT76pSSFaSqYvNvzVdo61i3ntTjOM1czxaoFyTeyHxFfduiM
x+E/GFlXZ+W/RP+BCFzpr/gC6fu2j173F6N2o+PR8soZr7Q7nOjQDvmqUqE4l//B4vmrkVV5gB+w
TcHCBaThyl9clxAwx1xG8IyMV2J90yJ1pyssjI69+4Nk4u5v3/sfc+N+8bLyYwhcyY4feI4dQO9Y
//wP9s6IyIqMTPh077FNlfsKnVVGRlMYfR8qakeizkiSpUwLk0cnFsFw/Pdf3lk/sX99omr9+isR
wvVcSbgePtM/f/2xUWFUiTDdp3j7ig2QS9qyIEW44CfSKw/KkmH9gn4iG27svnDu7KVm0uA3QbRj
oW4laAxrO7xxur4N/ubz/UvKmseKtlD/GikOFOKfieL/zYjy40f15VV/tL/+U+t3889/639GOvm/
Vd38F5DI4k96G/7639Q2rv+braQA+8LUQq1P7j/VNs6akYhQE8MM1Ba55p//Q3Dj/wZFh0kFoBWQ
MQ4Ykn8Jbhz0O6hwbMQ7kLz5I++vCG5+SUhkwefxZWAD8T3aUIPCXzw7VcLW0/flQWZ4DI+mWEL8
f7ru0744Kq+w73Q0BA9ow7JglyFqPU8W9tOt24QzPmAhe8JflH5t0H7KDX6Z6YVl3Hg7M1D40aW+
W+3cMRmfTSZJDGi7bCRYRSTqqmBBp7d+OAjwUtpYPwcKbLMJrSzET6rLMoNcieRyw/4Qfn2R9+FD
FkzsEaSrWMwpv5p/j0YKvCNhtHH4bLOHgnbo9GjLUPGag89e+hORXqx3OTLcGatIP6IQaIv02zxn
sKxTC9n5RoIKeZRBOcptaAXB79DAYgVv9nho6aOIuJoIw0UGjJeJGqpuuALS0iENicDXiURFoqn3
bSuRU5OdELDqktM4xjcW3uajtMuhmnbjrOoF06CFA2i/SlvKz39/bPxyPNqKvYjgRwfftIIbfqU2
jKRDubOgHLdLeZvbcnzGhxjW/8Hn/+fTnn8drxgWMjD/XsAoN+Sh/ePZGBZl17NNv8VF5HlrAA48
Y1P1bXIa4iVN/wPZRPgrUuUPZyEHMM8mTyVfMGCbs2Kr/vj1Sr1gp0z7N1RrrJoaTuSXkvnWaxqG
bXVaMDIkUDNQ/++ZPLrl1l2LB7Z7iyHSc8LPXMXE1m+WLhm/Z0ZhK0n4pTXtBwGaxL+8xPEclse6
cOK7idiIno1rx8JJdXOkrrzZQYQs2naeEG9HPHvxFGJP8hqvAPjPPBB2PzTkDW6GlQag4/omJLm8
u8OVUz0rf06ZdQ2dhyIZbAvYvth3CDlrpnDXL2OAK39MHfUYjR7tb2FYN+2x+Ho0YKo2O79PuWeY
g5v6VBhvnC8yFUPNbnQlsYIh7d9tnciXmWeL3aZRTEPKmcy8E6ofCsDFzCTrpoGljtCtgbmqJLiM
QT2ymvndRJFRJA1ht0cwtkzzzm1waQyobtwZ8lGWOMGtkbNFJQ4dGHp2vui3vFnQrMZNl2K6YdZJ
OrpXT5LsBR3cTWXZMgAQKWYfLBw0QCyb8jds2HF5EINAUoxvI2d4HDgQEZl7sp6IECW8oq6dx22f
a7QCSIeoNFkKRvpAImDpfiXwzaczLRKJv4ne+UtL0FVwLTo9tFt7GKNLG0QI+pKiz8Mr4xYKNXPo
988Jo1b8cAb46LZSfJ8XCuqFbBze/utlTAqG0MbqH00RpFgMY8qOwwK+/hkBS6s2pBlZM9x2Jbp9
olt6gdzX5FuBa4E4ObXN2F06i4SPDbSx6aGOI0YoSVwTVGf3nY0zyKOHO06Onwak9GQRSjLV4DJg
PxzLi1fm0No7sHp0Sd5knZMuJz0lXuhNj1kjEjjZZQLlNBsbYit6QFE4mitE5Xk8NB9jPOcfia96
Bm0WslDexkU0lzo2+mxcq2ezqFqSKzn60ARR6VwrJA7jZjHEnbeEaLiZW5aXOjVwNBUR7JelmXwb
KyGtuKeW6Wm0VH3RNpl89dSNH5N0+2eMndLdSagLcNSFn5KDgqQN2eOi+3Uag+R/T6Vq7oRCpUGk
60Iw3FjO7OGdXg2r6TtAE+4s/k/BZ/xcwFMOrlQdhsBojZOrLSUue7IlNom1CZqehSc7An4bhZsq
uYMlATOaLdv4MDN47g+1p+hG/HxGL5bGZcl0vycDqlBzCo18lOqMJKL5LDhgaHarktUEs0XztCgL
I1LpuebRSfLpI+hHz6XVFu05mBxwrGheSSubuQ8/+C2S2BbN6KrZ3VhJTazZQAhqM4vons2wl52y
pUbcE2rWtlvk2xjjcEaQejW4lXoDrF7cWPM8OVcAutXn5AXidrTj+iNZqtrsrQbl1c42BaDOuDFQ
fIuxIHAIp0n+hOfM3MiahO1ec+hhU9XRS61hJG94PFK1i1nm8mt1Rvch9Nv660xY4epy9T3o0CzD
5t2c1vI2ZvbGiiAGxXUoOmlRSM51/HP19z97rI6STSeZ9rJLxSdK4+LhwQqGiOdvUTo9tR7BEYcK
BNxX+lC4y6XE9sFjPcG/L2bfbnYl5vqniOsR/nfuR+wk2PRvBIWuAGqAA3jLMEFdd6s7sf9ZTiVT
batZWc8Rjyt/Z2T7eZ24orq3ScFDT9RMYLTCQtuMXWMSD6qjxz7XXa4ilznHNuk7uBML86Dh0vTk
omwKywUJEBAyzcRQD1ISzxfKKzSFC8xo39AdgtBHiMMxMAB6ddPbRQYjCorKim+mLI3lvg4D8SOP
ba1O1lyUHyk5oMFBxMn8ZBpSzTaOsvBLJMrAtSnbFsOayDPS5OLMVQZviFd/CWeU+zvRlquGAbmI
c8TxSDQuslJRX9BJLXoXJTlyjzEi5Q5GurK/QdF0PliJqvdAB3yqHYCAW0BN1suEM5SHPLLSzyye
Md5Fomh6Ql80OgfZNv68aVSreYUUiwrGa0mPzcF1yFJGR1kd8NGwR/fnCWlrEblTwxCsadlCpGmD
UXKJFjjeU4OczSGVARNqJMieJQOU0z+dl/IxqWPrp8lCAu+WrrtdREIagzH2zzKKSI8LGYFR9XiL
mnlPFZ7XonXGbusYewjY59hEgik+d8bZNPPPbP4AtYIuCEChEMGKSNvOIryhlQ7IIUGc+8b0BA14
4BJxvBpgmg37+O424vgtt6RfU2P5SebbV4Gugm+x3aUPHc+72YJkzu8NSwQCwgo7YsgRFuOO0TDm
cCvF4r1L6Oq+1+ipim1vMdzBExWhH/N1DWl34u3aqHClIHMJ5ndj1jIKmWakVVtc692ds1BL7kLh
FD+Zd9Xo9yiTPpuhL1/yIY7eVW6jpBRQzl9ALPDLJ6/OFrsEd2a3cSUWuiJhPs0krmap7IUdeqEi
n8TjYgoyL+Ke4NiOlw7ZIDDgjZ3jNDrQ6sHId+MlYZmLMIxsa1B/CA6HcnjRZSReOsOpfQjRdsA/
QlnQTAVa47HGT0fcUEV5MNjVp3Zm6XCJte4XRH/VD1wo3s8ABzqmXe7bYSPFksS7THuEmOkil8N1
rWRhuNPHxNy1KsxeBpoAJqwpg0ztLHMBy4ZElrNkvk/8MrB3dAdRnxf7MFdEs7ZRLst9ghwSFUpA
UNzGrXEAXwesb+RRdoXVIdFr6/p5ZgEDoNxKreErHOBwYG08lg+B5UXul9Fqp+ZkcP/yRJbwPGBP
owmPENgOgd85w7YWJnDeyqiJYXDAPp+DErF9AMCLaeiMQ+eYoxqZIVW7IFAZItV2vDznaBUIdg5q
PSOFaVW8RuDEjBoOZJ/SLoDnQiz6lkJggigUF6SUV1UUBddMlgXyxVK7ko0kJU6k7yw8wDVrHMoI
F78ByHE82EWeY7DTVK2A/3H6udbdzM4qv1Z9aEUxosx2Sd7R3xTWQZd+Ju9ykwTivezWn0dFZZr6
CGE5Gc+2GpAKgaiecpukDnx1LppIcrYOa7BPvauI1CPdk6k4rUyO0lkeW9k36VMbLgmOHfbiWY/3
mGXkU9on2j0QU0pcVp8hEEDG6y1oAChFXHNib5Y16IK1Ue59mnjClYzCyCn4mi40H6tBfaL2Rgkj
uUURAHLVTfmSY8jihKzap9l0fQg0PMGCyoQTaAly2Nhvb6ykSsrrsjHDeNMylO7WlCuVMwFM0Keq
c+Sbxr5lyow+SmNIGe/reojcB7etlbiBblS4aPXn4Rt2A840J49WTt+sKW/UuGgUB5nvPY/JNH+2
mNz01mZ2rWjy2N2cWGGOkPZY3aI+D4erRpBut2nzCOOG4xluwxK726NFbT1t8IQsgtgNqE4UeJ0b
X2d4nBnH017Y2ypkD6XRE0GNUaP7kixu3exM2/vOqUn8gvVstSC0xKQWuhdnbBJ7C3/TVHvp8eHz
fEWI4+tOtjSt/rwAr9RT1d+yNQbR1kUoDfbQTetphzzary+Zp2Mm2GEdf1agPtxNwk6ITSxZgl/t
gIw10mUD7e59DJELCeRFdzcpj++M7cOgY5+rW0b8INaQ0iaMDHq3EA+J+ACFWnwdnaD/6Wah977Q
98YvFiHzL0Vt4ntwRlGOc3zIO9gYrZm2yzCN7649uNkdOnEO7MBNJFbyMuxRTCVVv9fsZHhNebQ/
DI8EgmRrSk/KLAtbIqPItqjtGQO4VIgqzkMi+6eJ8eS3gFsQ9Q1JWOC6h1TIDQ7p8V4Bnsg27GRt
95isLCwSqdkY/C7JuSX8I0fkE8bxo03O1veFcknAfiKojITp2isOTWIlvEJJvLwtEq3lpp5w+EKj
iJgjDPaU+mc3yNTPJpLxPXuJKdpl+AfmDdY3TV8GjoVLKdPsdXPPmbrD7437Xxqp3aQ/0VhVn92v
o7A/TsL+7239UT505uOju3mtf/2b/wOHZowo/v9Wtf8q4g+T/mlqxt//O+gGxDViClDoCKkDnGdM
pf4GurHUbwxkmTgzigB94HiCP/r72MyTzNp85h/rPJpR8YqU/LtNjaFZyLTMB3ODa8UWzFT/gkuN
N+BPYwnGdiEDB0A86/DbV4FiPvfHsUQaJxE+rfRSjVYT54/Gbn3/hkcpyAd2N7MLp2kHR8EBvEck
EVbLNd43n1ZjTCAtDPHhaHXeFzec7e8aprHXETAn6r7dyaEF+b+iXdDx7EM/nbHz20i2tHkFsObY
91LGNhp/3c/p6P7gGGuG8nuCcgWs7oS/Zpw2nPaJ/0R45ih3BZLl6cFry0DvEFoEww69YzDs1QKZ
bVOrsrnCJQO0BgDZkBB9bS8P8+omWb0/8ReBa42MAj/XKJFZA+AIqYbkPfYURt4qoy45swix6mvc
IrbYDkz8qMjZcMEXnKDmkP1eRrStKL27m7m0rMLa+n4ZNNl3n2X1lGzjxCziRG8psm9+5TY2DeQg
R+fBqudJHducuu6m6fX4WKCTa08AdfLwrmGpQ1BRV0L/4Lcu7MPY9QJ4q6rt9e7r8gNbE76XgjkG
RUcJMWzTQIIg1bzyUGORN7qmf0Ee36hCL5Q0Fb6To4O2H08Ec/bhiMEBmb81dZYAFgE8rh8OHS5b
Q/JWgxOIgw6AdLxc0PYTE7LJutq3L8wSprMSmPZpUx3zBiqQVRjGghZNQ6qT3g4RuRFg0ZB3IciO
382Ww011gXqCqnNLPEE5Pcy1LWMCSPgzEnCQSm0kqsGSkpgIHh6uoWz0FztM8cN1tXHHg7ZCxEyQ
xvOabBSnt60To1tck+WgB7XVrgVZg45e1dRtHsoJV9hNfsjFJJd9WHHdsCOFs73DwdSMF0R+7Zcm
4DY82j0JIkdKTT2dEOcH6t7R4TITBgz5EqvaCqVtBwyddDc6cKDVzeWTIMLkHlRv9r3OURNvE6Hc
J7yTk0sqoazvFrB53Blx1V3jfzE3sAjUektHjJFDlLXZBlkfoTCLK9i1Afkpv3WMD/wzhPH4ExN0
VsIBl5NiTxz79nWUuai7imyaqp2dtAi1hZr5bCm8Q4RBlbBuhYWQjoqFmdvWopcpL0FdJC9cEiCP
GGhh2WIbg+uZ4JiUFVY5ttHB1lP7E1xI7HDvWRTSMdv/OwekGn2IGyMWLUo7bA9TZjmIcJxa/ABY
2CO/FnFob0MxYo6ICdPIt0qRQrtZSW3xRsZpD41IJ+ygqyz2+b4SibFv8R3x2vI1qbO19ZmrrBMb
XNNxCvTBhTGY6JEQ3bjrkJWYFrXGoYnL7GtYaSJhcoV+/bqiy/teGFB+JKGsJBWuuDTee3Ufvlrs
Wll9l4nXHCzDiYm2oTLHwC6J2ZP4ir4FFS5LvOm0rlve1uWqREf/CsvRjfEyOXbII2X4fOMR2Dsi
zEueLmDL89IHdMPd7YtmlTNl/XHpUX5s7LDu1GuiBh1eYM3pAd6kXTn8h8+7NmJ4LVrxiLWShLqo
HtviniVswGaVZV9JpxWC3SSKRhV99DoOjBuwF0adhRwp9eIkeZ9IFwLWyzdBimkLLTGmO2NvHNzi
SMonfxeQg+idaKzc/LktqJpOSOUbdtl515qHyZpNQH9Cru+VXPoq/5HkqKhxzjB4RSGSeLLYGcCb
65HrD6w7z7yfnN6cF2iBCYQL6Vp3E+KhmbxfvsiqizUtJR6NOef3Pip9S15qWFn1N6o64TNddhI8
Xig9cMi4GAEYJoOAnV/0GHjlPbzOcNg4HQVmTzWt/Po8uU4nn+VqmTqtR6+O9r2yUjqPbEA0/a4t
Xi2zGReczggkYIqiBnYnwo5NibwnVT5S1AwmIiHXo6ZgthlE1OeOcve1y1IXoQJKuIdhCAiWCZ3e
v/cj0Y93hCk6r8nCInwHvD1P9/0wDQ6LUcdNXhwAoO2B7rl3kbwy6SOKy+6ZsPcElX9RqKbHI5Ie
9jGh6o3a+6y0QR/6Y/wg3N55LGyHwXqm5lZhuKMmY8QMlWkrFaYm1slePG+STiLEiyBuoRq3NAEK
Tk0ETFO747BBkV03vJAVCZPGb7ASA01CDmeW8WmAGmcO4B2a9JwDmwQxOg68YJDC0mjv9gjLsAog
WWLgZYBMkiMJfuYcFVXo8yAZu2YHj8rqe2SKUp2ywQqsFeOBiAbqZ2OO7RzT3U9djsUPr8IKCxL+
smzGWiOh7CMLDlNSwm2lta6Kr0mxbtACP2W4D40tRmDN1bEl8zWOTyUsV1rovHIeA4cl+85pLE/c
OK3fsx0bauUdPa9YPoGDNGITRMb5wXMMPEi1xGnvWDwk8W0/OPiDU4mgnbzKpr4BBTw/odio8kPB
54iOdiBAAm0m841ulXdAK6Kt5bOG3FGEl4VmDzlRU6HSTTMDK7IkPXILCIUCCYuQi+SK2bdtyLbu
GBQL7eP5K+xheMhE1nUc/77z2ausYMJtFaO3Yx/ago/sCdhFQx3LuyIbFCo3plb5oZni4XHWLSgQ
HwDJw5AZ8QNHOKDZJhBMOroMkxYomZLfkZxqJ9rjnWBGS3Ujkn1ODfi1Lg1tSeFiVdt7ykxvi0s4
4MG1Iu/emTAKXyD3qmrvUFWR9+livLqirprMLZNaLvKdy1DTx1TXTBjVw6Ztc2SFTqSiDb5YPT5N
4IOAAThV9HMBVLtmBbbxY+eEs3OFNSotiaiqm/5nNcnx049occkNWx2k9P1Wsit69AGb3scUzyjH
J1UsC5rghCorqI+tNh3SpwzZFFsD4sPuI4wg1ikP0lQe1FBR+S2lENWtg5RxOICYnSTrqJLIuM5q
2l2UAkjgHSalDJA0nm38cqhedFXUKEP12DfbSon41dEMf3ZlbgyNvSHz8dyFfv69dgmCvcUZK+uv
rp4782AlVotJx6vMJ/aqpdn7pRuhZh17crLyUaXFodZuKQl5M6PYo9xHtTqHbZFdUsTs4StZtJhI
OhZn1d2SsRdgxWqZ4AXZXFvcsb3M+oeV+hRBdhu1GfKZDDNdUwog9UQqXU39UVT8GC3vruX1qcNb
yAgnZRgwoNBtryOTZJ+xFSD4xHgmk6M7O1gvlsEgOLaaqvtSG3vxUGjhKCI8QNK1OWqazQa5Gn8F
FsvSMYA1rkeFjr//ZOCS3XDDJqhz26ZAAch085k1UH5PdQXFS8YeihZ87co+wzrx8LO181xvB+H6
mOYUfropgKe4zW1CITdTSPW8bftavdZRguhGVZ1fbZ0Y6yLFlcZhzwU33shhMLc9xst4E0XO8ErV
MpPkmyRFgJreb37IejaPsHnBzER9E98zt3SnXSUihFKwMRZIylm1fOdEbNB3homt9xnj1QM2I25i
7fG5HryUBWE6Fjb0thr6BbXVaAVrWnP2CSp4qI81FDqNn8g3oJI9JvJTWjElZjdGsDq0xPQzCakU
Dj3QDMyEK73jhD+CDPcFQumbE4ixBjAQkV5m4nJ+qHSFIqpAKP2Ol1rSAMUj6CApCPOEWQaWbWPL
lPs9NkWlt0killOs1zRogVuxOOa25aTcIbl5mQEDkgjvVqhbLIP7Zdsnjf/apZP9kUURGMsqlb3Z
Z0VGmepbA4LXomLRiDXSggX/v336P+gw/7ZT/zq+lu9/atRd+5+tumf/BqfdJj0qQBXAsJum++9M
WvWbYrdDiIOzqkzUmgnwD4GL8xtgUUTWyJz4f7AUREfwD6KM+xt/G2WHIq0BWT2ihr/Sq/tylST8
S0IQMC0QfqBo/OHbInBx117+D3IuutVo7kL50OUM3jdpWBBeEkfhualH8811O8BmoSi+0KBU9yUV
HfdmML3ZJYtHVrZwqrAV7uLea79g95rgz+A0m13bfQwqrz7AVJjP8OEy5qrOo+XEy5MzxtAykpZh
UtEvVz67V3woFiBRVNbzQaBfxsQGAoTSSG4lWKtrXlN1Ye4/rIYj6tpDZpkeHKIbROjgu+ElVw3r
gixJagnKRAY/AgSSkGd8+qMtaOn21jWVusoaRrQcJwRcUL6FdKCN6CRL83pRB03WSrG1izUmFyig
RQQv/bnt2xxaZInhFg8QnN6z1hDJubP7/lsrHJbbbJf8e4347si30t7oyA/gQ0XOHah8CXfKIVV7
ZtIJDJyjJS87B0IXPQcD1HjX1c4FfWh5hHX/xReJfZWh79Z2Pd2N8gXD3F2HB20GUM6YvvlsMKol
1njP6P+C/eMNutm1V7Z7vGtLlV5wMD1JbW+DnNd+vQ3BfTzYSfRuRSErQDO+1FWkz309uLfGh2Am
mecbr5UkHok3DP3quu2aCx8V3YH/wOyk3vvDilYfZ6CUSfyGEpamESln4GZcy4GcXm3dvQsI5Fvq
Fuf7FLTf0yY8UzBfmEZToMTROj9FJx80U/Ve2uJBlOYT0s0T/dVDFNinmZqZ2/fQsgYhkJ7/1rit
T0yE5w8biEc5IduVOWQ1zfmsI3dvLP+rqPWj0U5znbnja+Ch3d+k0akZZj5Ter3R5Mtx0MQuXSHM
5tqpUszH44z0wsV5uHFGvGDRaOzPauT35VobNJy4K61kwrAqkEsTGFkdAwt3z9CfyUTIvo1+NF8m
fO45UqxieBmKQvTvbBAfKN6ASHxvAtx2225oEWgAW99Us2qBtdQJFbzlm4SdpoFRHwQmAqoBIQ51
fTT3mBgt+KETY4fh2mmy9hWqaHnXDjEmOK+Pz0GCn3qDqhmaYjcx/SWrfJcmrf7GVYYhdQAZlAA8
beL+y5wG/C8Z3skMvOo4E57it8+QqffI2L8ik9nRhT3ge/t/7J1Jc91GmkX/SkXv4cCMxKI3D3gT
J3GWyA1CpEjMQGLMBH59H8jV1bbb5Y7qdW0cjrAl8gF4yG+491xqgIUYWFveTUQbbC4PEz9KOVxO
DiTeys1fzKWgV2U8JFoYzaYfXgwIu/eTnK6aIctOyOCuHFQphLivS7SxCEskWDvIQ1AjG/OQgSO8
YUNkXqwOygX2623M+sTb4QFFQBbgH9Qudke3JFautocvyDMHe6e75KoxNXq4uroytoSxukEMNxj1
vGcvD5uQ4R5ahfShZr9/bhZtPxq1l94R8IcPt+RSMqdY8PySeMGoe/pR5enXOu/PRvU5LuR/0nZ0
e5gxxnPjY0qxuvCUye6rZHN2qDbdu3aIpqohQDPvOCoO/sgslEfgtWQk7vcqxnhIRixI5mgdzQE6
HvSFaHXck6sTccA7bR2dwQ3eMHgGhymD7tEjQHtZdHifls0pMVj7eHClska/pXV512bKJRaYTWgR
F1k7PgwzbpulLqmGoJCwaUqK4+SmkRiK94RLFw9MzGKZeO/ZXJ4XFpL4HkEnDe/ghMo3BhSngqYP
AfbGmpmipHZZJkPe5/p/yd3pprG8ewO/a2QaM+JrdzrhMv1m9nwdzbA95URWtTb3IFeamIUEe03P
gqhJvBvigOUtH4e6rl3zG5Zj076wiuRkuJPat8K5SFnNY6dWpyC1ghNt0LMJO6odbRuMiK2440GW
PI7Nml4MtZUd6twOd8QgAsAck/QJLOfXAtA/pS1jVh/fs0AaaAm3AcySO8mely0WY87PW8eRzpNU
E291kb5ZOUtxHxjTUqO4BivIGmMNmFTmqRfB8nXf1dzFvHoIKWOwYJxluOXFw6q4dMzZnL4Dy64v
cc+Nb63G8bfTtue9N7bRuDHx4LRsmEscD6wjco567YJjbuXzDUCLUlwz2bWeppIOWLuFAR/E9G6q
sCBbe24IX/X7xLnVPYamse+3fJAlPKRMV86q94pL3G4T1mJGNkhBhuqmb1R2UI1PVgg4A76YWwiG
gT1Jw/7cWbRAJ+Ddy1GTM/BVpgAy6voGOumpn9KjrE+tnquTZQNTdNZq3oxOJa1ROp/nVp2Yq34a
YQsURJtmnBL1MaNWg4mTw5U6iVEVbMPK5LB180M44zGsO+t2INwg9RWXgM9A8s3ziIqTXyiX9+vg
mbtk+D6vRU59LYMnY1qSgw7qIR5xWqL9IDe2cIdkn+DyRJBQtt8NWvbHVAT5Xidzfc1OvXgGH56d
EbVRrjp5ekEORHZR2qFxY1T9cmfkQr7kC3BYRgeboXdcRHJGdGZzYI/+Pab35gqvN7NQUPVvmeWv
DwTKJKC2GGfAjzNReojklu1JFfvNxm+1lvX933Xw3+vgLdHvn2+sHj6aj/R79Tuu4vYnft1ZMaNH
te2b7KWoZz3P8zEo/H1pZQW/IDn6qewPiQ5EsvOPUhjook/5DN6F+DnB+OJ/4hks+5efYZth6NsW
Oyb2Wf/C0moTcv+mDN58BOjMA3pS/FmhuyVE/K4MRkigqS3u/Nywvvm9Uz0Bht8kOpoyJHJHoXkl
BMnxN1fo9te//7deiq24/uNP9anxLVZlIYyu7bf6TfHNbHJBYRTeQZfyIXPX+UOHB/Hy//FD6CR8
LLfCIuLi9z+kA7slkO3elanrflsYvgJ5Rgrxa//HhjX9aP/ko2z+kj9+lI1yyWXhx5jBHz7KxPS+
n1xxV09ZZe+EnTIkFTlctFCZJ0TXr3/9oX6vtPZ+3q/AMnmkQhuw5pb/+9srVxaWYh4d3FmEz19i
UX9I6Uuuhkmo/+Nz/dkt+s0PcjYJ9m9ukY+KZDJVcKcq3toZ2NCd2cNK+utP82dPH8kCtIEsTLFw
/uEW+ekw17T6dwCaw3v+J8hkWq3kRazSOCxhUVWRi8Iu/uuf+jOJ7X/ds8Amw9D1MGGYf/ixgJjz
JavE3VA7fawoUHEOjq5Lmeo5hxUJx8PUh8m+CargK7su/+ChsnjLU5+pkQPZBj60rC+DPuxw4FVW
EsNfpzr969/yT68NTAdHoKkPHPOPD1bfT11YQHGbuuFAshj2RVHQGdamyD9tZw1vJbPO01//0D+5
65hI2KyTGkxgzB+vzDIx+c2UfaeL0bqwe4XiE1LSv/7FFLBmCV/F/kJn/gf1PpztOVsm8y6s2S7a
CUUJeBWx/+tPwgL/f30zAzfgR/DqDUTg/PHVRnJk0YNZuNLrDIimZ7j2LSxE1V70nIZtjFaOEh7u
UjCxbiEYbQ89ZMad27EmpRg0u0+QswkDrbpBHz0ErhQ7xFVFAIRjYDVQ9FlyBcJBhLFqNSzZfA39
+1ItuAAIvU0YdTb4/uiOCTlByCyfAr+WT71b+xBGkLB+ZjMU052XCpMFoOEMcLXWLf3DNqTzVc89
6CNtj8DVwQtFiDWts0nIN8EP5mSVzJxzUkB921/3dK/4DfjG6qvUUM6d1CKx46bNy++eVeQbbhII
fNQGvnUUneM8JRC2xG4xQue+x7egD/CbHFotpAl3BYSCFaasZKi+KPBzuwHl2yviHdavVdeQXeB1
su6jDu1Vjaw5538BczJ+uFnTGfAzRuM9nWz92ReFexbNGBSxpzxvjkRvZA9cx/Bsw68Lz/BbQgw0
Ykgv/Q4s0bldsvHRZEJcHNJmTM4ABxXxggP4JHijWUdQRtmq7Ej6y4zGnPb7UzAFZ+rLnjXd5924
tlc2nlBGOrzCFsj/W7hnOvTGR6/htbMRcr1TiDI3uADprsQB5K79iuoqh+4e6rWN3W3LsutFtoEK
YJ08OLnX3aZER9y0NT9h21RXj03hh8Q0AOZ84lBJj/ztiDEFOJUXYagJ2VklnBhrSn+7zoN32aFF
+p5hUgGvWmSNdfR7XX5jW9MU0C28GXCgqwGiCrJ69nS2fRVlq1RAL4AIyLgOQlXGWagkfZLJfED6
vmEcArFRMT0/bb4zFJd0+UY+YFNmLfcGnoswAyKA2hvLJ2MzckqNLGIKM4wYaxGgGliQrb57M4vg
ndtIFipp0y/vbAGncIezAa+j3vircgJ9tmYFQuDAFRsOvlMOqrbWSm7acrKr606pjXzgqVbFzL7V
w5iX4xU0IefT5AldbkvPUpc2ZLmbtnCAgzaTTReOQ2rtkIlntOX1REblrllDgnuayiNdKFQJcN7C
Y+i+C13FbknRQ0BUr6Et0oBO5n1n1Q1fMbNXU2SxrUziOWyp+5dU06imZhZ8KmTp066bhX8wBpPv
zdB5qNddfCcirjoTjmviTPo915b7xJ52eFV4fh8CAGtsFwoECxG2Cee76pbqyQ1q725TRL6FuhZz
nLsh6yIAtOW51TzN57DO9E2n+eod4Y6256lu6R/4rPKNDpAbBManfjPNJH3hN4CNhI0UNlKzBhez
XdPOYj8KX8PKSbzdMve+jGQ41rh+1ml5SZqRWA+ba7tpS8HBxqQPmtcVtrbX3F0VIAJdFx8Lt6HA
ct/Mj7RC7btfGsmLaEQn0dLb6ascLPdZOy5ivDIsmi8FsEOTjXxpIO1v2xK9uMtJiEqz0LfCQGm+
w0OXvyRGll3bAzF0EQsPlPmBWjMfejK2qoOq6eKg4jmyiY008J5aJNyPZrU9g9qcnvVAH8cqxQxN
UAWb7GZkR2+CjXLVMyT+5A7KblXCShpGRI8W6PwjGg2wzI2as2u4xYz7A4AuC85yAhuiMiErN5q7
1CrA6uTWJxg9jw0Fr2UdL2T1hjEHWE5Ou22r21ESD6raZQEB5BnWlU+pzrxoHh1zP3k2QnQcjJiF
hqopFZdpru7Qo9CbaiGrBt6r690Oqkasm47bMJdtv0teqSrPMzxeca15k8vXeurJDo5cOwd9y7aB
hSDWnAZVG04C1JhXoidnb2fzOib/RuL1wqYzBb1yHjZNbR+1JiLssXdJg9loZHVM9is6UQO56HA9
VGVhxOCXNr2PtMGGw0lqGAvwrdiEQIIwxiBcu+2wS3temzZTL9SvebWfjcC+tJw8+GzaKUT2qAtw
tY4ircQlegXIrwtGUc0J7bOXz+YlUba2RqWW+i9okJcrV5qC1frqz000AWf4MZfGAGGEtIXDgPJ1
3KPUyF8n6Ey3JjyODyPzrA/qbxevWpNz62WfZeo8JSmjHqMdKo2/Rbh30s6yZu8wczGtZ5EP5mO3
EJIa41ZJ81MHmHEE6pSz7ZJOy9gWOyjygAxlNhglXXnpIcBF/4PkbGuJjaAv9cn3XLJ2NGNNDF8E
PGs6f1kae1/0wU016DSAa14VZBs4YNkiM0SotZ9lWRG+SKTR16IYAx3Dwqi/JqZY2KIFxTReJiGP
T2yEgoOywS6I18DvPMJha6jsO9fJEj9m/mCDMWv873pDABASrgiFcMuBRJAwBcoG9GlMKqxmzDwP
2q0XjvhxgOGIWUQae7NwM4Ya0+TzKJoaYYTIquTd0S7ZVAxEGqJzer47Vs9BdKD0qAhZsBPU7FQz
vRORitOMEQF3WbILaoexr5creIjlvDJTCacWIWJOW0Hoap6qLlI5T/0+KBFrxDSopbvhi9MuKqB9
m9vsZuiuTcSD4wHjhgAwM7ScVD42quKUJ41vXJkQGrMLzVEQ7jHYFvpcD63zNaAyO8MHJioWnVz/
DQxCrXajucAB98pA4FJI84HwB2Re4WPtIP6TX1bCUUmSr3vvbq2t4NXuFCPeJOwW6hM0/pFA103k
Z+Aw1Nph/O9YQ3QDn2xlqCLJ6liML6zZCUoSg8MUzHV8CgdHoTLaDcnsmocUXFkdcRpNCJ1hSTIp
DCD87QYH9QX8kpS1BSlX1qeenGk62cnApExbtmCjDAL+Nl9A5x1o2TP2yq2Wxons1/rBZystTj0K
e4OwYMwR6W5gsTxf9J5pZk/JkpSgITxs1Mc+ZBuEqRG6BIarfmITzBfDjaUJIDca+lzk77MgVol1
p0psuVdWOJjHbk47t0W65QQhiS+j1OUB3WdQflmKEnFX2VzM7JLns8bPNEVhiPghUqkNf21LMvoY
uNCA05C/MIeeCCLBMqJlz6veqyAxT4t1NUmf8CEWUSERH4CIrGisZUpYEuxZcLXj6n8pLM7XXZ2s
1VO5hoQtZqg5eS/jKSLqCWf2XovMeNQexMjL2p/n8SyLsEQ+iNDl25TPQXX+Wef/Wyf9H9tm9J+P
neKPun3v2Wq//+3+Q05vFf/Sfv5tzD7+FrWQB347j9r+pr/HfDCNMsFHwJHgmWX0Quv76zSKsZLF
OUTT5wSINdEx/2MY5f3iIP7xMJDDvbACS/zPMMqwnF+wYDP98InnYC7BDOtfmEZZEC1+17UJy/bF
NtxgZ2zBejWtrUP9zdxhBk9uGDqkJ1y0SuIQOyueYrQfsv3kdMT/NlAnNKiOa9T6S6hov82eCbuE
YkmsAFzjlPy6sPgZdkBOUEKEznmGE0QONK5N6Ew1EWfH0DeDWxeK1nd/mtKHDECyiYItB9OuEs2x
DMQYHVMP48kBWSfNs8fbLYAl46NVKKysZfHRsuKmCwGf46bFCLAsnBhhTGxmvhouuTa7vq2qpyEg
ZWrfEiOCuw1Zah852KUYcBD7mJ0nNQNx3Xw3K3Pm1X/PskS/cNFHcdmW1G6cn231I+mDcjzAS82u
J+DilE+lv6151qC/aB18pvgJ/bWKekGVs28otOad6rvkKXfy5p0TcZ1Osye2rSqBCNbOHEawxO0W
QW24UEQiVr/N6+Sui7/JFu2jOdoYwPQiCeTSYwCEwRvVg1HiUNuNbM47rJ6q+4r+o5d7Un066rrB
ZCBujU6TYlWx1AIoHeTLsa1XzMU2wm4KcQIuvqkGwzf7r4Ltt6A+eYXbUIPotnt+TsDC4pP44PUL
CaqIRmTppve6Mlb3NJLn9EkRuMHOUXPrM4nPRnMycMath3BB8wpcaBKczCR4IyLELGUfaIigmjXk
jj5AAQMUZPqG+UgAtfeaBzMJACzdxbM3Z8N8tOlOnttkQNyLBwE5XKDNSzx4xYfTp/Pz7GhIqEW/
GSOF5dt3Weu6P4JppqNBTEufoUN072QKzNZI0LqzwO2cgU/iuCUNHdGeZfl32Zh0A8t2FKDJuVbC
kyTP5RQU18ihTBLj6jQI47rtTLGfkRcdyOiTDltdz3jtRr3cmDiO1uRoySZrTn4PGBP75lhc9E4a
+jvKt8UcrwVrfJrmaU0BKCOThaRnpzOY3kDlPfyYBl/bHej7DlkPxLbevOpq+H2bW6/2ElQNdpfs
Z9Pln4ITOH9ueigHh4osPHX27RyM90ZUWzxo0AizMSX0Gzi45GG8XAsEuldmlifrmfO9NQ/S7oyJ
37ibyj24iHbDaZZ2eyEFLD0glozpYBUa7Pb8hH7m2oD+bH8D6eOmD6sD/DpCeYrCYOjFquIpySrz
adtDYzxo7Cx5rewwr5/RQdrqxszITrkEClUgMWuRdlw2CheavZNTJ8O3NUXyeg+pD1+DDnkD3Zs1
3tcoUxJeu6lZ79xIMuLmSwlmoMPANgVoJpLQMHgTMGl19qg7lPnApGjmsS6KjbCwwYsLbiI/xgqm
gnDB0fFeKmYp6X5ij8QiBvbTW42hNKPUQsH3wvqZnXtRqOoZAIivsAiSU8Mow+ujta8XcbX4Aw6M
YPTMqFaVNZ6hazNmmcsaPUpQUjymW+lEbiEDqC9kAAgUabxmxkOPxmz6vmTu+pAUeTCi6xdFHhP3
J/Nri6SbZO8jWx7uzcYvFQosSvFAtaI8ZGEy3/maDGXue8ZLCdaMop0cPXWVwwPFeUv5cbDZd01Q
1IpGUVFyS9k4K0gZiWfYRLW2FEUe6NV7GHE26fDsPE/kvApEjWQGzMimR29FR8+K464cluF9zcX0
DTaLfEfsS6y98rR6IzVzC7hD1V6T7VLgLnzpbGcYIW4MdXFy2LsPMU1ir3YT8SFql44VwSi0fdVw
FzZ5L3dTgy1yk+KOhKEtmIgjg7l2d0gTaySAuQFTyDMwuMecNTNI7c6tr2EwL3lsUOMFEamzRCYR
rNJ+GTcCL5xI2YXLJynvdXkkNwrgVp5CUo9mBNik57Zs647zbFYXpSywUXM93eQG/Uv55NtV0++1
b/PSDRPTv61KiGu7ptJOHgFidWiHszz/Nnaz81IFi81/Y+zGpAA02F4tjSSDzq+G7r7D73Dlrf4I
iNmqfc0NBH+GQHAlkari6/zMcn+CbTNnPdxpOwctmBbBgzH6kHQhE1jLtSXT8iZHl/xJHpNHwrFI
10ccRoM6dhYP3sl35hp0n8hSJn7WVD+y1G+mGOot4mBC29Zwh3FYB5H7c/TUODNGfEZHaCOL7Vdl
lgIAMCtG8hpcLw14OJqQR8nzbJgsEKmreQ+/taI9rcUCEbZaXrqBF/UesT16G+iFTKpy1zDTC+Ek
GUO5epBIux3UNkgEp+BJO9kkGa8Ec87oyxmziCfXObUG4q1o1bzPdgx3VA2MfAF1TmSpSb6DOdKv
4fQII5z+oKlHe+39U6k0Vs1cmnPDklsZVuTOAxkUuq+Co95gTfGIFufRJpSJa6qW8L5yIXqjaoQx
XXEyN5GCH7BFC67t7WBbSRItheU8zXJ1xI6F9vCFZ8J8LTpvGNCZ4qFnqunZb1Q0Hlk5wahfqkbV
bxaUxIwT2VZcYqcjxHBqHOMxG9zsG2kZ4Y/KLkFUUgKUflQTx4e/t1tIOgnC2uTYzMS58Ht+n5K+
3rsy+45bODFTwcsN9JqygbEAzz3h0WQWhDaoz9wyvAdo67mKzcbaupuUjj3GXz3UV+Qmp3WE7Mj4
gLXutwfQEoV7SEdDntcUN+kO9m7qR4Je5dscFu2XiRSnOhLlQPYk47H+Cz4RtDAFx3W+33wgt0mQ
dONR09UDiRwprqAWpk24t3PADhF2+uGeyJCE+DW8o86uNKy6i4mqMvO9K2lVCfZZBbDvdpM55Z2k
TmG+mSUHzNrVlUKRCo20JDIzVj4XGnQIoao3sIGWlxlJ0Hz05nn9JD4Aa5E75ELvvU4l9RWKAJ/c
hLFdr9iHSiYLufG1BLf7mC6pZF05qvBNNkQA7HhHLh81BloMSTyYLxAiw/qgVsO56gkIQ6S8uD2W
krDOT7Me1u8Oew5vZ1cGOULoIgyeUcTPDSWtKZ8nK9hkL6jRb5AuSLglmpcJrBSFFCnr+wLdQjei
q8q75ML0ZvIwsUuPqBPX/IdKa0mUYz7UD0Nfda8h4fU/0hHVcWzOQc0MbnbyV9jkCo5X3jdPU9Ys
H61c5C3Op2SMxGqGjz1usgtmudN3yteE+2ep/p1Tub9rpa97TH4W47yil8Vzvo3cbPgCDygq1pMy
6pbfuDPs19k06vvJsMB+Wm0Fg4JdW/7uDmNLXcZY7q2r5vTrElTedzJAAbxAyGze0NUw8p6Qh1yN
jk99lRAwv8WU9+Kl5km51sFkuRHsfqK7QKWO5GuO1Qpwx7TBB4SrFFcqWOqV2W+hSZZrDYXLuw7k
GwpC0C8LaitnR8MtH1NDqxODWnwEDYPiW3YCiKeUzcaNKLo1fFgYQOcYddblbPHKx98gSvWVd5oJ
iUWjyeC9HLQk/a4OQ3PtDOCMC7cCiC+3pwUDCUutjjzUch/UPVm4g+iBB/SLHD+kPfSvrlEMTeSr
FoalIh4dH7M9Gl8TXat3v/XNx4I3hgSHvIENcor8J7r8ftwNawG3I4Rdc1pJl6ZYwJmSEshJex8l
I7jo/eaSgnEps5zRSUJGxgkYMmY5hoEpBn2rZyzV4HIKT2MBMzFau4IAlDWgnibMo/R517euLEBm
uMiPqI+Nx2RI8ItZP/3mDEeeYeob1c6mzjKApTTLFjTGGmafknjoXmtCBsB/havPWhXDB+Ul4uuv
vuWy4HK8mbGz+AmQwcIl7V0pGg73uS7aD61nP0SdSL0bw0xxKVmXkJm5AQH4O9jCpt5JR3P4yHE2
X7WBah+AtBxw+hv1gD6J/BRwqiY/dI9+y/nGfZa3Vpl7L70wyPudpl7dGEZYfUtGe7KJRg5HsR9d
kT3DkO3EIViNbL2kt8S8RQeG56eBAvCxwiEhBVFYgFgl6I30wNdlOiUwsXHOYMBbsGR4pDWC+LcH
zkZTtrHQmxEGqdoCAr+CPsryrPKzg6sVRNs56WgsIbkPPEYjQXcnYZJgFLUeyiHibpsAaebEu+YA
3ZlRlg1TjluTpZt/xLNqjCILsipAI6M4sGdjKOr5bBrjCXZZuRMugexYYLC93xjeOHTHKiT5PNDF
bB/AkFhbRpSBvK32eJXFIwmQGm0naX4gCFzqzWC2KmLLsRXgjK/83H+oHGCjsWOktKRM/vP01Dot
x5ROfHwsCoV9cdzAbGijkITJeHZqvzkzaYW7mjYlLUIxLxzo5uqhlJBrEk6xx8ni7DwHRtiRYmZ4
JOi+LS8S3xTVbpva8soocU/GlZS8ZefU827IjHREDI7DuNc1pe1xIJyj3S3+VIbX09IuGlcFabMc
uGH4A5KXnKMu2Pphy7RlcpB0GyzXPExIFyWJbfmpcsf5qQMmaBylL/EzoEWz7Qs7Y2f3xHh4NAFD
l6qDA19hxUUvQNzJgoV6iPm+bCYyAjK6GAORWzLm5RjCCZyH7bGreLQOvU9gFBdXFJSdTsXzy7A4
s+KhIvA9piXsWFt5CdOBHjC2hVWomsSxtoYqwZIyZHQ9UFegvREXnZ3tIGOAnXIwtzcJ6ozitJIN
Se5HjX3mxPmPqbOhzsv2gCQX5m9MaElTSpbA340Qu2nNtW6yg0DTZ0a2ZwzjLWU2dg3bDzv7R+IE
Uh4kgI76JkVJjtXCSKvuRoMAgfaBKbo4Fp6q0cHOfobrj5Sb9lD2ae8wqK9p9BEDj/2+HAaSf1Ia
xM/CVKt1DLbjPR5bls4XwC+ofVjWQv2a6NWrGwP3x4oJnc0yx+bS5yAyFhctO0bOfG+si50fCFrF
+cGyvpZ3w2yDFi6rMvEOUhSBxWTeTNqjayYJG/2woRiE7d7hUZmdaVBnpdtAfYGCZc431dhO9SUA
cF3dhaC28sck6OBJjjlA4ZfZS3kedzmh9cH9vNJsXoVwWwC3kd2mD/PCK36Rc19AWlpwGSlbet7B
CclHf0RjnltkZBAYwnE8dQ10eFrcnjadycmeBwp1si74/BFK6XW6KscOXSHLs7VlK+Oy0qKHl0Xc
1f6YnezCBRVtV6PEo1NhDo8BtmPQ81luF2+lbI1vIqhr+G7tsIqYmR9QyYVLjDOdTcB4hcp9GTlR
88U4ok51lv1KlJM8+k5NlyngfTCNknNjRbYVhGjJ3dw090o53Ax7tYsMbcGA1d/vtC8BfuNhPnPA
TzxpXg/3pXMALt1PQWN1vNtXWR+D0ungECr4AtFsESEeW+uccnITGUs8Q6idK8IsJ/Tq+ei3AHrS
HKaU7fT3hV8V31WTwnGXg6yILkeGs9mKV+hL7cTMIfZlNdwIvwluSe2pISFD43nFONsfV43Z/Gjz
jfL3ul97nG38xu2+bTxKwqzlWVeNuzzAW0eEnqwFHuDFxrJ58lchH30IZpoRgDWasN7DZst+Myg1
ezhFIspbC7ugm6/VLeMBlnNepf0zo7dWRUtb+Ntis6hfBDZzjGIqHG/yta2Xg0Gj+y3vRfgczs0i
d6zPyB1JpjZ4tXK3fFvQYbK+LkRLn2XAJuItkc8XmD3zzerKdeZtyQyR47yml9XZxGLB7atFxjbL
0VcwSQjkV8unWrEotjhKCnzZ7DTa4QdffuJWw6Dvlot5Zjfytc/pD85LmOrnaaqJfpR+39M1pkJT
ipazmlqmYSSaF9d8mcgP4/rqUd1Uv4Jf87YfKKRak87ZiaC2p37sG3Ve6Z0hffq2YzJZuj+NPCXq
hulWkT7WpFkE5W1v+YTkEnsQ4kKLSWsv5aEMazkeTH/ymNUaXjrIB3LA1mrnMVDy915SlOp9Eism
Z44z7PF9jAHXoHBPckIHkBBos3m0fsLBhAOGIe78ErV3KpgXyUO7kHWx7DDLsrgHHGlL1zi48Dqh
DszZnB/mPjcmToAQKkAVOEkVzz8xbPSCsPfZ2dlMKRysmt7RRTUOw4294Gp9n6slnO+rdCPBuVni
udxsPw3uG0Db+oPddEKF2kOyBUin8sBrjwwGNlQdIb0eJw8NcsbropQK3F0WZhCPTNnT2fVOYLKf
C1pY1xlzOgwLzk4p22blNXX10r0l+G/JG7H9cnosk3pkeJmb7ORyqFdkUAGeaoHpLruAeCj3GwV1
Njx6AOELCJu2gCeVGwqxGy9v7T8EP+mKYd3m+ELdEYU6M0x3Lr7gu8vbew4kyFw7kuOIauSYHPfu
WnUAh9Llqc8sXRxn4ZAThssvuEE/v03C2APtXMNdT7T+nR9jL8EXwo2rz4gEoFBOP4mUY0a4wU5h
7f4wl6T7kBu8cvzJscxVB9PS6VwUGnm3sS4xNxbymP5kYIYotIyzSyphE/fGGFwFcuyti0qGut0p
SX5KpH5SNYG7QtgUTg7JIP1J3rTow3mLAQ95GH6yOdVPTqezTlW/g9AMv9PqSkFVhJKqjhHHQa8c
FmuwEWAwTWI8ZHbfQktmP4yiYuuLocJ4kFnLOoz0eghLCxOmNQpLvthnECPZ7WzzN0Xk147XjIlS
RZiTMvhnO+Z7Bprau23s1iakcBxxOvRwzjSZuar60YpGPw8rMJg4rwSqsxl3Dp5/NciVr3aSf1pM
QbEGkH1RcoM8UPRMMBGDsb1AXjC2Yn7HuYOFlGkZNi6RjJZFtKTqv20CDT5wNdv3hRr1HFvjQvJB
5aaEFFTlfdnoTEWKJd5uHf3uSQBzIUsTjQOL3NEe6B3sbbeC2GYLUZMiPSgSBAn9VIJuHANJhzSH
MK/XVgOVxSVr9x9zMPljDB+5vFsCkxgaAXHpC6KTVZL2Pav7pAnEANcqne9dGpQ2psnLPkZKxHvG
IVydeezRFIULYA1eapCnZmPwbo08BeE6wabirVvwTY6oHpDiy17glPGbHPZNZbTqa+2ZPj2GdNdr
wljZGvdEepHEKBMq0XUu6BoVci83xi1ilvu8rBh3lJCBvxt5qIC7mbL+bAEMfswOzI2EIRHpcLwo
oJR4HN95Xyf06AyiOcpyeDYssUX5Qj5AssQdLgAgDHAPHhNWL9k5rIwUK02daxHb+J5U5BqButah
4bdMOd3igz4q97i6rbiq4cQZexiagLbRMNkR6AZDn+3cFTAHwir/9PCWQYMdEQchC/GYr7hOQZ1c
kBtEPIE0IX5wa90CtZLfuXuDKQnxE7z9sgtsEy0l8hbM05ZhRYMJDpTWlXejScimQQBXWiEOIkXL
HA8hKYTJjkw3x4XOllLpswtrym1CwzoIeQUtp+wNBh80vf4DAGPzWYwEHB3q1cnunN7seIqKlaio
iknTj5KXO+MQJUbJHGemHWeMASunl2SmhrrTBMfolvCxxBpu5FTbXRRA5LyrSKjLmYu3y4S0b2Tr
NVV28tgTIA54PHXY/zsAfKFDhixBbigJxZ2EouYSB1zxJ5NxAAcNiMUKTugiyK0jNzv7ht0/JYlt
dvwTCEElgfswGcZp3HWMcnxcSXjciqk+0/tBnquJDU5SSuT9gOBCx2ZCsBlPFns5rGmFtUYFui5S
jTunL16GtR0/i47U752JeuFHQJhRee+PAymjOBB5OTGGYREkRDvdj0RVG5d+0Dg3Y+hhaOzQ733z
68q8U/Rf49GVbp9fDfx+V9D7QnLtpmR9dlk7SWRbtoPDbG7kpyvbdYpMZVNlkIKFSoiEg+web3f7
3SemqIzhSA3PXQgPe2fKqv23KYSMrvOP//wPexOV//PtPH7279XvMWY//8SvW3jP+sW1HA9rtIeL
w0Ti/d9beNf8BZa6FQQBUEMPQTz7+b+7ozGSMLO0Wd27/0Cc/bc5mtAA38aIGGJ2sD1qkeBf2cL/
XgQOYI0dv2v6lgMhi2zxTSPw2xU86U5qwDnNeCRb+rdcIaYtJpji/4fA/b/YO5MmO5EsC/+VttqT
Bjg4+KI3jzfEi0kxShGxwRQKiXlwZvj1/fEyu1sKqZWW1tuqVVlVphA8cPd77znf+dE58ddlBIxI
iezAdd5rzYGJtGG4gJXl2N9SE7TRsRm7Nag5qnexN3v33/0Cv3BqoBh7py2gglGeg5zethEqOOtj
//7GwqxDDoYEmXUBtVqHm3FeaKpQ6dJJiwvy4OhsmLqPNEekmlUKUnaswZx6q0OXI1Kl46CkMLsl
uKjwzx1rctTecYa58g+ZT1EH60mVGRbBoTNCgzyAhF3WXbXmUcdEyYkFmbKTN4eloMWdI7Dn3GL0
Q0Poj0UHEUVuzzQlaETvecnGq93EGy9WIsb4xbLqYQBHihgDg05hoqwfABUKJGfbHG2at7BvK+zc
z01ZQIHbErXlREQtmtQRDAjaXEmNgNfzGqo9lfiFOiPnJ0LVG2elCJ/cGeTrR09bYOUDNADCPOua
hH8uaLrWjA7Mgtcorm5YKCM2ZSYqdoABivdk0sgxUEoGZkgxxF5Sedm0Gn4R6HG6YlRJdDH4PZQa
KLJsGPy5x/zCJoJ0YgNQCeWwbzgklG2cGDsNsWva9hEl+7nR3LKvmPF50Q+GgmHLjYe0sKumuAAr
ln9y0IHIY4TKCA5mvVgVYmmXVOSXlhM61G7lzzaSMRJ1qm8zioAHq4Cue6RQYifQ02I3a9BrjCQZ
iTITIV349oNjtfW0icqoxOPpySR9A+MsgVGYhmceeOYGQD/L8RsYq7WKv4yZ7YuvZQWLGlFtt1ho
ftNSFBedFpaxXQSGALi+oCz81wwXVrZn+NPRC4Swgu+ePp0kx2xYhFVcJ87ouZzziDi4mJxpKO4Q
ORjVOduBgYSLlPcasT+B7AaEgKns+3vg7qa8okor9d2cEqy0JfwzM6/z0RzFRWXRww5aF70XqI3M
XpOJFhwGO3ZzOu1MHMbBoTpBFV0hllChvJBdpOWHKYprRGAkWdfVBfBTRV5fQnuZMfSM5BgQQl5U
zm4aewmtHC3NUEDaSJmMrj6B3Kv2UcPU41kNAkfDpskcFNtF1kr20Qb21BXYrBQva6Vtdd1EXb3G
3vtZcW+gWemvESkJ68EBxMLGCz3aOBrhUpzN9AZpdaJ+jS1YyLtywOZabeQY5uV1MgAlv+IIRmm6
iBU/oHFjRvqKDsRIiBLQL6VJSR0BcB8Iwa7nI2oHIc9T2S3zNZyy2EeQW0trO7Y9UxjcGcsS59uF
GUJqHRIQXt5ZTUeyeV65QCAJCEHOieNSTTnc0+NxEOWYEGdSzoN9nr1Ublp0BAZmmf9I31USIauJ
puzCLbQVTeU1Sxh1fRATyqiXO0hmbgsvqu0n4Kr3TuEYTX0/Kzo46po1q2rCAG9zlPe3sKTKqb/Q
tTc3/uvSwa9fjqsYoqELVTnGfE+MsMOxNyFGYCsB5EvEBIMXpTstFwbI20o1ut15YJpWf0s60AMc
Qc/Ba7TqUdBzYSlVHzDXJahaZ14+lW4MwOltACCYEwNy6Drak9QYNgev7Tzzg/JSIz1nyGcYNAY7
P9zCdQ2Ns6mjhQiYxqDXY4IDAwvBwmE9GpmhXeT+1B6b3sdrfJ7BLbwoI5OmdObwc6D5xmONL9+x
SfWbCbIz4mAhnVA59J/TaCDEq1k1vRsS0cgfeI6MYW7UBT7yAcm3Kv1mDK+ioQhjwjJHIsj7vzGx
/biPoXpbdxX8a4LNnP9ivttVvJQEVxi6SJO1oegKFRNmD31sG7e5dGKHfvvv97H1z/tf9xrX802Y
JRYiOQEE1VfvrhdWXjQtklO6WKgKgU31SDTR7W9LD5UJPhWO685sfs7g5v3Nrf7oPjxdmtvls1tx
BZaU70yBlTkPMsz4UTo3zHeo3/M9UbvmHt7GuP39Xf54CPnzUtQRHqxXzGKKPKMf9mp2N7cYXC5l
dU34YY7tjOBTP/qbG/r5Wa43YgvleBydfHe94e/Uhj0syBY+PSOqcaFvpqeamwkL98lxIDnSlmNb
mFNibERe/M3P+PMNCkhIip6O4lESY/bjpelm9h3exLXFhFp/VxR9hYxLLsmnf/oguY5PIpTkiIUJ
+d0tcvtmR7YlBvusJu60zmvAbFWj/jzN/VuH+y/SuL574tvP3ef/+FrSnJ7XlLL//Nd9RYrKf9z3
b5/L7zW3p3/rL9Gt+4dy6BjBJ/Y49LuKV+EvGBLqWd5vHzmHL4H8rm/5fx/37T9sIXEVW1iXV80u
f4m/jvv8S3z6mGYtk7WAY5P1T077P/pMOYZDTMZ660h8sIKy5J3PNIr9ePKa/NlNLfMBlp/YlVOe
n1fl3G1teI/MBAZCur57RL84i1PO/LCKrZd1fOzLq/3dZ0mR715LV8GomfPhY9VUZbrrmR9PB3hB
4RO2pFptU3MYx83M4OtWoVjkvIvc58Gu0+6VM8t8oEkk3CPvNqg2g/OZdajJhLE/TjL1yDeR7fTG
KSA592TYmnuRAkoIUnotwEz6bor2sHJsRqg+PMWo6gfmwQp/GWEsjXuFNB8sYEtSzYcIdhnaOeRX
7cHwehAeqBP9L+XaH7wStukxGyAFpgrowlnQ9yujrhlfyMFdmSuJ2YbPXh8KnITgNE2foAueNpp+
nS2Eue7KMvGS43oybvOjPzWGfIpVhkvEitCH0cefYigZ25qkGPUFRUMIU2mx6/LWTirzdcR68Fwx
5y8PU1w37t3Keb3C0zhGH/m/AIvgXlIIjRudkFAwrs35jWOl7n1l9dNHw89tREZzu9AijAeoVSp2
GlxWuh8INERaCB31UMTNdFfnkHuAY7T+DrOtiYIMXvGZ5qUCTa2WMCKyanKTQz8ZNYekqjCuiM/l
YNvbk6hh4boR/pK2kh+qsRkLYneB+pzRbYkJcKpw123wFSi1K7wyRJvlciAicajFn3lbJ34XP8Re
8YqbCy2AGl1/JH5+JJqkWORLnVUcitOUbZ/wxZ7wAY+QlC6IVV/0jJ46v0UdMOUZKJgFpQKsdi02
dl1kTzG6hOfO6+j+YX/gdGGqMCsxWFkOkzqjx9Y62wIufkcLuqbmWErzgsUUQa4e68ekGeRzGPuz
sYGNI9tDVVad2NDi1sBsw3zVqzFz12c0d5ajipzoYnGAMYPFT7/241h8LfoMDJDKYwIfgAbFX1s2
WMJZzNgmx5Umt475FpGZ1/ZZXQl8OTUUR3JxbCfqA7cpwOPZYTFe0nTq0Nng7qDhiXwJnUUSJuSA
TZMdaBE2TwSduESUtWP9FrURGcXSTOpz6kT96KDN1XuKOhsUD10LZk7QhL3jWI7loViF6ME0i5D5
reZ9YZhAsguUbDMioQS8ztbpI/dOpXX7xkgquRvJuwLmNxXNdeK71UfHHKQmOrkdL8Er8zX5Wdbc
VRRbgJkzsrJoyEbFYejqbI+1tR2Dao0Osxoy10gPnpZL0rqWkGkktrJNLir6sb63xm6pheshpBSj
QOVHp2VT2MmQbbK5qaiTMhrTm2IcSOKJ8bH2+8V0sU6RFNY8rK3K2zTjiL1Zw3av9FQMK8PLfalA
sn8SKqTtPiEZv3EtP7lPsx7pWGGQ9DpTs38bgAQgnZgmT5xbxH8QUTtq/eSEECI4Y0rv2sqn+YFo
Jz5iifngzsnl/DHrl/yzA5Mx24W05DnVVrSwUcPkJnlkZj7fVEBdMC8phvI72rwoLfLFShGdTS3S
AmzQkbXFUDTj5ULaCckrJdNwj8qNALCtzMkjDPLQTU1np007oQHIx3Kfob1sviZiXmh6EuZ0peRM
01r4ld1thVuUTGERbOIXyCJAQk3P6x7Yi9+AorbbwsVzB4p1v8xzYtHgdRu332clt3oVNUy+3wpP
eu55C5KrTbYulUOzzVEnEa1IkTBm2cZmjMurysiWUg3pDL7mwHf14DFM71vjIz8yRqylGUhTzKSI
5a5uc48pOuikYTumrpV5Z3R7ET/vjZpOQ7ZnGOLLV7lG9RykRAaS7cNVo7HiwvySpchmjOxiWl7G
Nr2qSGspty3tpSWw8cC1AKhs0jiwMjY4ShycqKXNHy1EZ19njo8FduKoO6tDTSPfinkaCFPqraC6
2ku7MhkmK/TXAK26qWoChRvEOV+3KMrlTNDwOtMIteRuocnCGhdrkPjNpdcly3g1t6gJcuj9bSsf
ALw6vghE0hBYy6paekhQJENnsqrtYngIhyy2nxvmDxMte9ipDGx0E35Cu9B+m10dfhzXbuGmNwbz
a2VPtY1nHmcfHX+TencG33UYwthhr3Nj84nVLvy2tGN82aVm8Y2ZCUrRjtJxG5G9VEL6IjQaxpjr
0UFGcXPlz+vgIG7EZO+isazuZKLjlbzUnRtm3H3uiw6bhOFl+tWBp1gEaTFxw9hyQWGFS20hUUsJ
zqX+ZB/fGINrQmBravORxQO502wPFQP9iUEWLy+n4dmI22PjWem4YxOyEXgNmoAS3xfiAl0q51jU
0vQmE6/0PuspRGYBdhSMTMHsaUF3UC1fsPpRZzL57fm8aRi9CT+mKGZOggmejY6ROSlGdxHTgH4n
ZxsVNXMy/vILcWRfGuFUy0bVeXSvmsR+nchr4SgiR260n+vJ7MggHRo2XemjowEWj0JHInBitcEx
fesyCfuISrfrdqbOC4KuElzeOw4Lc3OY0JbR3mt1gYwrJTlul5ft8DwKjyWrSmfaD3lLB5AGii5Q
rFux9wjkLRsYviBG3ikjw1mikg4hFbnDeb6PGNE94/R03UAwmnmb+KzdTbr08edI8v3AJ18TgSYo
AvT48zW9VKHQRYGFnCHfO1XqXQNIKxGK2pTQdFpoYuCGFohRWYIT8HqiMi9UPEGZ65uEMwgL8tBv
S5AW8qoYGiRRHMxoMdoGyxdHHHTpQWGs126kWctjOjhIaEcBIthdhTzbpWGStZGTYwETnnC6nPlI
NNAoqowVXTZz3gULg6gaDZgkg9IfZz0fSINP6/1ccf7BcexhigfMnB/bsRqcHVxRrz8Qd9UvQceQ
bu8VpSfPEzPRZxRFRFIOdoj3PAl7ybrks+I2I8Is9Okh3D3+YUXjDpzTBrMmZDiJA5ZH7HqhexZR
+dPzWKb0E+FZCYsvnUsktUi03vrO8Kw93v8V1jHGBIsXJfKiDWYa5wa7pH87DJNxZi2MkjZqQowi
kTSZASYkl8TKuHwBGTBeOZ1c5dF5tlzzak4vNPljG6ngME7M5nPj3B8G7wOOYMSBLqykr3W3wMpc
XKPbT5ibP3HnuJB9GiIPCFeg2LWz58JxamMSxuTsO58rryrZopT4Cm+m5usETJ0G6dQREDchf/ww
lanx4qd+82Vu0igN0F0rmJ2wyJ8mTgs3YTjGV1hfsk/8Wv2xHnCKb8CyWwRpmFb9rUyWJd3aRmI/
NPS4wEflE7ECE4q38VC13nLA99S729410NoMlZ8+j+RlAGHpwZYehtGndTwbBvlgUVhVuDaYGAMY
0WtIicm8/z5Pqy46VDGqxIAjfsQbmk35J5+jiktrmCUG7mZKgNJ61GcFA2rFCmAKLFmsjbSRIgL4
mGvUInKRK2lU5GCN5eXYR8udS1prHISWM5CUsSi73SsAKjcQOYxvrh0Z58vAgXEztpb3VPLC3wC4
dm4V0/sjWg0gsn5KaxdfQsQAcCKarD1q5UHZJIoC+f/cLNIM6HHH1y7q26/g2cUL7h0c6KSaSmNv
lsSIbl2O4BlNr9kp9yrDOHSkZssuSbBYtx4f0MsepTWSd3WSv5PAwk10J1l8epLI869yCtUn6bxf
yObOOgnqk5O4nmHE+o/rHkmXOgnwcQX0N2BbimTHSYZ3EN1i84EebdoiD0rEPl0QiKIoccsP3irv
R7QzoBki8IvwxbnUx+rkBUhPvgC9WgRKlH5ox5OoLy7TMGtxEXC9BaVvnjL37ukw3vtmKMqdf3Ig
xMzfPwCBZMKEhJFDHh1FmlgtVgr3Mjn5GMJU+0eY6/omj2hEBvnJ89Ce/A90tJkliMVVb1aYJ08F
HwHGkNU1QXEzEavjzX4c1CTHvsLdm54TbB0G+sdKvPrLqkMcEF+3W75v86WMFefW2ob0xArgPDYn
F0eIUvYGyh/ejuzk88hWywcOOObmNgyEO+vkCYGT6T/kmvEeHFZMI047uDVnodVLEp98Ja3VazR8
9uo3IVu6YTp88qHkJ09Kp43lMjo5VUDg4loxWFbLTXlysyR2L87sk8elMDR+l/HkfeFL9B6rUUtS
ZKd1mUrKit0wPrlmWOxxeCg12+RKLuxwO7OIjKd+tdsAMcZ5wxeVDTviFKwSqUpNd5ozlUuZJRkk
7NOTg4fxGG6edIxX6rlrY/KxVtTMdPL+RBxd/M1iDkj2PXQqTy2lSPnv5tJ/z5EF09X/e46M3+oH
J7e9/uN/dpWsP9a4Kcoa4NV0gkwXJ/VfYEHzD8uhN0TFTH8F/BUHwP/tK1l/MNilGWG5a3OVRvL/
9JXkHxatUGnyH7lauRlx/wMvty3ftXhsGl70Vukt+cy4+fPesepqc5ldL/1GALojD+WYG5f4wpz5
qudk3AZ4TZrlc82x/lrAgrIu43ZaxbSJiq8NJL6k+dgoQjgAhMCXpvBjiqzhJR6z+rFKCEDe2XwQ
RGG6GmYxFjVMTFIN3eeKQyNV+EjsIoGPMbNcZWGX28BY6j/UjGVJnyTpgrQC38OiEqI+vhE5zIQz
xMJmvZsNLZ4pTp2ZFNO5sT6BigjjQ9NStx2i1YN4JSkQjoBWsCkwFEIlVVr1asMwIks+CsPOsl1t
Gf6e3IZRb4e8yqbdyvnRKTKX2hI7b6xncu6q2OiP1GLDGuysKo4RsrTSu9ZBDhh0EcbcsDcceWlG
UXEV4VgGBu0RGwCYdsZNDEy8eTVSNNN7vMoMnCK08x8q1xGHEXhTcjNYmJHRppI4RvBmN4li2WP+
HeYPTd/CaXaFx0yz08sA560HKrwBqOuGlzMtpTBwtNc/5JZLMYRDzFf7hXMLxTTBNkP7BlAbqItl
yPrRbSf3OimnpIcFEycMmZl3Rv3tKgF4UxGa6sB0xvIbLfXoYig8UsNh9I473dV+HmgnGzGUDRbB
534RvTkhpuINFSWhGwpkB6nZq3uCcx+NWABsaXPvw0Z1D26koF43MMex5SaAQQLDJtHyqEJ3MQ9z
Sph3txQxbSHYLpxiTYaigTuH0bc+bCMsdVnHW8BZM2SuywER1HiqUpheetFviInb+DAqeN8bJJWJ
gzCAQEIWunb1a+lWPZLKhT8G/JnBzl+wjSyc5wnWrnX41NJlB6PEAeGz5/oXiZrK+sAXCbirJAb1
Xg8VN0aIWQaDBXYJfSmsENfKNcxPaLjbimzioY2Dgak9KfNi9B4lO0JGu86ju0KTLF41TlHxJln5
h1WqPcNGVuFE5e43Ub7rZC1xu+nkK87a1AvaMqloGxaJ2CEVr15zFIkXJCUpehEKoPNWFG6HBk/n
5dPk2t0rOmDsLxCwva/2AGruOAP8eI1UGt/gyufMiDIhhXaSiR69U2wY5APXkkQNb2B2uUlrh5j7
LJbRcciihNGxWaYpgtgkBhHgNosRoDoA11K6qPwViSrzNiVc+pgu9rDPyfmmwWLGRNL0CNZGqpWZ
SE3R0ZjECcSvqjuZvwjqoWejw1pGQEUG1kYwA3zNZ1E42Oj9jj5y5TG79IhpPKMwGood6ucSpyLo
ZebydEkhKWC+vqdFHBJes9TdawNXR+88pLDWflHMNtU0UOJxD5578EdoE8G8eoYDmjgxdBhMWo+d
DkHfjUMSfs1NT+k9nJiouVwWE1FHaQkcMkxri9ulN+IrB1NVuU0XsAJT7GSPMSl9aN5578kjoeNw
F9Ej4ARfz/KwpDYm8wF97ee+j/ULb8xk7kzGydVZyYrC+DMK63Ni5FDSiCmSj+gzNZyximS6wHFL
Cq3CKo0LZwjdr+NJzWNFg7ykB0zTxclzPFhJG4NsAKvRtGfesoavVt4wUBurxjmUKs6HrRim+JC7
ucyOSLkplk7b2r/HR/9iuPjbHf5zuXwu30nF1n/lz10eQRhAQoE+lXmvx07OGOiv2ZH6Q9g+A3jf
thjFYub5nz3eWFVk0uJ/Q1rGaJqkDf7Av6ZHK5HYk5btoLlCByX5Q/7JNv/TGJPZjQ2WVlns8Qpn
2I9jTBZeGxswivc+CtNpl4aFeQbblyir757KLyZGP42ePQ82DII5j1QRiYDnx+vMHEhpiKD/TaA3
UOCJsf+CV7P6xCDuH8+euRZDU+mhTWPOrNaDzXdT4Yx+ZaUrLAYmGnXcCj05Z2GfX/7+jvjlfpzj
cxXPtF3OSa4wlcXv9/1V4lZg1lLsL3hz7FvSv0tsrHYSf0AWS+fDb81i+/sr/vQMFcxbXpj1ZXGs
n+iume20Pr03np7TsrAihZ1WFoCzBitE09n/72LvHqI252WcBUgebfnzdMjtSjwyXcS0hcxW739/
sZ/eQqR1kKSV64LLZtT97qgZd6ZZ9i69f1Fr4zatQTYQ1938zVV+8fw4gGO+J72Gkaz/bmZpQdfv
bDKIwHzO6QUh4R1zSGR3LWLD4J/fECILC0EQ3hZOOz++HNTsAowQ7eyYqJSjy80EfNDj33xUv3ps
DjNkFgvBCuO9+3jzooftN89r09yxDowRwEkwPjj//b2IHwsBtBz8Oi7Aaumj9JTQp368Gdtg+zXN
DBsT0+Z6i1wHghwPsY67Q8GxnLJyIT3kio6S/hw1RjpfMnDR1mEiQyTdFETQNQ/2xNcelCi3yz2A
JkxcyVDmhMdaPs7ODusRhzEfizMmWOkyFMgmMGi6avQm9MzKoN1nRd/GliCFbYfbjrPgkKrPMveA
Py4lM7qAPlPLJMvU+pjQy8JkilPrOaLK6f/c7v5Pavh6xz9oeHgivKjgTXzCitUaV/z9t89qENH0
cejizCSF0dGT5kZ5VX5bNR2q8AHzL0Gy1r6dTOZxLi6ED7//TX7xy6M8ASRvCof25/u/QNcOBCOP
9IIm0/CR4CMNNwWo3d9f5RcfDILyVa6EvpFS8N0Sh3TOYJQM6qnX/RzYg+1ecIIbtkTMyi+/v9RP
qylLmgkvDFyDaSvprO/gd2s2E/oObSJpkU7WlG/etAaTl65YatrJIrnHBWi717+/5C+eIeIFdmcQ
Oyii3Hc/ooHXH9gLl7QsdqSeZu0etez8N9vE+6swF4BWZVNFI/lAhPDuKgk5gImwsLw0tWFlNE+T
dkIdOg7+9p/dDvoDfiLXXDcke30tfnyCTSZbCtK0oHkq43NrYarkOe10/8+v8ueBwRewBZ31d/zu
d6qmUsexgQXHxwm66XusrsKnVvrHV7HpfPDDcBXBG/jjVQpsYIh8EcbNwAQuqgoVyzLkxs3vr7I+
+u+/YpsuybrdrIp7TmLv1WOpSgjgYxBFfN5S3yZWAa+1t+c3q3iz+xZuGxPa31+RcND31+TM5psc
tk6XlWswxPfPD1Nr5I6rx5OgREybrUnQI9r10uh3PtO28uj3Sn5yUIozMg818xhWGrRsiI/0YSnq
NTrUzO38LGb76gF8Wa2/1TLyDYpy3Re7xBGjv2vHtGNO1Rfza6vIHAiswiaMaBVbfFv0mDvbQXaN
vfUrNJd7KfDTbpTogCFjHI/yc1CiCEwFXvtxY4nFRy6d2lR7+VLi9Vk8ACizEOO9SxbrS4QyJNr3
iPyAQUdkqINRE+NZY5dSbKquKUY4oU3Y7PJRt19nxKlLYDD3nGlZjlhnZ8ge+ToRX3NZ2DRNmAQW
NRD2rviJFEkI6ZZCzx/gmQLMQIe26dH3xPRG09hCdocEGvYTeDMrO1/6CBl4TsKm95JPFmLlavCR
BRYoczUFYhzv+yRszCt/cbxXws4M/aiAzgGr6EYnQopQlV5VBY1VIugnHkv2y7mpaF9stEs1+gng
7Rq1FE6suXCAkzpIZsutD8DTxwqgxzQ+4KNvi2AFxeNZHMjSxcA6ln67teFNGduwbswU9e4wrSAA
ZkiBqkvxRfAS5FvDH+RrFzNU+mhURfjZq4alo8bl02bk4c93+F2NNzDzAB/A9eqHoU8d4xXD//Lg
cCRJAmgRPlE60hrvI98dIhCeYwUrK42LhQwypY1HjUURZb+RWE+dbOMXAz0IKgJl189A+Oj40DTx
2mibIiTJULmDIyHU1mvrjWEXoxNoa4r8vUxjhqeBrXstzulpDeneYZD90pWDWb94WUEKn4GfNqYR
TWlw6JdaYKqWObJQ3Q7CgOgd2XDH2wXjncGc2T44sUasrNDpvxiV1fabUqYLs7o44j1XmRB3OVw6
GcBv192bkxj2fNEWsHiOKBKYZ2kzR3eC/bnL9xkyrRueu5V+stnkGA0T0dQ9Ii9p27Men0TK4NMo
LWTJs/dEXwECMM2m9L4w5kSQ0FXzYEuV6+FYQIAlqa8YInPPCDwTgZ4zBh5pm9TeN4Ana+RVK5z0
S+vlk3FNfyj1MEhUIjmnG9GllxpMJUiqWA71a2uAP4uIpuoXcAJgGJYzaEZh/aZNhs1o1sdGbmeM
kehdCOurb2c1QlmGywJOZmTi7TLZjF2iwa1cYuXoYfdtYt077VbPhX6Epe9oIrLroryg+UHubQ2D
Jtq5AtvhBoAbZ2AgMUlxRbaL3V4BLcuKEgSgN0bOoRXFKN1tS0EL+7xCqsY7rgYUMbuE7mS55Uln
2blyVJFuI0q9NohAQbzMQ2Qfi9Sb+huWnLjd20NjxbB2YnLVNU220G2ekev2Xfe1SXoKGaIS1uB0
D6aaivzsjFzrZMk+QuuxomAap+TDMDDh2Fh16gDr3CAriCK1W5jOoy4EN4mF4AIHIFr2KUebQ0Ji
6jMeRAKzq2tbPTBQx21AKjsevHHu9MfJR9rA2jsxQFwqkZf7aswxbY8OgAcIWcj1A4cyAdrvKefO
OWXeqVP+XWsZJsKXjHLhzMDX12A7XJP0xoUmJMIE3bcXXZag7AYVKGhhTkMUXjkR59QdGdizG9Q0
sgnmWwpN1MCAzOdsgmWZ7MyhTa+NCVEVPd3RHXdpF+F9YHSJkERXfl0E9ijUDTbfpd7qzuJvn3Jq
mQAtAOrrJmRCd6aMKGNop+rpIIm9blHvOeQ3zzUtp0DWtXlr5OYSntflGNZ8KHV0A7Kh+EBFbpSc
psPknj9jDfPGmb9ss4YIw4uKGASqirmFjIDacgQ0mvqxdVxaYJx7+ub+PU/KZuQKr+mpmiMvDCwg
d187rXFAlaPtUqniBIaQB2soOReVH74avjf325pKAlEbBh1g54NRvxIn6GFQSuPsQVhp1+8ntKvm
EfezrlYy4XBljGFpH7o2YXYMXTBcP5ZC5XuPVeUj6hiz3pppYz+ASKGGrBFZIWLQEaVEWyDE3UHY
k59rtk70gCiszCA27OqlqDqroutt6aPSSQWtp6USYh5GHPvWs6zlo7E6/vZ2F+OuTmQ3XvBx4K5P
zbK+clKa9ciuzN7ckVTdukFsarIaqxrUeDA1RctNdm702KfQ4tAXjI0OTIyx8deElmbzyF/TrY5N
AV2ZF2jFXi4nBGYHm6y/AKhf1AE8bZ3v+qaHoNKfkJkO/xoKyVZ79dFqiScl8hyGwFbJHtDmEEMp
CFJkZNF9P6Es3JGBA8nHa+yxCpD/A+lsT8DOZFjhnSRhMB2tT1BP/wT4NOsV9lmdwJ/qBAFdTkDQ
+QQHLU+gUP8EDZ3sFSBanWCi7p9k0eyEGS1OyFHaqeBHe+xnxJ6esKTjCVGKJmrllYoTvFT9STKl
ydr6t26k6+Y1RJXVfBvTsCdRQsCjO4vYHaYN0uaaHLkWySeStxrJm8HaYp0ppePHJotCWKCGhF67
tGCEdpCrDYd4dcX4ICG4iiUVnUe3ISa7x2HvYMvdGEnjtucpvdRy43W2GvHzQIUkKx0XOhhtuxEP
6BB6EgdB0PKB59T+Z9BNkbt0CB4EBn63t4/paMIgcAm/GxB/juPBrwRraKKpBneQOtnDKJLxeuSE
UA/nLgoFQDUTh7I5NlwS6gEsQt2i/3fdJBA0ICsOiH6nhX3r0GfYuBF8eBjhWGZ9muBx9OhZRsM7
yUoRXvjCa0g7Csmk2xgmMy2yFlqFe0bahNLTKGJaYZH0urVwLT3GpkU04CJatA8dxrxkV8/9+nxz
jaavWPhG/DxHsQXM0Vj27A0YI3PSYA9O0+lLETGR36l4HhhJQOvqmXaI+WPfDsaHVmtfbm3VSPJd
HCYGrl7yiqGGDE2YuHaYhFT1Szd9s0jqJJnClMPDBNHNOJgQq3LyTP0ZL37kNiTCcvT7JAAFfYF4
VJeXWd2zyi8mjIhA4o2az8lJ7+3AAYt2qICy9ZjhkrINGKPi+0QX4o5BX68jH4gaMFpUzMynnRLz
Ke09gxgGtlLOn1NjF3uj7D06DmElMG8VojlGjmBu1DYWuZp541HUewXyBeJCF9fddC25DZtVAs2F
qth9yGVavTpeOKYHHeF2OjSsqGZQZUvnbHzXkCjJlD/5t15JXwcx0QAv0C1T9kALLcyOdPQMk2pu
63P0UjFplqKyHmRXMcKPl6z8PHQekdnoFtVpIyYnImPwCexicmjWNQ0eNkDOPnlWdGPEW68bBihl
kjvlxooLC2YZlJinZlwNnjJfCpqHZaZmdPBNufK3CWugwojZiij/M48ULb+97QUv+dYeSIwPEM1Z
6TZvLTz4A+8kYRaydT7WvRlhv5RpfjFQ2/h7twVdtemcYaJ6qZL59vellHjfMaCQYtxNcbgGSjOF
e1cjmi6HU/ThxcboOPScI4RL4gBFRzhfgiwJJaHrnaEOcx06y9aDTAJlJVvmm8VC80lKLiLjPSzt
ct7GZb4wGZoKiBuOrLvqJjddq7xzBsaIASMwdyEz3UjtYzSk9jMIrHLYLROr4S2ldpSAgirR2YlK
ymfcjbH3YC2eOBI+JL2t39fRR8dOp48wAUP1Yc5BGB2YBUfyYISYADc0kpAMFc3YD8+/f0Y/PyLX
xpaCdUXRVnFPJo7vivVYxzWyIbBEfmlh1pNLeBYq7Iobt0hRcBK5+vD7C75vGNEntJFyopDB2GKL
ddrxfXU7zKlnZrNESpeb+ZfFaApSbxnikmfaWX/TI/jFtRx6RkxIMH8xJXnXnEJoTMa2k1Qbt1n1
0rr098iWo+MCfO9vyvafi3ZsxthdXJQYtFvtdz0cVYZJ6xbMnEO/flJJNl/NftL8zbP7+SLStJ3T
nGid+njr///dj4WCgGjfYeJgEvfptyK14xuwyePx97/Qr67i2R4DKb4Z6b3v3xR+Q2lDkQPXOB/O
rAR1gIWB/vD7q1g//zjrn09LheQBew2o/PFmXAkKym1hXq0/UrUj9dcEXmGAkUL417hEgfRmq29C
IG32YzYhGrxPKeUWGGoW40t7nh37kp0Ja/jcW7N3jK0o84LQKya1/f3f9VdPBNi7Tw+QkZol3j13
oWrDoZjmuXvd3X+xd2a7kSNZtv2XfmeD8wBc3Ad3+iiXax4iXgiFIsR5Mg5G8ut7UZnVJbkipRt9
XxsoJFCQQuZOGo1m5+y9toHwY9copfNFN+W3g+hwGeZAS4+a4PvrofVer7fQWhdQC9uafS2MG3+s
KverPMsPFx4iA+81BrJpuCEtej8Q3Mm+xnpRA91sUdvLqJ3puq6ynExZl3/6CFKgs+ZW29yCUPVT
BAT8OwpXFhBXCkhiNWUKlpDOvRco7L+4SR9Kdaxf6J3QPZnIhCh4v/9auimwmajwYpi83cIcS7nj
bZZcxFEZnhP+5qEq8NQ/feznRVNHTEVlmhaOdXItQ1d0OiQNBs2rwDfjvFzrJrP5df79b+v8P1zu
0ifaOKJONk/5j/e98/nf/NU6V8gmwZpNuqhpYG2kn8GP/lbIka9LW4omHm3w2fY4o0D+Zbw0/tPF
dEwuj0vrngXu3wI5/iArEe0FVleajLNd+A8EcrTcmXT/rh8T5sqc1FU2+bSbXct2T95AVTNoI17L
K32Isd4rY+J+L3JhXRm5Qw5SbSUBoUiwAFvv1uk90pKGpvZuVVDCP6cqGxsC7lzc9pVLtFKTudmD
AWF/8FGNertsTmHiSK6rMNlV02fPOl2X9oSgmoAAGe1roTjKoXZyNdnKsYvvulatvwttjnmaXiOf
KF0Q/wQmSlUxA86xUII6OG0Vtb+yXyOjBrbp3yGJlAUKLFwnaIKQ6ECEm3OmktfMKfM1f8p+zaLS
e9mAhY8CE2XJHFTlkgVqgHns51iS1zCraioEoKnYnZ1atUHglSAlbOGWavDcTBk1S6mnHK2nZA7K
CgutDJANEVfojS4pWlSTEZ/OUoF+3bwmbQWvqVvWawKX8prG1fZ9UqwIMulvUd2ax7ZzJnNR1xMM
fKygpsdSh0CQEA9B0leuEe84m26UZAfrclwRssDhz8Dr8pC+BoXJ3Kwf5Gt8GFtaosRsigf9shJJ
TL2ggvnvGxR3SJea88dimNHopfCXEUTyGk42vgaVjYD5kiVLBgFmSlYi7wp6bBu9Oek/LS2Cz+aZ
1UA9OZ7zz7BkkIXWO2BsqM+gNV9ZkD0kAjrV4aSGhTSDP6xMty0yXlW7J7QPNVZXpT3/akJ/vtWE
qUOTA9pL8cpB3JBJrABrJ8hTOMmqU+WrLK+H6z6Gvg8bRMv8DDsXdpLIm+gPYM2KQKRpnDC6EiDF
Xw3S/13U/mNutf7zorYKYYC/9ZHPv/7XemawZr1KfRH80HOkRfev5Uw3SQtHzuuy1s0HmrkR9fdq
ZoCGcthGuXPTCF2ExT/6WwikA5Qi8Zu9Iv5r3sKM9Aer2fwu+/dahpKYv2Gbs8tGo+VmOScbFFcZ
S6YUJFQ5P66DscWpuq+oUybETppZs67j2zcX5vKvv/3PIeJ/j8h2CIOcCZFiXqff7nerHOe6oCq9
JE7uzFDLDQDkL/Yn2vs+/b/GsJGV8PagLTr//M2e2ibpBHk/2AliV3eg1ABg2y/BPt7Gi4th8Ytv
uujsZ7HYU+D+YqOtzefPkys6H024ZxYmeW7Q+7HhS2O7LrAGB+I5ai4yZK4RuTYQqmFaKr6pHkEa
cXR8+fyyfhzXfUULzJIzjJuAC96PG3c04lICSuHrG34KUlkR2rEM3TPboAEQrjBhXekZ5137i2zz
93s0LjasMYQojmHaCMrYfL4fuHWVMhxHnYabSbF4wGIHrq5aZX1/W9IrpJAaWF/c4A+zliHnkxmX
GCkGoqj3Q8YkYuFyZ8imotE5DP3eSXjDRZ1y2avOnaBHcU1PIP1rdftH+cdvhuVUw7maLYSJ6P5k
WHXoa6eMcRuVhBGx/mr6D96nzSoY0p1MpW94eyBQyvPnd/b9duP1+jIquyHTAiP34caiw1LqlHSE
JfkTDQBfrc0exszNh/Xn47Ctej9xXRM2hY54ztDY954SJewwI2SmLogQaDLiT5G1UzEo1eJMjn+/
Jv7xQr4/rcxfiTcPZQJACxalutMpQ/XLoIyuo6t32kU8HWErkODwxd36eN3mQTyVXaKhzsvA+0lS
YZMsNWUO+BbxOsYrs2zk0H9xVvjtN7HsWZGJahPl/ftBcoJ7RdcbCXT5MgAczXlymKonI1Ej//Pb
87uR0EVgGkHbaALfeD8SyK1E5xlnGkQU45Rx2aKF4uH74gv97qqZFkd4eIXMg/nF83bpZGvimnpV
sqfRo1vHEjcA1r8YQvvtGDxFOgpXQzVOL5oita5S5+h18NaCRGBDv8yCutz2oryZkE+GhSQAZdQ6
9MuKlxJKMeJVLcCQ6aLXMMW2VrsagvHvI9mfTMsZt2MauoMv2VZPnu+co0nYhDN2mWKojrSACLqF
KcQXE/Pj6wlNEC9w3rtQI5GRnYxDt0qjldXSAxnkD+Hhpw+Ji1e9DHhsail4jstfyMrsbxSfgDaU
diwWdNubPYXw9ABCLt6ayWDtarNadk5nvLQY4gEYGJEP41T9+fnE+7i+W4hxXIoKHMEJqj+ZEbYT
mhktYq7KeJMNP53giO/6ajTuPh/m9cX47sXJVUFapNGPA6vD8/R+5mkefpZ0mAvqvb3vql6u6RcN
R5ewFWWJxJ0sXtFQEUT2MUh7YYAs71K9Q9oQhptRSfHtq9lXCtWPSz57NmcGdCIW0gFhv/9QedXo
lB8aXm7YZiiihZeD1z+xEe+sXZtLZYve8c/kd6+ro4FmjDk4S/C8D6ujkhcs90Se16ZDiwXicRQX
+6BsvxB4/uYxnFWE1ND5apyzT1YUilHNpKLpW6ZTAX2nzQOJSdUNrj+/safD2GyC+PuUUa1ZbX66
IUo0bGFdzvypxpC0uwghZyf15osvc/r2Oh1l/hRvtnxTip8oL4geSuESIo+GoJkBLz/Te6PmSCS6
L96Wp8vx6Xjzz9+MF6keveieb2WJc1M7m+p77asL99shDJ45hOauY5snD4Rdqp0gsTNZetkBJPEi
B60JaeSr1Wiewm+fO76JadJNMTXPnOv4J1Mc21uXJoXKc4cA5dAQb7XJgmr41jtRfwQR1zw1DTCm
GAwJXJfLRmNxnMpuar74IKfrzOvnQPPnzI+b8eHrDtlITCLgiln5tukLC955AAw6Uq1Vq6v9ijyy
L+bM6wz/8NXZiLAYU09Chfr+JrqWxMJR9EBinW6AzpwHV3k3ED5nc9if4j65CRrP8seU3mlt9L5t
KPp6SKNLhCpQU5PjVNRbw7miZlXf4iX6Qqn6mwkwA754TXA8I673ZI6R/8TZyMQ+ZgayeVaQFayJ
uJnhQcFgf3H1vxprfr7ezOeaUABMc6y+Yx0vR9X4CUaFenX5xVea5+yHK/7mK51ccdXOZSQndu4y
9NxDWFT7NA6W0jYvRiBEox7pcPC7JyI6Mv+PlyFKdvPJmb0ae/eTkac4bS3FQO1j2eRzDNj1z4Tu
frWmah+eJt5eWBrgPBKVbvLYvr+OvIMh5cc62xrSGqggQz7l2Ec4l7q0KnsNoeGulOHWCwj+7rBm
edEXC9OHgyBbdx3b/VzvpOIJCfr9JwiVXIDJJ654CMOfDpWyzMhu1Nm42OXRBYCmW5XYeKRKC10E
u88v8odZdDL2yYxty95TqdkRtmQ8y56CGcK1AaX856O8CtDfzaKTYU4uMkrSsibsQCxrOa4cp9s6
SvzUUmJZ2Hq1Rxi2Qpa4q7NuZziIQIgfilDM9JvPP8Y8Yz58CgekNj4RF5/0yYxKnbpR44ZbTcrF
ZR31+xh8KtjTGyMLVkGZ//ECybee1wEU0qyV9qnSG87qmJKhKWhN40AwSbccCt9mTtnWeujL/8lF
dnS8akznuaZ+0miPlL5vGqKHucjeNqrifWT1V40X7wuzvtIS77yyafTR8j5UcQCXZgTvg8byizX6
dAM2z2bHVFX+Ozd7TzdgKXbVTrZavZyiwuxu20ZnjQJL5lwoaW2K+wJ/bXWTmeCI10PWV9b15zf5
dEbjdsYiwFVndHxyp6WGNiL8rJRchSK/UMYzryEMPLK+uNbzfH07k+ZBuKUe6HhcSpQ03j+yvZkX
HDnmQ068IyHbt1Q81MaC2LcvCie/GwgJuscdnQ0QM9Ly7SpfZTqon/kVAjtrhZBnkxSpOM6unes4
SL5YDH4zGAxmQAIq3XOTKub7wZJBMXU3axmsV9fUwJaOQc6uIPnU+OL6fVh1uYAWTwTQey4hy97J
BVSdZAyhLQBwf/QuCogr4g6RUkWVuxBn2RCvXWtnE573+dyYr9bb2zYXSYCA8jKh1McDd3IyKhpK
9W3LuSSd5IEnkMATO/r++Ri/WWTopVMbnhuRlIpPdmeoW3IYOHwzugjfLKtbhlV06YKmI/rqsQ3G
/8lXejOc/v6eyTQCqxsmYgnzGdt8Wu+Hvrv5/CudzovXy/ZmjJPLNrhmRCEKURm7LgtVnvBl4SAP
Y6XmffHFFzodjJkBqJVpyEaamvPpJIyFF4YqJIVlhlnaj5pafRgCHWdCmpV+UCbKF5P+dE7M43lz
Kd3GpzuX6d9fwMiQusCcB1wuDUkiADyAxUhbfX4Ffz8I7mE640x59eTJstTcafCEQ0TXANe30B98
IyKy9fNRfnPpvNfGKSdR8CKnvYGOe9RIg0tXuBd5T6TPTzO6Ftn956O8Lm5vnyKuGMN4JnJTXKAo
C95fMdWmd1WR/Qp3wViDSLpvYvmUOS27wmxvJMklW8a1QRwiwKlg4Qh3myb2QXewCUr3DrYiosfG
HJde6V060Cm/+HgcA04fc4puBgcjyuoGFf3TD4gAGbdYjtVf2DUelWbUNd/q0F++dBPRkoQrKuiF
gROlAbiOoLwpKWuhEbQ72J0EZlZAJrImscAXuEl1AS6rix4iPBrZEQJu4ewrLBTI3dvRmm70yRlI
ANCUx7FQnTNjUqf0e9PUQeTbrVleyJKCyCKuApCpwDIShm/cbpuKWlyirs6rXwWQhItA7UV652lT
qLEl6aaDHLxrJ0loATqKc4eOK7+SeiTdQ6w30t2O0lO+aV7clJtGNuWVUEtjqWmNDVBp6od7VZKN
c8RcOV6Yap7vBpCjcPL04CVm0/4YZmF1rhMzfEwci5542lZbM01fLKj45q5JBw9bD5GZI0npUwhc
rMRL0wqT1KYxC5HEEZpOGlJBraDekLJBkUd46RNgK7GO8WDvCzpZcgWGEDBKAEfiUcW1Qu5RUBwC
3Q7xYrpEEe/7NjYu0zZZZ2i2z6QVBPtag8JHjlJDCU3YD6pCzsfWGjX1oGqFeeUNueGPyXRDgml7
rGlv7+QUEcqVomVsumgd1EkRoLT2kCHpZUTIYhG1W6UMSvmDjFeYnm1XynXfma1PIIlzIfpWv2yD
tOpWuZUzpbmjKG+VqbsJUbHfWe3QSMrdcWX5gwtRede7xXSmpZVKjr2ec+HyFWLDLl4oAl2u0ajR
Jdmze2km8PWwm9euWm/yKnUe7TJrXoTaGquxF+catpqlU01+pI71ZT6QycnMhGqWDS8utM1FGaVz
kFFUKAGku01ljXtdlWSGZab9syLZMoGISKsfxoWvxNJeQZWomiXcWuNY53p6qTmKesX9ai+GOFa1
c6+eflgqwQfIdxHHxmHGdTYLArFSTuuGV7wAoBg5KbuXKM1HqmjtMsSQRJyaqRPaoZoPaTP9cIzY
/pZkRnHQGllheJk/YJxWu76c4ytL8vuWdqjs9Ep/qQyTDItURoTckR1SYQLpUBaQnHEHFSRbkB65
c3tlpBtkXgfRL29EFbtQ4Y8BSCkvxpJ7zIuNKI7RuJ0MUZL+PkLiqAA88kvKNndGucdTRqLkFLhn
s12FUL1Ov4i9BstxWaIw7yIo0IOqrUEFXhDuoy8bgEBbmVOezCQ7DtC5mXqbGXUPNSehE2mFc0m9
x6lkDPH3ouFghLaww1BWPxuqINwhzqpzD9PBnmNZekFSpfFTDp06LQ07MveB+A545IyivyaXHkge
79EZxgXR5xdZO93Bvq+Clew0eVcyPYorcgOHcuXKrliT09BtowYaEA9mkd5I0IfuQtVq/aZTX1Aq
ZL7qdr4deb6bRd8mXX8K0UOTlKKChVEa1efWt7cpdcSzJmmyuyYgrxFUH7TtiqbjvmVpA20WwXyp
151i689NrCDErRtvl4esCqtwyBdqqp1jWF+Rx0a2uMxI8rJ+OX181mTWnlTKtRyr1dQ2PECpuYqg
i+arPrOI7YRw2S8NIiOXblveh4Rb+zau5YWGokOTiVjFs+/OI3RvNckJL1m0NQmmKyZvF81EGdX7
jkp/TeirTzD3MptIkTRJpE26h8EBoJnEDIe2Wcvan12OrZECyLbR7FULUdoeum3VbRMDfbVFXiF4
yaYPfF4EGNdL2W7B5xgPtdQGvyiaR9YxrBggEPfqGO4ppGHzVKcXEIBLMwZHXWXOfVsN/TGxWRZC
20oIFiFjdq3RJ/ihqbPBydYvFObF3hQk36mAaet1DDlDZztBUQYbV/PcJPWzG1pXk5plW5f0HuJ3
g7y+qMw2WPVKoomVXbg3RsidbshjuEi6SSnhHU/TuhNBfQ16euJ+G0SZlKOuXhLBmi3NkXRT4nOD
XT8GP91Gw8WPi+B+9oZuyYI7J17+0EbKPfSfxwQEYuUSWxm67qVtFMPKaYxtCK74EvBpfV0rjgHE
bmB5LRQckWE91MynsPMgI+DlzPdIYsyrnGzdhTZAlUWbWpPW6/B+mLLgoS1KfRm4XZKtcjyWwz6g
aLIhHmQTDDzewaR0L2Ze4b5JxniMbou2GC8NNR02ipIrB3COARweJKhn2E0ixR/dCUwiwJ3zzNT3
PHLhgdQ2xRcCnUBDLw0K7EK2LrEcmvbcdMOD2g92tadZaa66XgbPnjMOmARwSW0wAVxmRl5RDcxT
HzvKMTbKccOR2Yd7BKlA8wHR7zmFLTJRrVrsO1CczGU/RrMnYdjGjg4T1BOBRQejwz1is/d4SLDg
mHsVoo953YSG8UtoNVvkSnYrzscrVdjnhhqdU37dNEGzmhxJDOwiqEnQOWIY2naVZ4MjjcpdBhuN
XE1quvoCz+S1GEW3zyKBz0Q14pznxk0eAYKO2b6JhpEAUAutE95aQlBHD3x53fOI4inRxU5YuyQ0
xL03pNYexjCSJLUg1Q9jV+ad4ambljXVzwWTmaT1ljBC4jeoEtPqAWmIyzHCQ3Lr9l3JF6zq9m4S
kijRXDDaEiA0FkQA19sg7PBaSO05VI3iuSknnEkkkj+yUj3RR6voULRYHb3BG69CXZFbLID1MVP6
xPGbQCUmibhs46gQ+oF3MBzAMoVeKjNfjKmOkdklJnfEkk9JSinPB2dU/dIyEtJsCARe5H0ybDOv
c5YlRcqZsGCJeKvXTgf0LvTCYzKhmoPDIjeDZ00erxRrCH2UojPTXis0cs5jr7aWmVU+4GdaJon9
2DiEoBsZOZEAJ4dDqys7q6pvBiiW32PHajeZCQaushXN4epJuWpjKY+5nY+XUeHkQFC9ByNp6/PK
IY2nKGXkD5FFWnOV6kt+K7zQSG2Plw4rtWJgFdZ6ePmw3qZqjbz7rrEI2PJr+Rp86SXnQGMJPiX9
8DHUSzYoAeAD+Mf1tmoLkB26NX0zx/E4u7GSrR0aW8AfSwUub4Y4qC8vW0IfD0E6JM/5aBS+im/J
pRw9XEGl3Th9eaZh+bwuMUcQUZg2fgsna5t3UXQoXLlrI9XQaGOEWDnzbyLpgNVnIiJW4SoP3Nui
KpoLL3AesLsSTVAY68mqsMwPg4WYhsYH5I0+fwwnrspZ1vTppuL9sGRNC44w2ZytOfUXYHkBzVml
n48ASvilXl1UhZ1fG1oPfTPlWYKShYYSgL95ndQQzqC4qnu0xeLM1aPmMRuH6zDTrgh2fVBGoHxO
1obbLGPJydqVZRQcuaoitJ9SORn9KhAGmUupqiWX2GwXrL87MZn9ZdyWpG4mlhJAKHYL8QMrb/3Q
Bq64hhOoXhDByREHAsFtN1Vno9Lnwi9ldR3HHmC4tt0Yaev4ZVnh3I/UTReI4bGqMCEtnJhGEBn1
90gPB2pF+pPTxb9wbg2HSB9CaNN4yPbC6Uhz0OVGIwaAkAOdGkwa3xsGNjSRdrkvZ3p30BNN3cns
LLRK6yIkBmwDahapdc92vBnjY6iqh1boK2/SeLFx7Lyp5zzzJB6gPCqV4ydl/ATsFcM7jmjh2BQi
2yq8gL60t2OIii7ONMtZ2uhkzK4kzjxhP5ChhDxIzSi2PX54ALlRs7U1t+A97BJ+rTjYpCXLAKJY
YHY2NOHIvhyBwva4ns6djDzmaUzrZGENebvxiDVbSjLGy6WOrKQ/M6y+xKsvgo09kL2aae3LkJQ0
k9RRYJAtBzXfpAbB6kuHQ8lzh3t1gf8WLxnuve8iYCdkxeEPW0c42REWysa5ufa88ntRjxHwhXDK
D7UQcsEaMgeNBFG6EyB5z+vZSRi17XBBsFiIY5r80nXiYa61O6jIfkwAFz1+ehEEIEQ9vEl7XZt0
ss14TkkdBBZRXH/Fi25Eyk4MlbfqExx8vDadqF0lBqtq7gmK3vhVVzqQdOQmbbLS4uZHMXJUb4P4
IfUw8sN9DfE5wXxAudtX60x05lZ3wtSnSYphvkyH+8L00oVZKsdwSF9KvRNX5KkV2dqQXnYB0tfU
t+AseWPFnWQfqrWUeH0bPwGEgFovniaJ93LPqTkAEDkHnByGAjMHuB/gnvk2tWLv2gtm+RdHzHDw
O5g/mDGDNk+3nuzEsDScuqjJ0uCd2Z4DDnDotAeDByq9SvlsIxF49rWgMmys6eb2mh+PqrcbBiPT
91VFXNalqdlAL5WoaOSWOqpLBF/SKn6El3LVQRQcH2Iks+YytCQfIFG8BvIe3e6qBf2QtgWRiKGt
GsHDzMeMN6oZyXoDsD4RC8Icq6faDgRYxDTFfWdaanY3Nvh1V3IYxzt6h6mxqYGC/gr1tG/93nSq
Q58Y0aXTZO2NZ4fdt063gmIVTmM0HGauxp7f1JTvMnSJz0gi4d5jlepHAukh5P+ISdG55NhRsipX
iWFcsCFx5H3UwUkNQgIXYS0ro3tPHnsRXERV3+BzJ3gjPiRdY4fHEi056PoC01Kq5nOKnNceqjIi
tkXIa5IApp1S1BbfRfyCWTQsI6tomwUBJbxf0dUIY5+nRe09lEXfdWe0urJiScKCt0lTy9vE7Mfa
LbkPIBoVzlF6ZYXpipd3YDMbveNothKztvZEkM1ZocC8D4oa8qWmFK1YsLKlz1KE4i4GFHCoZv98
SNeXZbCDDWHBSB3u4t6wZL+pglvFu4ljQY5nyUEcfzhLQWUHVKPkmhdf1UfHMkKoav6Kw/oGnIkR
7BHr6weO5uGet2nvhyanWHWjqVdWyrF4CNVsWOXCcPJtNPmYssNYcmBTGs0PIh0/i9WpYJ5j9xCM
k1uvyZRZEZc+YSnvm2MWB2dGbK0qdTwzxIPpfIetuZyEFq8DYyyPaLyN7EoI3Q62pG/LbjmBRLeO
OLLLq6qwfGe6ZMDyUepatZZ98p2QaInfcg6lPJ+CB7xBgFmpzZ+NTRf4EY7wluz4eh0l5g8KHjOp
cgT7VojiUDXxIarV9rzlVGe7i0rhKtmy7RZaIOKlMrRykcbqph8m9VdDRxI7izUFzpL6pbglXpvg
Bh48ZPdBL86ozxnXeJvre6nXdxWOYpvci67MeFtW/HUBcZ7zttKaBx0TfYaztZhD69RVqmtHeJZh
wXJuewrBmjLS1iSjBBexDcuXvLTI58QOaZDNXqT80G1g1cUA3Z5UD5VFtpi6BTkmS/CkCyz/K9kD
+pzGDMAKgCFVsjvkCoGK0QiBMfOdBcI3W8XCzhVa9rE388nimiqlHV2Nag5exBRl1J7nlrKPdP27
N43DswMk3S91BYpeKMmVWDIhOdw4hf1UpMBNtkVJUUbQ6ysOYIJbsSZ8KFrpPHM+gn7ImuS8NMcw
rQMKOkaAmDBS+cBs3LDn146JZH84SztIaUDXq29Dqu4cEUi2cGY3yFUZMuOPCnlFi7qLbmsErNVK
OuavBuwv1dwHzKy6us3zNnIoWUW27yCFOGpFYSwK3s2rlOfklj1peN161Rqgp0kUQBRYO12jBDVJ
1bhwx6YRa1LKa3dhYKUYbk2bGG5KXzg8NJcEiMZpCFFobwEWV/aPTlODQ5K6DhWQmBgK3swkppB2
ZoJmYb0r1hHucmUH+P88TRttXUZiL8v+2AtiOoLC23fkZh1x+K+KUgWn0rlN6lvt1FehD44c696i
nHHnTBwrPVAHnlq/DRWm1FRY51UtyM9k2/CkYZseliM77b1T5Dr1hBQ1L8WEAdosAJKLHqvy5eTG
E+cwbPBZFmXJVUFx/cYL6DkTlzA1AIcz5aFMk+gwkPZaXKSFSsYT/ORgR9CO0IOF0LuaqOAA/sq+
txqVHFbAIYT6lE3BbiFilmUhBIyeDS4UmYawIA/v9W2UenI3gf95KOEuFgeiukusjGlWk65iw7G/
IHsiTPDfjM6416rwlu3TqKw8RcLwMYfBfMEem8tVk3I+7BU9ASESVjuv0NvnwLTlbcNL/2emilTZ
9K4Cb5b6NxtTEtT9FI4Hp4fGHOalJkeQD4OXckm28UiUeCaKiZQPACnbYAJWvSQtuTRsoml1Y0dj
RFthsKF9tU4aZwDBR+26yq3rChIxJCNuvMf7Dv9MxWn0m4yxXBXPijk0FScoskWpUqldiJBRW0fB
xJ9AE5IqSreZ7ADFTFRVFAbIro8u2UOZd9TEL41mKrYpPb4zsNPWBWkb0Cowkvu8Q2WyD9ssu016
ZhZ1Ca1sSETuXZPzWU7Im16PVOG3uIgrCTotFTph9k9yBhYr5AeTodUPEsvMghVg3H5e6P9Nt+NV
lGlbqon00zlpd2MDgxFFztmyaYVPOifV9Xxpe7fBcP35QHMH6KTfgc4RdiPZ3+7c93jf79CHmtC6
nvYXXYV26ST6TPlIHmAuP3BolYQfcTCwevNPu5U8X7Sl8KLQlVJnDub7cSPMJqGS0Znq8zzbqCJM
jzmpLF/060/7lfMoeOI0+r6OxX9OLiNQWWApGZcxMklJKLRlmOv1enLcNQnc/a7t8YZ9fj1/c+No
Z6NLpUWK99g96ZBGbd7UHU82Z0Qt31YFZbV+rIqdQKWzNNAZfTFR5uba+/tHIieCUAAwCObpvr2/
jlDVjFKvOHG4TbLxwnGZue4xIZkT9CeWvHY9RuJHm2aPf/o1oRYiGp7tDvTNT7H8hFsg1XQE7fMq
33B3/aGNllZjXwet+0V78eMVfQUkYnKgb+q9Bl++VQnA+kv1fj5N5JRuUiq36E00wVb4i7ny8UlA
VoEylMmId5m79/5KAgVFi1ChRjDqBGzV6LcdlDltWkkR+WNLHB7Awc+v4geVMc5Q1QCeimaHBOQP
MbyutA0clDx9nWYai3HQNm2kkXUWd7Sz1LtGS781ZbMNqT3WKnvKlJO10V4nCf2Gzz/Kh29vwkNG
a44AHvLlBy1Gr2hk8sydfSvm2xpXpSSeLICoJNhKZdviK9PMh3k7j4c/Fg8s5yXWgPdX26IWrYpS
p7K3yi7hZy1qH7XfQ7v5/Gt9WAAYZu5/z/p2DyfuyeNYkOZAkYX9GCUrqDpW7SwRLl1XlnLLiyJe
umTD/f+NqL//Yl5huDnOTOIAsp8CuBvESGqcFAoJWUryL7Um83V68/wjHwT9gqQAl5c7d+Dn+/pG
KYlUqW5J7+ILlt1es4Oj0eR+xT6SI0wZbvXJW4eVso4q868J80fmytsy53//Z/43z2U1ijiM2lf7
37//3+ZXOUfcNqe/9O7fNP/39cfhr3JOxn33f1avKblX3S8xXv9qSHL6l71w/s3/1x/+nbV7O1Zk
7T6XHcc7/loIV+WtS1I3ubj/7Kq8C5+Kn08f/sHfvkrrP0k8IbYUGyH009cF8b8R6xad+nkCImz2
ZsHB37ZKk3BeUKzoMxAZIzqYg3v/m6/+n5hrDNJXgA3MzyVKm3998cu/bj/X7B+tJMbsUn8zTRAb
ESaL8ok1lLlCN+rkOZDZmDRooq7rGlrkTsRYdSg/dZEk9WRQzscQa40tOfcoJVEWi6qy9HOrJBlh
MeIj/qZIB9AkKEmVgrxmx/Gm1TuqndGo4Z1UHG+UiywB/7Vo8nCyF4pF/ARHxkk+IpWwxh31/ZFk
sVcSXuvFwW2PVGlgi+VCUYL0kz+NrwS9MKQEfahNtY6Czaxe5UiaalMfXHnThC0iWzqyYPNPiGJR
VQQ96sLcREFV6dqyzDi23OAPi+YCIua0urdzc1hYcuSjzplr9tLpkvhGmKEt2HPoyLt7iZObPC6d
ZvqQTiDnw7itYfj04BRRzGr5o+zm3lFIPBZ6J51MlmWkB8kLulXzsSbK8JgOeWHwo4A4FCzsBW6o
ptPthT6Ro7pUS/DRa0z8FAxHQYgxuUgOMhF63VjIcwBFW2/Mi34T2En6nFB2owtUTSGQxaDNtHXP
aeq7kcwn4a4h49UNS0H+ZVBjxwiRKIINrJJNpppcj9ptKu8Mz7ijb0TmajEFnyB9BuKVERU41VPz
QElfet90Vam+JSTapj7NFF33R442ACY1IlUIc7MeYAlNT84QM08oZ42ULfMYwQQZLMNACSar6DOR
KhxIvU18YvKmYME2Oz0IR6MoPCNe6Wk79YRPRa9Lb1VPXnMhwY8LXzDrI5883YZ0DnOcDo7b6kja
ASKmW1BaJlumGhg3zEYN+bvdNAa1TTh7ZCI79KvJ4uG0tWB2aWSI5mlpcX5W7MCvkCnOfR+TfohR
k4XKG5WDlZ/zGnAX6VBKb6UVBm+1ZGyiXxrcEGQ0ITTZBQ7hmtygoCfd0ZVktC680EpprkrpHoWu
03JAk+IJfwAJGJ0XRpL+0KpCu4SOleUbaJsxHcqWrmjvFVG8Ih2sv41zR7+WeP0gnBlpLshshsw4
Jzi7f+U5Rxkn+G9jGnrZS5jXGanPurSnbhfGIbNjEb3GQk8dW1zYeHNcNMIC9zl0OwpFnTqYzSZ6
DZd2NfJ4iJAlcpranrDOQUMSRU34Xv8oKJ+ce2WuVRt1qmS4LrSCupGTK32L5dEU6lrOKdd67g4/
QbJRjqy7OQY7dOZIbM+pIt7/mqlZu2lsxg083vYHoSXObTTFEg3InK/NqxdIL/zD1luhrYDZ2AIu
jFdjpwxbhBJEsYnOg9AwWZiohthO17POamtmqZAbmjDTrSQuCaVNpXsvasVxwAvqaTx3FLdufGGQ
rtLqsfym9pFg6aq9blwJKLj3Uk0dqlO6Qz/TMetV19S8DbUoIZCzUqPqQDR4TRdIGigiDRvG9ypx
qYnMvchy0dS98S0CGPbwX+ydSXPcSJqm/0vfkYZ9OfRhIhA7g6skUrzASErCvrgDju3XzwMpp0qk
1OJkn2bGJquszLJEERGAA/DvXUXJnLIugT3TdZ67HvR0pLvXg2uy7hwhIQNH8MUQC0b+kWZtO7qk
RIKiUxnI4ijr1G9288Ty3Ra+R/VSoRHRtDaapMx3RtdN3yhfhsm6cPDI9e7Ws3LCT1dRNZS3lAKl
YglWGJ5oiKivvMJx6R7wktlbd6QwpqHfqfKcKRsX4Ehhk72zwP6v4i4neSxS+iC2DhsPm0hFScIH
DcKZzq9OUUSzD8jaG1tPXG0jU8K2VrMfoRzJGF1ghweMyXvybvg9ZZfL/nGUJLbCVPkjj3o7Sofn
wM/sbut2yfgieM4/LNrzZ+g849atEn9rtaRsbcitm9vr2mnsipmVUqF9jSiJzLUiDV4cYDMnRDeT
D0e/W6LxprgtoCaKrBpWVtQ3iqpSZ94bAUb5DfoWTsc4ZkDdfCTX3VCdPD92Xskt4QWJOa9VXNRV
aLpIAiH1Ud9toJW0eAswkcRhVCghoFACaroQcbG7VLlBqW6tD58aIBjkJk7rH63lFKwcR9LUSjVJ
a/w3dkjn9IUg3/pb93b/82rLdIUO7q6TX79256fm7U/+n7hTWkyk//VO6U59eXq9s1p+/u+Nkv8X
k84ya+AboMVhkcD+vVEyiNNh9NLJn8CughHwXzsl0/zLJGTHZINl+rgObP7o751SwEaJf/g9trm4
WD3zn2yUoCNfbZSQ9y/7adLqKLUjveoXnwHh3khROrhyOSv3AznQgozL+Ef1sk/dpveVJ7PMkrCr
5raRj1AMRIZt0NKV036yiNVbyxnztauPAWXP4kf1c0EYzBzsWnsu0nXUfK+Itn4URkN60x6dwZ5S
JV1i7m7BqwQFtHXK/iDUIrKxs7Oq2bOgKxgt8zJbHp8NmGZaoQyYavLA861wS4NqOahy9zmOkmzK
t/6PsusBOelSfZ1LPGPieyd28b0fG2g2sNfV997sNGgC0i/82q0HBHKECZGl7qCGlEg6SEOHXc0z
75i7WqzoBYsmk/f4j7LuYrmWR000tHhnFRGJ5/p7uzedIEvVN73R9H57ZksHuDH79IELsPcGyF4i
mqrB2unqtFVZr71aQtE0rBBkeX7TnaH2sPnhi5t4zJZtljff4IvLOqSns6TaS4c7E89oiRJx6cZs
iwjidZyqAq+XOQmmODCUpDjLWSJ4BJJMughG3z90NFQTdlrbFfxoasaBOultSc4sSWW8JCazIEeb
gMH6PjI6CvR8qfWHJKqATyFtMNXLohDXSvRLf15gqzsul6M+UpfXWSeBLiDn+Vop6zyWvqKqBkcr
ab70TJ8yRcPpWqiKYTCPZ1jHFWn2PZlBrT7LXVFVBPV0XsCry5f07eUsYMo/VUJQT9dPXXUs9Tau
N4nBD8a0n3prQUqov/amDC0FBGCsjg7b9Htf7wmdtslZTKBajKaz8EyW3k2dRAmxREPALq2q6Teh
V6/zOZkVJCIlBDQCJytDTHxLr0ezdm8Upe2FdMl7zcbPrR4J0ayZDvqymNyeGoJUwDKURYRwStR2
0WOSbEzlX7nETZNGZPqaNYZ5WadfhshKhp3nVqjjD3T1jdZTPOTCQj5LhaW36oXWIEwMECzQQE7D
nJXt+nyAKhg7sIKVogW1xkjWWGao4tS6qoKROF85+1ROAzrzoea0bgqyP5yKIug0olV6KoNm2uW+
5qC6oZz3WhlO+8VWEqnBnC2CE7x/UUGTQKMr8rndFBlf3MfX3LHjJ1Ytp3GgshA96ZRB0mn+0F3J
JF8KqxM2c0RURZJNT0/d2jZQVvOZ2gHRbmp23rsBIYUd4mDoCOVy9Tsvmu3HWR+8T2ASpQRARmVa
SFSJex+0f7hAnKK8VdvA+oFI68EQJsodbe6QjMVWNIU9rBxJXdUqKCmgCQWDX3okchoRBmhSfbCd
oh5XHekgtz7c/EPhNAmMKhJHAwxk4lNXaI7qlQfX8VnYPGIoJZyKYd/oiE4uqNRbQnadwn8cmb5q
OgNoGx6vOh13IkH1SLSA/4clO7wY/bY6dm7qqi2PqslCfEHO9l2N/7o4V3FHJwKilLoMcIlU5Gav
TDezM8VwUGYo40kl8Ob7Lqc48JbtaodiShNDhORrgrYf1UqOtrDPscVtaqxadKgitCITQ2g/sxHb
gdYlHiRJn+u0wdiDbsjDyOlAS9KTeI8M0xDuSYs1uzswI4j2zLzrayfuW1itwa4rX4RDICAeNK/W
3bVm6mRXk2LRVxZfD+1I/AJamLAposAPinKIQAThYQztviI53ZyYqRpJdDVOkXFCeJXAuBvPS4fR
nB8owo7N0l2hVSMdLRiQRX7EgOFcpXEpCTteKIpBh76/IOYB3s10eyl3TaFGfKkPpsAnSOC9Vlkw
aokBY6/fuaiVMf+cTMoj5jVO6e4+a/Ncu6CQulG3VeoazSFJEJ5RWFObyR3NlRb2x7moypCNLXpB
qw6QciPfUAEFiYzRG7MLdOs2LlvdW/swWDfsipyU2g72oiuzpBt0F5BfG4UiG8rLqBcmnUaA0k++
joJvS58aQ5rJCH+JtBOtdUE+XMZNtSxJPXWALhHqCIHqwqVqyRHwJ9DkrtutKEklSS5nCrrsLSw4
j3ZLAY9iM+aYV11bRNNOaEU57OgZja6jOk2QMAX1MB0oDKEqQnc78bV13eYB2naetlTSe+deTM05
5t20LA1dP5Zx6TC8odLK9nMezShg0Tnph9RteXuSlpyZYUSTRLP1tKVBhHnOLeJ11iCO3BLP3T/R
gNF8iYPRZ/ySpnC39Ck3KC9R0qBG122D0ih3GFgycUu+khnZ+nGY6gzipuYFgPq8bCOxwstOtrFg
GPZXBL+5Kdyv77C392LjlDKvMth6zvBISQwKnVHSmLgluw8on9c31QUM6DEjnd+kAKVM9UebLIxx
Nc10yK6gYPt93gXtsI2zxnkcm4SsYOrMvUZsMI11zXqsNTnvdaQg860r2sRdB7Anu14haTiyoEYV
imB0ZxLcB/cOUX+TbrJRT764USH8taY69PlFVJEejlW53lpN08tLVUXyGFvRbSHmml9ZDjSQBj2R
oijsq6dStc0HouVcfzP2LpngeGLTyjoLJ2aNgZUY08fJTbQkREIQafuoNc0r8mmpd21FZmRXRZLP
9SHrJp78bD6SG54k1merVjmxI7aTfnW4ypzQMrPMB7wOtvpIzWygdhoZ2NWappHEpPce099uSSUV
+6rzoPhzlHl0TdvCMTYdws1GuxkdYge/pBVM2bB2O49AoEEP5jMCBvOZyPf4Tlg2o4KWUOIR0aRe
rtNCkdld16JUm4lzfUu+A5x+NEhyEtC8yw/uYOhfpK0UDQBJTPLgqFvzC0OmwWPWKUvQhhZ3yAoG
0nsib8RfijYT4s5BDa2TDvfMFW6nqgdSs/JhAwJpHhxacxfZAmGgK1pl+3MSG/S8StnoHyUqEdAS
dGzeKs469onaTKXPahDxFG+qvk15HHcFHz4zZvFcypjQo0hPuqfAINODnqvkXuur+hbWfzI33pTb
aNGbuj9Tu+HhCfE6tll2EKOTTbtOdGHFG/bQZnr5rac766L1uuhbO/b6g2Lr1+wmFDQ7JOiKZot0
XuhdP5bmgcB6/Sth0y5yE0dEn/R0aL8lZNFH90Li/OfNRjQ/xtM8MT+PhVmS30UdG1UUlJVX3s5M
paGHWsGsYL1jsnqNlS4jgGctSW045qGDCJp5DakHvXBQNZVkYgtkWFyJho7z2tDbm9RbBm4wA/le
jvQvxyT4hKnDhHwhTNS2gYJ/hvFh+Jzeb1Nv5Rl5ebKtxt/NIGSbKRrnzVLj+w6p9oZ+gfKF4CLe
BmiPA/7SdOZoI64aljpy+/jG5X275hyrjZHNAU7cbgi70UD4qapgY7FH/EfFcZxhG8Rbx5TFKmYf
/T004CfSAiPntPBc7J5rF3MxIcHr0ay+/DRz/g2C/xzttzj1XjEjRKISzr7YtZeU1bdMbNY1VTLy
MEe4APlLDS5y/tbSEUnkfQ3O/6/59n/7WBDMLjguWNdyeX/6QpGRtbFMa3el2HQtqpISD0agXyhk
xe8Z799g+cvZWxJl9YXvgWzAA/j6YJohhhksymWm4enjTh7ygKHU570UoluXXTFsGnbdVGRm4uiV
lr80nbibxMLwgBiG5wLxivcjzP8Tbb3TcdbQvv3APv5LxuGNJ/THZ/Q814V8Z2h/G6rVxzHhogMn
P8MhiE4mLfa2lkXb76f9H3FQ/48iLC5n9F8rcOG6/uawFjLtP//jMS2fn56Hr6/YqOWv/A2ykDHs
+hbec/J6iEvQeZz8DbI4kE4L9kL60ZLLuCyev+kozXD+cgFlll5Xtqg8H/6NsmggMIuBWCcqD66a
eBrrn8As3OWvbk4C/TyDEt7AwE1ONgjU9+s1TAuPPwUwGytqehy1n2oVddUdc0LfRmdKOjNtl0jg
53MWtYiSDaum7MaQH3AdBKi90FqD4hiYujLSK0Ep60MAeX1KG+WEFY4mtcYQeDt5/j2I08lrzXHX
NumwEz70ixdR6uf7IluXbIlOyJf6/QA6gBnIebEruw7xGX7wCLvaKoXblHltLXlHajd+FtdYqD2B
FBvBb4VZThWHCeZtL12GAzuBXcv4+PuGH7lrbD9WG5Bn/4RGy92xNTTobmdLvKjoVi5Q0qrQjSQE
Cn6wje5ZOcnJcssbLqlOr4UvV4WfR4siqtz7dtSfOOi1olIcqeSNJ/1LgSV5baUJ4lhSurxwQrdI
RR8EVfrNGnUm+jJOUL7RnGTsbKTmh1qf2+4o9dy9SBmFn3DWYAoc8fyMun23BIgdhikfdnQFUfs3
+MGmKlFhJwWVzF5mlCsFgr2VxlRt5eC14WBhI9TMNN2Oc/9CXfpw05hTcyUmMtL1MgsuXZtGez+f
0TRQ27HK2+gjDO20tEFl2Ghqh0c0sARRgu31HHQNewNrPEAKtleGSKlAbLFyaBq2PjVSdW9YXXzI
tI7tKhDEB4rFqho7b9W9SKo44DJa42Eue/vEvtJ6LGSg7YhFRGPL+TssQDoXMO30jZsia0d5XTVh
Z0cM1JFthugVLlQ30EyQ42CAgZPb3EiAo7HCTXswsgYghlp6EnVodyNEp4e4SEvkNxgsjhN+45vS
T7Q99V8pE5dCn5s0+QkxpL5iN2fv4kJxDtHyMwCDxb3QsF4/+BnJPLm/SCeb0TzYo5WhSiOJr5zp
gcrJVyY7O6+PSWzKUxC5xsEKcBUJvvWln/q02GY2RUFDw1yxVLhoW5UY9sVQ69rJzYC2Q3yEpNQV
k2PsIlnUT9OAqnlyNH0HdsVsa86Du7cEqNEahw89ZcFCYQRRfGHJbj6YiRhY1z5VXO3ksDNK51Vk
kwNNJYv1kvTaszEFO6+aIia0dtA+BYVRhXUXjLtI1cET+lzxUbMT+46FM7NSMDq27G1vbKMmLgZk
nh1w177Es60d9Szub2WOsBDP030F/LRzKocSmoU505ORaW7uk4tBGCMeKzzNjTYbGwIx5daJdW2D
sdboVrre4uzNrcT7JgYhdkFQ2SeSOW7iMo5XJi1gjBIjimTtSqok2Mmy3reaU14SxnRsulJewKDt
u0FUd95sNjuWwSV7uLssqJ5qkwEele9+cGE/ZdUsJ6x/nMxAww0X09liP89MOCtaEeUuEXDoDFv5
naERpLgCJL70pYFj1nY/BagltxbU8h4me9975VMeYY4xq9q4JNbdIvpifkEk1D+TYHSVR8GHuq53
zWSUIYqD0I/iq2TGcRu0u6jFuaSmJ4K0H6beI3NEhm2llVu/qxxGArlp3XbjevrOodKK4Sk+1brz
YBT9i4e0eIWtMdqMRfwMyHLl63PymDoATTXyzxVh7snXyG1ug8S7bOtS4CpG35oa27llEq+gl1s3
PZVjemCae9D6wbs2bY2yvlTc97G/dnEjNRZTSk1iSOKJo4UiZ1tV+lFjmqbd0bhgF7ej7AZoxGq2
mK5wIU8WjwsPkLNt7Du3M9tdQRT50sE3px9G4TjfGlsUW82L7yw7wg/rTie/WMxFVLThiwou485G
w1BR/+PNzoyfc3A2tkFgWWUF42ZW/sYvv9hW3mwtkYIWusnZn5jZ6cQpjpNbm8fSNi+DOPEQtdNh
2DcBG63CuaCWcF51c/GSBeNXVLA7Bx5g5drJOWDblWYAa6OtgaI6yQuBmsdZxJgOq72rSzKY7XGT
+tGZnCAZJgPvlE56X6MIUITS0JtkGD6Ui5lxoci93jQflMb9pNKM6Auv3Y+JgbU+MW8G09oAEl4X
jDPfKMbGHJ537jbpsKvUUrvMUt6emUsau8cv2IIULG1V9c5LA+L4qcPBVEy7MXM0VnAEDiGBD6ds
7GltTeaPBHuAdWc0Xa1w0PDS6tq7ZNFJT9b8qFoDu1nmF1/9oi1uA42LZkn+7tqsq3HVZpjGDLPE
GCwDoscA83Cs5fLLTGdVWPNNd4GpiR3uN9+j8HJIstPgIUa9UZ7LAp/nDrDD7oJhSw5xdFkDCSa4
A8Cy16IYimfV9eldI/jfUOpVoRCwYovdK4CXrfDcG5VQu6apgKDrpYROYYaku0qvwDCgSAOGuA0m
y3VKr+hF2TF52XOkhXlg05bqoE3mYjuXmS92psYNh00Fy5Ep8q07SW8DLTA+CR0QJ8w6S8cKKyee
0a1oluKAxhyPbRd4Gh7MFuE7DsosOFK2losNiCAuihU+bq25HrMUwUA+b8pGNGuapMptRoTUJo3S
fdzTmaLqJ0dhSZRYO4M65M2yxmz5WRcIzBOcX9gU2MlnqjtwYq4BF9eeUGFAViNWGrEZsLxFKr6M
7DwMigzoiwJIcGCmc/zfxgkXwXPTTxdMpnhjRv2myaZ6nTTutWGkw5q4ZexzlB+s517wHSmvqqO8
/ObrkwFbkwLmGNUIsavhsUW8jaVpwtckiuIpcycbsxq6BRsMmc0QUJIk860yP0iaHzlLlsZTpS62
zqA9T/WYXbl1K3dlYD1A8fDkbIMY/1yFusjCtzDV7sdUTOekiLp9gF8P22QcQ7IDj0VYizZwvvDV
KClo45vmMHKm/pD7KRHyKRjrWneiKczteDjnYCcnwx9y7LUy3/XTxJ+21WeCdMBUvQH7Je27KVkO
Qxdd1LYfXdrwPbjntOzTIMr51PdBd9d7zqOXCLEVla9dTH33TZSwcIKPorMktXLoEemb7mPW4jAM
oNDbFUbjdlcnwdaQBJt4FAp3fmi7430+RWJbDHm8AbfE4DZ1p0BzHxy7XBwSU/ahLLnhJf0VLIGa
eBHX5iVI1eyzElF6nEp6YNeu1yIAgjB/EkCP4Fcum5su3/Bia6pp4yZmVfjok8wGRNHjomrdjDaB
2ADl7vOY67HJNMzqG3MY85zXAfkT4sYQ7KaRgRY0V4a2TazJqe5GCx/xZIyyhxRB/L7OO8x98wpN
w+hvhzEpp60ZqweKDie1oTXYkiFJ+1p59sFA+1WP8zY+eNjnbnQSWfV1aVPItGWGTYtrLZ4s45FJ
fTwIJ0BeEMp0KutP6BgoqrCw6yWXRqPrKfCBPXlfsZcNI9pqolybY1B4Q7cTeTt8qUHYe41shiIL
7JWOCfpel278bTRiC33PmEoNDizB0Qhwaxbp0VLka4ZL3U5zbCOXLaHm6e6p0vVEPOPQU/BQoHDG
fk5nsklErc3pR2pQ2C64alxj3NGQLVgiSfdRZrVrwH77KCOsuqoYR3VqZR85m2pqh+jR5QCnVKeD
LyaiowdIHewyb08yT5IP1Pm2oY0wctPalAqepqlPRyBaPEeTxDC1NxMEdgc6R0u+sbJTXvt1pSWr
mUM8+WB2oifTX2Ghd4WbDxfG3GSQQH0ZmZeOO/VMJqYm+4OlR+WHIHec5yArAZcnXK9N2MxupjbW
JKAOCyQ/wAvKnkm+cO15Nq+zPouTA6o5VtkwNj7vLvyOj9Wk0ddbu36qUQ/ZGPaePpjGfBjiVvOO
FcI3nkcVyuYQ2aOd41JvM9ns41GO2m1OCcOwLkf0awuLgePPgDNwGPKmVN/qBeJZgMRO79KVqwZQ
DwynWFIwteNdRV2UamHVS6HtqrquKrYAXeyeUaKl1nE0zKTYxBTgFKGp5S67YJ4c8gudYANvnwRp
Iy+m0bnILTwrzHlB/Ined+Op83n80vMZyY9+SrJOyKuhHPaRjG71ztDdcJ68dDwPztzu07GejS++
BYa308dJ7+N1ZxiMLOS6qOk091l9qXW8BHfcYu5wrLvIW+mjr2Xkg0i//wS/SmtslhGieK2LoeFl
W06Mx1YGHVl0TeutbQ2xy0TgLXBK9ACz4N6mel4e0qJ01t3yzpFtWjLN4lOT/ZiHbpUFmyybxn1r
LeOdaaqDP1v6tSf0/Bqyq18XQ8B1lU1UenCGpvgcDJFxTQGO/TlKko/MTaxPQ+k0eSVVRMs2Nx9a
9QBRJEq5KyMlNXStdxpKOyp3+hBYNQLMnkb9iYZwewp1n3yGtvG6YC/Yi98z8eGHJUjIa48NQik9
TOZJncRYQZSZrdgG0dgRJiCMqCaLXXbBsQ/8qkDS3Ocf3DF+6nLTBYsO5FZERrBWvn05m73aFFyA
KlZnMyPeIEuyG0g12JKsyY6lp4iQiNGxX8k4+zaJrA29uM6D7QRNsh7wHWwExudV35skX4FmqCfN
ttUPXPn/o1X/4ZlAOEBN5EWSC2MCE/1RH/Q/nqev6c/Q1W///g8oa8kb/xu68v5CukyMLDIgaA54
939BV4b+lwHUiIrTXoBe8gl/0gct2mtPh7VBzvNP9UG/YK90zQFXU4CBPAn49a2hiHSRaNCa7pGJ
onE3dl+4eAtaGcPqrMYc1Iv9DnbGAxwsDj9rkkdLGDain7xspH/b5k5cRJgqSA2SjwjHJPFp7NJQ
F8oCHj6G9oBEfvnnMOn/bRIzQ/+jGH+n0urrKzH+97/wY81o3l9c6kVgZtgIpgIk7/9rES0g55Ii
iMYM35KHZP/fi8ik5Ygfx5MCAwPMiZekrVWX/Od/eH+hxOf/5Z/AcPiTf4R+vgkMhndZfpOLf4o8
fcS3bwH8rBtjZZUJbPIgnxApsckFxOm/Zt1MQItOMs+1Y6BIJ/VNj9TSWwkAllZZ9uz4qpwOedcO
VfgTfvwbBuMNIPv9MxnknHNr8V/updeAbEmokW6OxXmepuauLDTnc4NsPghdO8ofgyAePgZDETw4
jkJJ+edDv+a+fpwOgyR+zgVkueO94TOKwdQisuvPVZNp2zionIsBSHfBFPXrbjKS539+OHOxVLqU
ACAYf2OFsEpYVq/Izr5dZB6BQLJ8yUhheyTmQIQAMN6XPx9v+fj/5qF+fL2fj/eGTrQyzZWK4xnm
nKCg0psD7Lu+8zP+9c9HAu//9UgmJ9CHhWIj+sZTlaD3ZUxeROJVd8409gYZxdjvcHe/Wyjm8qjF
LOeTRfzmIFqbBcpt03ONsoE9WWZ8Yy6UF/hLioMZdYKRxB14mrnmO9/uNWX593mEqOLpTgIyfUuv
V2ibM7xXcXKOTTjFdVPZFn64Ib71Z8e/rUbVn8YiYN+LRvE2ymrhrf4bZzdAC42LhjRV880dEngE
N5H4eI7zWt8A7w67eODh/+eD/OZeMEDeHPI9OQr+ytdfklS7Luvq5EyojvOisIzvDH3ObhjIkrPZ
yO76z4d7E1X8/aQaRAXzeuRwv/IwJqIWx3TiM9N5fSLhRXuoUzO9rskggYTQxs9YU9rd5FoZ1utc
b7eEAhcMzEM1bf/8UX5zm3A7Lv/htsSl9Oby9hVh7RSGnTtVGGxnCzuMVFutVICj/h8fadkIkGPM
lsXhmfP6HCtJ7mAZeReU4cYP+EkyzLmzS79Llu3/fKQ36fffTy/dKYg0DRxcsGpvLmeJpyXyMusi
1VPjQ8epfAS+8Z+bADbkOHix+8lDq0tvDi6Bpwi0iuCBrBneSW3+zZ1DpQbfdqnW48335tSOTuqQ
sGBcoBGbSFFrvWlNGLV9bua82TB0z+fJiMtPpFyUh7Kw29Ofz8Jv1jQ2N52N4SKs1t8m1pYMy15v
WRSi5/7enAKkr0VCVFM+yW1kVPHhz4f73Umn9sCCDyS4Wec1++b6BjbwaGBe2PRgoExFClyuCeVc
wieEp5hcrPFCJr66TzXf2Gtkhd6T0qPeeVz87qT//CnerDIe9JFHkMGFHLvmiirp+DLIImtNgbt7
g/1Av6myCQqmDppdZwXJOyvvN68CbMXk8lssOlzab57SLhmD6TAbF91Yzse8M5290cdm+s53/M09
a/NqM5ZqB16ob+PAuwFWtGmMCy3Su03k9Cb25VJft0bVvWPOftPl/f1OQuxAWQaSHN1hO/b6onrx
3GtOb1wE1Zy56z6ZPNIbk4R2aYZuJvgklmciHoZDak4m+sQ2v3AyTeirqnTEB2+o60vHFhacypAl
K9ORKNT+vO6We/nNe36JfMfLTEI1ZUlvlp1ftYlmO+OFgZriYpCtjdcsKK4xLREoHCfj7ezJ+GtU
e817C375za+PDNyAO97SeTESBPDmyPTMakin0bpOaX4VFWlGwautNm7vgkY4xbBOPNBY7kKQmSqd
bvgM5aFyzXrruZRDrhrdH97ZJfzmJmQKNLhOjF/WMt+9vl7WqMiGJqKVFjVkjFOuznGZEqFUNoR2
eUm85GipfWBMfTgbA0y+cvpPf74gv3m5EfWPFGXRoXxXdb3+DJjk56CuvJNmpe25XrohzDiKLp12
cVg6XnWr2Y29G7PMPI42pQq4OKtrDBBi/c4H+fU++X4mFkXZkkex+Ix/lgdlarR6Q9mnCBPDl8h1
mhCt+sHIKzdU/ZItNJVjt4s7SX+P0FNShSPrwZaBwsdmzYdEB7Wqelte+sNkv3dn/Wb1MFF/n5RM
to1v7ywjNckJdq2TY6axtg5U4gDjT/bBVCMRcuVTpM/Fhk1WFdpjH20mnrjrWEX1iQ4wYghqq5/e
UVP9ZkAy0KygpuKlCcX4dsqO7Y40wEk/WSolZJ2ArOZ6TlsZNh17j7hpittpqY1Qqn0iYxDExq+D
Q9TX000i48R6Z2fyu7XMx6GEnUcdcpW3yRANSGWaeNYpxqm5kx78+0qOBvzGKLvNXHfNBxvt/O3Y
azK0m4rMT941f15Cvz5cOCMLtuEEyxNwMUD9vILwY9qkHZonve+8LWF49GMDy+Vhh4T6s5pceRiM
9nPu2fb+zwd+E1GxPHg5MscE2gH4YEZ7feSUnhO98IxTBoWPhqtLdz1eja3nFPoN4grj0Rh9+RU5
LQ/kXE+jwxgUBwpQqU/g9IRlGXTvPFt+PReE4nAe6LS1ll6DN+eiqIgjlnN2Sut6ftKlwVKdpxg5
TR7bLQSBiw3bY4u3JyxPhX8+Hb++Vx2DzTJPE06FwZvv9dnQksHOrSA7+UaT3XZDMu2qwsyf/3wQ
47dHAbYCaqLRg6KX10dxUuBcgi1Ps0eQ2+S2/UGWGl51CbRrdZ69LVgOu6yI0pD4UwKykC6TWJVg
tCmUNX8mus7OVvgb4s2fP9lvTj2vGp20AtphQETeLAZCOwpX8sE4O+Z+rI3ysrQDAudGE583WTfw
dJg+uWnfeZS/jvFYFiHZFuxfWYn6Um365rTnHSFpVakdfTf3C/L6fdmtG6LZiOhUdZOS0xvFLLgh
Ht+b+r6Pda9frsy6yw6HPTwv2LdfuSO0xYZ6PknPqS8sATtYDinKn8z41NZ5v+5cQ2zQCt3EPXaT
YZDO1tGmdqsxTiAZkPm1FCUx307U3aE3v8K8Pt/MBkV9pYBnF338InX1QQ2ZhX4oyjZ4C4K1lK22
cfnXd/YKv+7FUd1ZuCuW3QIbtmXl/SRU9SSS9VR5R1Ms90chCfmbk8jaSUcE9cYy5/jmzyvm16W8
HJAuDR6cTF1LE/nPB2S5lOZsu8fRC+JNTPTZNs9F9c4L9jffirsSWBZ14jLhvDmInmbNrGXOkc7U
6Lr3KKpboQ3L1pNhwL7RoKDd/flb/fpCR9Nq4FPlBl2ex29u0CofJLsOeezopwsD1O6bIiE8VXMq
852vxlaFM/TzAgSjYssLXMh14wu+bTwVaBvGrCDRcs7xYYvYobC7jfXqXq/cqVr79E83K2pL5nuz
4cm1mll0CPfR5VWHhWY8m8RfkmepkYeuD/ls7ukMISJ3xrinNsqd4HEGmKMwq3zKFr2AiLqyneov
qp7Lr9qot+JuQiUxr23VRBigRGF9GmSRX/RWF7y0AncOtdoJyXmjjZmgM91u2Nh+4gybIfKLF9ko
r1w1UaIomnCN7BISiBp0lXQ45kwFp7SWY+lsAnum1rRui+Kli835Av/W0IaVb8l5lWKQjHjhBljB
yNbNrz0dNRpZ5JZ64eaX30Qxk3hYe4gR03rIJZyrKr61DdmO9G9O7teavpFbJlT9W1uN5o2VDhgA
k0Z6wxLqYTzjmyjikD4O9DAe8NVTVrsmVLWmR492aUwjVCB6LBIvdMJEczu/UUVB3qnn2doHQAAz
2UVFQaZ+llLFdJozGyctYa94L1CfliRrRgEtBlqEioA9MUU5jcLYogKy2DOhfZUMPx+72sbjlIxu
wApG5NVvvKrojB3hO5m7xW51bypV9WFgIEzbZkksxEbYUULItpUF/WrqMi9dm66k/qBUkfONCBV5
1KEpHmSVI+u3eFEubpmKv4LBEv+vnk4TztwuphuAUsfhVGu0gYSkMAftutOLfl4XPdY7jzBQxeBU
LZkx1RTQR4zdNAjhFod925bETpObQrI93jvMvI5woqtS9kgsXZ+QlDDXUvPajkot2cmsH45dJkld
N/4neWe2HLeSZdlf6R9AGubhsQMxMEgGKQ6SSL7ARA0YHZMDjuHrazkjsvpKbXXTsszqoa1fUnnJ
IBCAOxzHz9ln7WXp0pieILCeJb1ObtzRoQRM0kcgG2dl2c576CVIhHKHPmhkIVl9yAwgGPRt5XQv
085DRwatbQqEdq2+8DBAE51NDz0OsBE57JzeXY6OdMQrYZUNiRbmxjtCWz0wdYr7osiX8jjaQf+F
pRG6SbrMzrOorewFg6a535VyxoCy5m278bLOxXQIe7gtqEdq2QKc5/LRvavzVbVXMkcX72kyXeM1
zBxOP5YZQuPW10YcIYiPg8rZNW+olnYlIp+e9s08i6B4ZzRYa/OgEQOTBHoGBeKgXL63fi7prBVV
jcUEjaKHfCpBSrXBKpAO9GkebVMA62ZsUaL1NpIpNN64dAPnBwTBBOjwQrv6MDUzohnQIFMFmg4f
DF5jFP3pCQ3BV1dCjOhplwFlTtk2UExruiTefUSo6FbdIHtDPefQGLs4lbmPepXeukCYD/SLIf1p
vCF5TSJRQv/Fm+G+JSRExQJyhKJumLm3ThVN9FrWXtodEXw64H+R1m0Sz8zD3boYAqrbjDcaePG1
ixsGWSGPM5N3l47Hlg4UMyy3aS8bb4sCxxiuwMUPr0kYFsN9MKTTo0dxG1FAkqth43AjU9ICYfKl
pgV5QhPT0PoxTGYbbitq+ECdp7ErqUI7BFDVighjk7d4EG0H6tmwswV2QxsILoHY8cKMvreLabkU
mJMQJU8biPC2XFoDXltHL+KmQOp6Z6wFK4+btOF72rl4baLZKL4jc0U/aHbhs1O4ZbQBb0f/e0PH
pjhYyWr3u77z8RVAbmMHMT7k8sn386DfVj1pgs1ghYVDsqxmna5oGiesbXWYncPP/ZyPpVfG1gTe
hJx3QVwyWvVytwpj/eyEksUnVZBk06LBaCIaJ+NXkLveEk+un1tAcmbjoaDnD17OQqAdFwvL76a0
pTqNi0FffNc2zYPvSFRbAYZJX01LTa+e3dsn7hS91D619c8MgHpMk8B8gpBjOHEIx2iJRVqbzY5G
fbfYheiP6ZV0Zhlt5sjKaoRBefAUsafV+i9qCbEEbnRLs9D6Go0EYDRHVsm4cVSEULr0rNWkAb+F
VA4QofOp0Yer2C4ubxYUc4nzwwun/AQItfDihStsrzxjzZ5s12m/yny135XZzN/nQIw+GihDfA7G
hIUIROIXA2X6Hb2LIXQnWED+rpamD/7XBeoP+kkNaNKXzmv3A9zmBzPzsCcZqoiRwSUdOXrfuhGj
kUoL6RNP7KcmBJW/GejAucojp/hqu8r6SUI2+VRRTEMdas7+Y5OwoMUdxiZU14i0b6uCkYNKvObB
geC+RaQ1rbwr0cMmKR7qZvdrMokRQZtm8OzhNY8FJPvKH7f5ICEiKiZls23HHom49LzpJZokmBuV
01x8NMkHvXQYL6gtzxVKQRSAfn+zoCV8XozA2xnd6GD9OokUpckaFTTO46TxubQUxNmsS/x700DS
F4+iTek3nBG/YPYQhGMsQlEw6cfFuiV0IW1fGDPgu2lBnYR/c9ZjO2YkPVT3eWp+zhRu6threO/G
y+oiIw16L1LHdi7r67UgnLBY8O7zidLKT89X45XFGwfPRNOsx+t5cPDpzfA16WJE4+F97zZAmUBA
sKQj33XeXEOU3ZaQCOR7R9d0ucWZTb2WvZ8fJ1vSQtk5Dj3VM8Dzx7oSqKMW2y5/hFTLlnjO5mjc
h5UbwJd2rR6ytyPGR/bcawF+wKmMmN4S8R2u0zzt3aBX8jQt3uIc0yryMV6v4MdQX3UdFrTK+56t
SXo3rH77fcr7ssP1dSwfXBEY71DVUkVCpXbFVtJ61W/oxSYHhEzAHeIFTSELTlQ8Of4w3wlWeWpa
RO28FMYBW5o+QVClkbMmrjGBt14nSTAZX0XjzeXBxCxgPCZTC3CirvsElZWHk+HJYv0hMlzYVnxC
4YD80zGqBpGfCfgfWRszSsWyqCtnV7YIgfDsYGpu5qpoLKyryJ7vsmgdv/hNQmShurwllUZRalf5
Xv8iO6tI4BVBNdv3AWDiHKEdbcNTXse1IvgB5pPbMBeC6QHRYh9uMruyUmTHvf+gksBiBRRpidZ4
EfTyOjV3EK8doumNt068znEaaumHoVGasCh0vJfMyLPbJfXDp3VNl6eFxOuzY2WuB0++jXiLMuGD
jTAhCe3CYVaw1bEduBnMgraMwCHj7y7l8tPrp4HuD+V4zzO+M89RmDr5hmQm699qJ4GCjdACtqd6
M+0jMQ7JY+f1KUg6j0Z14iwcaZAPadxzKsNWxXVAt8Veh9cng1iBpuui1u+eplcPwbRkb8KgY3aA
cHGC5Sp3LSZP2YGInjUF/lWIhJUOxTsjwpEGrzesJOKSn7zZMOTmbQbeACEty+/JG5V6XrFe7I6F
6cr2qpsW8YDZS3BgkcnrQ7G07gqWxicRkNgwWLBWcJOfSWaKR1yfsh2kpm6EQhCW09YEuT3FDsvn
FMvcgJPnFgt6zsII2mi/isHI9m41gUO3zbJcCXTH6JeF2jnEMUxiOSQaxfAtMClwYStdO923EcAa
6PiDi6JhXOl8X9bEe6orVX1uM/5qX/LKx4II5durygqj37gy6MQNHQ10o/ZDjsaY5ChMGRTd34Z8
FjmJY8Zki0hRvhPuRiYy7imt98OCE0+sWocxqZawQQE9uMFLQw+BC5NsFc9mJzzCNEXEvvMU6egd
Ro/pVzrCQN174fo2Q1rTsj/nOoS2Ak3TnpbHSCDNixslR5w7SmRlVrt2hD+LWg50D4nkylHyWTVF
dHCMXlhxXhJsHZzeNnY1oRcAGG4OgvYipyEs98Jb3rduxg7FDAixMzmMxEKFEijbKW40j6hr1XPt
pibdSD59WltkysO7cBv1utCp+SiYVNW2jgaaC4wZzec26uoBRPXES2UjF8vEjbiouhvKMFDLItLN
jP7S9hbrtjv/6KuB6ZC5cj5hxdiuu1ZK9epAOwHJYKX2j3lBox5PM1r+tlsSbrAzJE/G4jXo5yQI
eCrS1a9gLcxpGwWr+wLxQ2U7I7cKmsWspvbofJjBRhvtMk9XfVCGMJdtaAMbOh0i2qTaDv2vgSUd
ycRoHtARtzOtRgaMO4EYw1xuXdMdmVFoZUv4BwlSXfy3xNYD64+bZBeomHevP2yrwZhffBps3UMw
mcmvyoIa4zkL6vqa9ehVFyXusgEK0ZFRAGsYjXW6y2x7/hL1PNqykgL7y2pMAWRgtHHr4E74lKTs
gK+CLpyzrRMp/7SW+ITGxH5yilW3oCmEq/+e9RL1vds2Nj40GYIOOCmpJ+PI0p0IUw3mxIed8WkE
5D1supRdzZZNzvRrLXtj3PeLZVTg7bNpJlMRBa81PzktcGMepaqsTxUqSFL+WKq4Gzw/ohc5skjs
WzlAPFFzg3C59TNhAGcajRf0Sgt8iI6C935yaMSnTd547gq6FTfrGOQV4RJ40A1OG7kOQq2wjCMs
AHE8caoVpGZBrLYT0zSqvSG8+trrqdDue28kYgbcs0j2SEGvYz6XMFvWmacwz/OKaec3M64TAw1U
b67d17jqiAQCghkZzT0QjqiJ+y7MEWSafXu3ssYbm3nM2VM2uKa9Dr3TOXE10H24n5oifO6HrO/3
Vmannz8SNv8/aS/Re9c/6+E33aRr/yVv9X91Cf/vX33+/TeRHJ7l/+wR9tx/gNT2HWRtZJb4vyTN
zkJL6E3/oGP1o3b30Tys6zOXJmEn4Fem7SL1pCxA/ptfXURyhuP+I6RIQsIj1FD3ECj4H4zav2PW
/pliA6JLqztYXGoWdLuHf2QqkwB3+SAHAcgGO2DlwD3K697ZOzu8QQ0XpcG/q73hPpDSC/WfktNF
gvJ7qhKaSkkzTPtzosOHgwczrPh3MBX8bzRNpo/ep5L/KpP4Z3YPQaGNlAoagkt1xfrzpHgtwtav
pvce467ufejUYDz5FdjMp2jsV55zMfj/jZPaOqNtsrfnrAzV71dKTrYYad7lpA2ny0w4YCcq6E55
qqPcLU8Y02iK61/m3qdzxvK/5jHABkF4EkaIJ5kcH1rh309a4qsAi9L9Nnp5yBAmmsn03siJy07E
mFIr+vvz/V6rQNPkwMdCyBmgGUMJ4v4xgdIBdy5S97EZigBKHE20nOI8nNng6VtbjUNuppuQ/8Ly
wQO7+S/n1O+zWE9gWCJEItxuvsGHRvWv6e/eoK4256y92ZBneJuch7bqa5PzIzZEAv8vEsZ/XDbR
IOJNC4C9nlKYaegJ95cMf+XSlxGENfaxVUOmgSQ/ECmxI9RVS0NhzlpLsOeZOfNPZirccvZmEdQy
P/z97f99YofgrAOynpYfQlFBEqHhBH/9Hhn9lY5fv1nceFovgxp8PbPO4Q6TnCQhuZl1rvbfOidL
FgzvCLtoTsmz9CeGIzVMEtUky+mHrpXx5NCzxJIBtnGlc6KJmOuLaiaQI39/2t+lPiyE1ALoRGJ4
A7gK1FV+v1Ro/CPv6EVsOgyejKeuyktOaBImMsgJBVTjCXaNT27qPN1z2eq5UHFP+Nzff5c/bjsS
XoeFF6I4KH+KLn+uJyQn0rIAubdxWlY7zAw+7gEJHL4YvdrsendFYvg8gH9/Xj2c/6dKgfofzr7N
KRFnQiOmtPT7PbDzEmMfiJ+bxlY+5zWHAtoPKdj1Xz9U+Hr9cbbA5mHyHI9KFqpAaku/n00sgZkH
g4+ZaGba3OQ5mHqurJJjhD1tRk+d8VSvauBnTUaZ3rqzdM92zrbIa8wHx6yDJH1u0pBZkn7MFUJ0
SutkhymtcEB/oYVM3Q4Rt4wsQ712zBqBmQxHrA2z4x+zLQrPulaqjWaUVVYxtRMIbdOGJnbyQZLz
92AI9Vn/efLWI1+683KsSUeap5shb2j7j9ZmurLBk4enpViKOdoGuSLlHY8Q0/Q8yaEiBAe6/0yc
KOg+oCluA2A8YRAzGlYmWiAl5hI9psO95HRtlgylPFpGYUqDnW+kD1ZVcJf4A+mvwRPZqKLlERRI
1H+Qr2H/f5uB2w7y50W1iNH3aQe0Rd6FlQnta+v3UcMx7GooORuYsQQMYAmub/HvLz+0Z1tP935M
W+slhL3ZUqsIWj5O9M+Tl3BA7lqB1zI/a1FEMT28Ikj43k036ps+06nJ8J2fosuVnecvAbV+ITlD
ZUzgLSaWAaAV5yX9cnNtLITAJQ6GG1btocpC3KsAPxgFPj2r7+jpYcugDChAynHhLpX22jnqGjJ6
Kvsv5/P01DGaky0yLzK2Ce2OCHwNr3LL6YbyRzaVt4ASSO/GeGjqRUV2tHgeoiDT75bL1LncDxrh
Jr6y544112ud36gEVJ3xtDaSdamGEKAP4VX1SDF/cj7WBGAXJWTJ1gJWeJV2rQVi08qpxpRx5/km
yaDGnAu6mvN2MeSXaI3C5fVyqKqf9DEWf9CvFUUCl4seE7LZ6jqoe5s7fRkSlJghI3hZqYbZo2zN
/pEs6M9onkCxHTxyCeb7Mio0FdsWxijXcvl45LQj03h2RMMHc3oIOVtTQRfFPLauF35n0IwXhtBv
2aNN2xE34fIU4pwUhnHXkYF39+5qrdpD7fx5pxSsSfvzIFSerW+nUpaeIkEN+3I5prxQyhO1c+4c
7r4EDYg0DK5hGNJOIAcwijarfc1ZxWV1/lxiQu0EXyMSG6HxvYM2M6/7JgV6wx6lm1GtvS9RMjXe
tTITu+y/kKxekvDHQg7KSp8mMoZi+cxa56Ty2qm9fiEZOMAkH7ZOI5Vlf+szRV8m4iwdPVUw/hjF
y0QW7Md1iDOM+qmUNMW2y84CENp9h91mK+jyWWE57Y6EnE4IXR7088RHkc0L4/IbkoJeeVKtzRNE
iVPf4sV3c5YWVZLMoMYjfKPvv2Q5WNd+M/sSov4DRFb9ojXIoOsRotuEyG7SI/uYBOsUjDeXcITm
lEEPZUHrZbo7R7whnded3M8ERa19bfV2naYH/Nq8bD6OIN/HdV/a9C05sV23IQsTLRZ6ik92YRFn
LWbDqOHxoJ84TwU214e4I1+HV3cGrXhX941rU5ZyeLDuRKX0+yHvfK65II0D9NBzorxuT0lABFxv
B28wPRAOoveG8tYspsh/w0QhqO6QB1E62lU5/WI03qL+oQQAJcf33ypmA3/ba9xRzwrIPHxq7DCs
7lSNVEDgroMJW7IvBjNN2IKTK8CMzu3bDjNGgIhEzdsqKCUizsJssXg+dLYneIzYnOu36rx2aF/3
bcm0CO4ItTvH3Lht7/BFWteFc7vxm3TmKIh79NVSWbU5SoKNA58M4ajSixnJki/pF9PIzxKr9Pw3
j1QmH6fr2eOf3FzyItsLLARVtk0RKSYbBMT6ENhl0pC5neXYhafEalFTbtJSeCK6Ullltb7ufew5
vAhdCAWEJmRH2XzDvp+aLfvzdLC2GHtjCXtl9t3ClZIGdYVxRUcsk/QqsRZw74fz/SQpoP96you+
y7aR147qU55PdIds/nnxZHeMJyiSK0kNWIdK3+Wakga3HCwm96zCcI0DpkjEOzfuwz6prxx/nvt3
1zVD9TzRLR7+KkhhF+9yDEkHRR1Q0Juiy9aADttq6pZtEFQBLhxLx3Tfn6fBPA0Oa0dRInW9W8Ke
OsDO8IZaj93ij4zBajJ76i35Tj4hBVrGlBxsr4oRKdFMxezKkSAj3s5DwMxW+hpKMQWM44TNA285
UnbhjDPyWmUfq6mlJ4VLHZ0nMkvh27i7XOYTN2l1Ja0Stx1FYoawC21m3fku4oFK7oYyzlRn96q3
GuzqkoH+fqjCPuQ97tFqsTfYzoJO9OUQkWcbjaswylrh7iI/axlI/SDo457vMOQAPdnShI4JrDi7
gYRrrIKONwxIfPD6K7uMdVHudvEJVJaDmAw9j0tW/NKlAbyAvfNOjahLggdMIfXBBJv/gblqtk57
5xYZXO2tZY6Qir5iBKoveMEmkA+S79c/vAyAT8cyVwL0Z/JmCTlWfjx7bZlpN1XazRkJHH1DZ+e2
E1P9cuXncTMIOzjN+TeSDAOHZ3VJh/SkjGb18ytvavrQIoKmAEKGb5n1036+uzVSALKKEJ29MNmn
ysj6LXAgmw/QV+z95+cSCtU8tZcZiz7ZYrhkWwl+CI3F9d8CiXqbZ6YfWETqrJ/5QFGN+pHUxRdu
HB7GVHJuQR3Pc/Z8vh5aCJLIPoYfK5qmp3CfEwnevNvQjKyPMWeVHhEgHXoIRwq4/FALtRhzQwJc
PBa9W3NnLR9ry/5bOnSSD5aGqVdHN3X1uztUc+J+9vHnDa3v0l5qx/9EX3vOt6LhQZ/Gdw2/HrYW
IDPcviHKGmb/Ta5BxjUNkEhzf89jSb0AAwZRsnL5xWCQOoTeLVo8Ny8LGOhqvrqal4+Rb0lJ5NdT
PkUZ4BF4yt2urRL9K4GOh5u7CsuuWaEnvwXSWoYSfnDsKBM0y7UQ1I3R61vACOyrypcdr640Wire
OgiyK94RE1lfIuYamD0vK15ggOHv8iSlIWivImZf+3DZuFCHrylsMcprSRrSyBNQ1wWP0dLumzF3
CBPY3zccmhJ8yisJgYDFocEU6dch2Ab9xswLqcNpz1U6fDAhZNbuBmqDFaZQDSRF1gd6ECd7PnFz
F7512EDKZzC8IJvoxjRq1BkHno2w7g9WhTdFcSOjHjkFfBlHP8UiHyYHp56CPKYbOxNbQ/K1ChUN
tZ/K7mznNsGFw8ehSEC+AIydCKXGbW1oi5n48vZWRCQck+Va/51Z05F2uNwyxGZsXBKD3QTsjImv
BGuH4jbXI/1lpHwwh65slkcqInAoMeFVA9EJCRgdRXuYaPPDlDiHMOscUoHUIS65po3HqmTs1zKw
IIWfT11SjXSma8PA2bnchGoJWW5HMgaEfW4eeXy7y3fNrKiOkl2BA0/jbBv8rrl9yBDCosD/LF1G
WgEoygIj7gPUghoEAFQ62lTumEB5Aow1WN02KcADFjv6qPvkGwXKCQd44SaD+UOcQ2Zr6fUF2A4I
sZNhaZD+huUs4PIbsE38KmvKmolGrImS7KrQX/K981yd5VDnL86ipJenoZ31F6BSTpaP9V8fqq0w
i2XYz/m34CMcS2CSkVA4DyXrqR7RyTHC1AM8WI59ExcOJVO2Mh8JraYv9GFbObXMRpZmnRBYcoyj
132v+rF/SJeo0QHjx8dlWuiVIPpIiZXmWJf2rV0PlQuIpG31JfiFoYeu6X29A53OG6XLDpeQz+GR
MftIEtlVPD78gfDWDG7x6htYorzOsOX4PiXUYkarTQK9ge16vHSi52Euada4LXLspgx2vlkxJLhP
s/1F2rwLz8H+ZWrmix9xAPd8Hy7bVGDP+uBJoXou1nCbzha3hj11o38T9k0oNO/6Yx+tqBHDDVxF
GHWIhalH0NDwwzZrPA8O/8yKRKupF4exyrk/wzlZCF0fEeGhJaWpZxs4dp71po4K/RGoThEsohUc
NeOLkQVbgNtBRYjNKEAaAEgpLdKcx+Kdj4xiriQZ1fYj04mzWMYxXMNLWUahaEk7jHO68UR2aDzf
UBFLeKUXLUqZ+tyX1Oh53NxzyrD3A/2rdrF1wqEOUpNvF9J6GySxkZortMl5nQ1meILXB+fpUMKU
1tGGGutSvXKzgT/o2IWH+S5rmA3LbrIBCuaHy6T1nDrn7TDJ1hu8GLG9Bd0HYaoMsy3ZHMUxp0Hp
4Yemxkq9Kc+7fSuJQk57WRsywtYS4PtIww+mY2OPUOvkVFBfwJicp9QlYsaUSe8kZ3cNmuLo+il5
wt35mi+TH1KG1b1fnnvhr/pOVRH7k2GbRoNahz1bFtg6sUBCyHguNTK0dMdbWT86y7i2GLQ5+LAp
hD0fDwEg24LrGNl8cxD5kQ+HLFUxPCPJ+iZ7OH8OOArRPD72eoNxWYbMUuk/ooKtE1yoliT/lLAa
ONcl66jOM0m1lU7l2LqawA7NXvUnI3BX3F5scOU8HhqEWWDQFesOv7vMOd/Fs5mvAE4nGW+NgUwC
MjuD1R/p3sAmMKqvc0yNc3HK2skf3O3QYybVvq5qJjA8eET33ObL98V+zEH1QBPFKu0TXLQwu43a
JvOxK6kMNOdHLTYZs32F4UmfPnm1CI3yew0FXSbHVNqB6j+F8yAW58HNApfH385N/Y9PkzDf7HKZ
lyncnvMrEtkpo2pK2ySiHVvC/x9NnRsYYdci0LnISwrj8ny75+xMxHuGe3UZwWhBCytgiEeJ95B8
VEf+PpP4e8oc10P2YaSNqRSg+6ev8M/cnh8hvKWtgLz8x/Y5OacQLyvgQlzAoP79Ka0/Oo6IwWlx
IqPoUw2hUkEv3e8Jxcq0QRai74svWQfImR63Eamxni06VGUM83PZYIbY3q5P4zkb4HrQpLKrUHZ2
XjxYTto6v9hP+76xxdFrVtD+WqcsedP6wyKZ4DJxJccMpaf/y4BDpKfQ2rF6k5vq0TUQE7ZeAiMA
qogT/ugTZfljjGn3gGJjPqfCotbQ+VXy3RYHc86vwnNVrGHHxOmMQHgBw6b81gcAei45eCtsqfww
FpmONlMr1PP+khtCZqn3aZh+6FlyyRCAH0MavE+MoII278ylfvkn2B0wCDp65L/OaYPVmXRZJ6d9
2z9MhpbGxetfg5ZVdPoVdv5ZGZC44CaMqq9/gW1byFhPKYH7sL3EbsR8lNzY0I6W9hP011luL0nl
BY0cp0px+WEeN6vUC8zlOwH/JTeEs4UOA2rH0nHFJbScc0e/hvPzm19VncVb51IKahw58+U8phwW
kFqCARptSSZ9FVke6RfbZQm/RAzCrfQfKDfL0YCSYGikc00nQIv1y3z+foy9XkAuSyqRucmXDjtX
j1txfhNfjjnhkcnvCq/WX9ftZ/2RssMUCX21lVaVS5/LqNf10TTRaMK9rwtEpmCTdIosoSFMXy0K
Wb7n5Q1wudpltXVO1T6Hfsg1KnSo0iOhWLzgNmQuJF+IPo23y1P+8WD9D5Td/5/yiWXJ+q/Z3Bt0
lnn97X/tv8nmr8V62+XPLlAjiujasiykp86DRWOy3Fxq794/NJQfSQl8bMo45l9q7xpdQ96Oagcd
tdALfPs/a++4oAGmCMDK0FNLQSQI/p3Su0VJ9rcCC8VTl6KpRmjjAQKiy/ujnFOVmWDLBmR0Qvlj
Dapb7xzYjD8HI0D/V0lknyt6ZL+OeEYptL7SbrPHWOfKQLgEJoxGDfaf1o5KxC4KUAdORjZuohC5
vdVGwc2aZMsmraAT2osLUzPKr1rSm9qOALlc0ptbTLrgyrqf+364RhjTxpWNryaJ7e4KNqQPiLh4
yoz1MJExb7dJmtznDVY+Q+TvTei8/QJLojVs3E+sdrrHAWSMmwi/T8vIsR4c++ERjXVK0JY84FT2
NaGrArlbPHTBXmTJtPctBGI41daxFdS3YGj8rQBBsp1W334RyAVhlIo2tnmet6t05jjxOwWLUn4G
K+rdT4PtHCvEOJvAF78EoqJdQjvLJ5NEzy/PyN/scAFIR75nSxtZcbRzR+4EJ72Hr+Le1Ci/HmjE
s44ic9iJRVJ9zgPRTEA1Z+saYbAJPhK3s0c3RQZEV9ADYrbt0vpvETnKHxRBacWRBY0n29pqzYdl
rom0Oukmt6ENno+zuuupG1bnhFCgbnZTSodJKpLwF1thb5dlDoZoxOUwyKNWpK9NKG0MNGdbfkpL
O/hakYQPSWWsy6emq8Sdw1OBOlW0y8ZLA+co0WV3n+Q616e8D35FQ5VDgOUWqp09YOEDRjo4YDnm
43tDYj1j658G6QTwmDakeJQqB2xeT37swDtX2wna4YtduOH8LmWaYEjWmfetcKQbD6qyrefOTM07
1QcPtW+4NORZeUe1vSqxGSroNRiwOebedeVtk6/9rimcGhs01vDr2a78e1I21TYr83aXDvl6n6BW
ohlRZJsO0867ioZ/NKUCr4Q0+IIDsV1e57ZbHxowh4oGRBSqybJPa/tNQEImA2HGA756X/PERsHN
RmVTOOmmNb1DRx8FYWdA9jdZ7/EDzq5ZoncpH3HSh9Z0Fxp36jvePLduad4WJbZowHmLYXkJuuKU
rmKXhvlNPeLChLxjB919Nwr6EPN0RjlL+naxMF5uNy3v8BUJNp4PXncKUFY7KjhUQsUQ5ckwyueg
SGPQJdWBPDW9u2q+m9Ocfsbj4Dyq5gml6wE9DPK976Wzkk2E2F6ZL6ZXyMexHO8TktE4dB1YjhC0
ka+jjnJT9aA2lwTXLrKYTTVT6MNNurB3Qy3ULlrDqzwvkqvKzOO1pyUkNaKbMG/pVKuqvarmm6qd
Y01xw/gNUi3NNFY8+c6RBmx5rVxv/eRlnDcr8MUxcGPcdUHVPvHY3FrFJ7INm9B8y8vwc2bWMS6B
hyXMsduLjo5YNxFsfhqk7jEvituSOhnsf7RH2yz/5bKqBLOVHXUn0eepd/yNJQa2Dh3Q/ABj2aTf
kfn8HNAEFJdSeKxz8i2hrf4Wq0UUiWX+q6mqT1RVwbwWWEbCTHxpu+mHkZAQ6XgajzZ9OfMstrAI
7+pOfqtw0baASF8NjvW+1OWcnmgxcbYA7McDqdukemiIyGicalyctFC1Y1Z2ABKXOxv6mO6GeYib
osnTo6zX3tkXLfziAr+cGymyxSCph4EqTrXK2QQGLvBdGQ9ZuUUjsVtk9ZSW2U/yg+81STUwAyHs
8FWDfstdm6h1V5NLZOs7Go/uksgfzto/mrTCPfaguWxQjbClaUZw4O7il7NRZqROIHbLrU334dXU
NoDDA6wRUqrBX5BAyU0jZPNiNAhTbLdPdgbego8gzZBO4+/9rexldHKdfJ8m9hAHg73u+hZFPYaU
xQYg04kWyacs6WkgyMOXyggJhKtiPoJdxztWmbd9XuTXGaKH6zANx9i1i/Y2sRek5hUQTITKshXP
VjV9qjq1zYaWnsN1qG67pC7uE3KmhZF9BpyabBtz+NqJZu+W3/LGib0sfQJUa8NPN3+GuX+V+sl1
LZsrlWtf35y3CkWMG5p/251Rdt/ZepzCcvwOCV3GiXRJiDblQ29Z3zujx2UwHXn5WPmVmC0jngJ7
1/rlLuoRjyRzaW3W1cVmMSjmXYL9ckxLl7vB6yHcVNhCsBRiTYURpbMRa/s9Qe67r/CEnM2o+KGm
Kjx4Tf0j6ptrGiDNfZCWsfDcuBVqjGszQ/gh7haR33edieNoD/hY1dmOvFmcdGBfSaHX7hdr/rKu
r9IjOVnSlMbdBthM7gqMZ9B8xbMDv0LeagiJd8M4X3nGa27UB4eAnoTE+jUISxinr34vr8ZuOmG4
+ZwaE9vavqspO+H1OdJJ6bGnN+uHvlJ7TCmOa+rzONjIzgP1KYWXg40lXh70ByLkeQ+CDEVPKE82
tm2jBHVQU87ASy7q3M9Jl70kmAaQP70umcQNVpbg1m+w/I7H2sLOIDXfkj6780V7xGw8FsFpDWD/
LMa1bTjPRuRamwBUehDVP1f11Mkg21sqAWjd5ulGLe4vH2qvU3iHxP6mlckhqbiNCXw6mb0nmDUv
i/wlgupKifTkDywzPfhzCit3TWVdtUmPO2CYf0KmvLHH7BMKJhf5FSRmbzF5zOF/B3LYh2F2ypyb
yaEBXFTfgYAc09bb2RIoLL7utNgAm3dpQpjfUGfEDsNOm6jn7BYbxX2iDrTFGcfQlEcMQzY0mZIX
XzYmUqhMfs3m9MZZvi5TdghFup/nBa9DdlWouNtrUwM08lQ9qo7SIX3sKlM4qEY1yoHoBw8tkhEH
xb+kWSRIlqNH9TFG5vTDb8FcRtGeGxYzNeKlyo6NwPdtDQ/ImXcF8GXTf6byQ6ncPMDB264sG6lJ
Myi16rvExB+kHh7tXsSBU8W10R1pmosDDCMTt9taHU7cjWnRHot4QAa0ZFTitZTw5v27uZYvtrXs
x265ckta7tuVRnZ6G6ua6mZ1mIbimAaKhr/VFNiy9Bg8VA7DC7c3Ksct3UksVe4tgtnbBTb0xrRS
hPrjZ3zCja2YXldBc6dfNVeOEsHNLI2CC42W60H8YCiPpc09aTBVxJebRwuPkmKrSveahmsMZlR5
13em9lQNHnyFO0hAe/9/sHcmvZEjWbb+Kw+9Z4JmpHFYvI3P7pJrDk0bQgpFcJ4nI399f1RX14uI
ypeBbKAXDTQSqASyIuQinTS7du8539lavTpXLhF4TEW3bSTvwirQfBPtXU2hMXTDjRGxLWqxUdF4
BLNgrvxFNg40XGi1cUZinqz2XlsSznI3El3r5RUJDxDfbdAsh7m1n4neKx6Gwi62lmp9KOI8fs5g
YjoEXf1APvGzKB/8WV9xTL4vS71Rg9z1RncbefUFZLZLt6OX3oIfJjYMT1qLxR23YFjf0v+6w2t+
QOv0OpreDUEqO8O/lKMBwtckjw17NvcefNhlPnoPtmUPu9nsSKmVHRNsgjDdctgjscwxd3ypC3k0
5xSlfmXu0sr1Vya7th+R5go5ZHTyjTt0O3d6Yv6ICcfOdmTW93tSuwn+Xnl1fIA8HG1NNxbbSSke
daTqKmHy68uvYfNekJq+p1SPeJSwZOWyf8TP9SIm71VmOjgpF6aNL1kCBOuFTJ5whm1j3zkCpVly
dNkzWBeGufDXQkl2jphAYcsN3jo1YEvJriyS4ahO1m4BkgNMe2CNuzZdJFXn3AIZD3Q/fi0IrfXs
6yxtGTsYR9XWL+1Awl+GzVlWdHnMVyvMcMIknHkYNYdkveGcVFi0q5mRWm02O0DPGxryJBi72Vvt
WPtET1sv5gtRBlyr+VjEFfbieM/586CtfhNKn4dnrNZ5JfdFYQR7DPEMo+wt7mNni0c+2Hd2tcI3
fufWr0nuTbTJC3c323eWl1tbVRtE3qbeLnCtVR1O6yV0AZsRXhjXveSAtwsUabjEj669LH1EsryJ
p2VC71+paUmKzN6JnMGl98Yg92ay3XcRfs1MR++dqBarOjn14skq5ZtKZ54Z6wGDHCIHwu5t6ZIf
Q24khWVbY7ivrdcoEMGLF9ZspIWHUX41ymk/Y6IgubksV3XT3DfaDR6jMsB0QZrzdKYLo/Bs4m9p
nK48dn3IholbfSVRZmysUGFpL5wLREnv8NyfR9bnVRgGYhUayyPpDNs2jG/kZL3nSNA3Oq7vhXZ3
ZTnOJ6yVT7KO7kZlN0+JmX4ky14apJeQ81dSjHtsnLdqIl8IRd9V0JsfbW2cmji3mKo5xHMAvgua
jxqn1bSEC2rvLB15ldn2ts1S+EstQcgmUdzs/Ft8OZe0yNubxOe4J4WBjGeoASj4jX+YWiWpTmHw
xNsBD6mPySfJmytOusZuKHzr2I+pus862e5AaEfPneOmrwHmWDJGcH3Etmwv0SNP644AnVcEITh/
hgHsiCe8M/oN/+B7qkR+JitCWdpgdHYd2c+XNHAzSAJGbwoI+Zj9NyKf7e8DSUcY5tAcXKWJ1V+H
CtDiWs207kmarh3ytdqekOhQNFG8ET3iq20bo3S7RKdsIusrUoOsoENS6t5DO5WG6jEnYoPBtxrC
Zo+lyDjDBaAPq/0cp/k8APFPqDtmSvAb5JZYYSeW3HXUB/GVHy+5ES6j9a4h8XZoocUwFonEyZPN
DJ89CzHHN6ihIciXtthwswTWpAEy+Hag/bHYuW3jqWcdxfifSo6idmY4B1qyWLanMBg1eg1SyVcB
2QKEZof2NG2izAYlCe0ZIBOLN0Vqx/Auruwrt64yIqgTJz7OrUFmdksi5wGvAZFOfUauT85O0FqO
UVCSgd5Ym3XIE40FCLdXoUv3KuiQc8YOgcmkhtXhoaf6XQ1NVJz7cObiey+tbmkh4YHbMhQek2tP
wKDfNWk7zw/KjuN0M6ET4ATpw2+YfBEf85rj2sY2gumxLkrYWQB/HyMaq0vZGWJZRv/UXoSzyQbm
Yr+D1gAq2RBfPbZl89gxHyI5rXSxDGFlm1OztlZK1KI608Aln2uDsGLUx6Dwi+wyGbVJpmcjAO2j
fRYESDEHdJurjNb2eMxm19H3CSod8Y0DXOR+iwuf5WdsC/sUqcDRzzmd0cuO0JqDKZy8pwbT41o3
XnyQc+mIu9ruse6yEoiLgKE/KxOhx0CaOmBJe9V5uNlHcNx8LqsJ61lVeOcEDTsElU6SHTdo5sGk
0jseJYFPVNQSVcx34cxJewbEBDPET425WQ9pqt5BGdghsTh+158CXahiZ85TcGyURZyZRQKc2udh
QK03dfCCiHEz3etKe/DfgFcad06bWd/wq/bvkqnI7SR0+63sqFAyP1XMj6por4mLOFXmUL5UQhQx
Kjcl5+NoTqZc937gxmwmxLQWqkICUKBovYuA4ZyGJAix9wcoxLwa9Qx5M2Gzc2LCxYqJAb8ipOI5
zpL2YtDZdNu3ZrO1zdGlk80yMKycOeD8kIbiW4ey/aiG1L+vOuXd1bGHPhbf4i1wIcXZrRjFqWnx
nm+dXPlP3Zio27oY5XLsTtIR7lHbdCsMchONDeTNJyfPMcqi48OchifSv+H8hE7HSJIjrW409JEL
PU0FsMx22jW9J62i7rvZeDzrY2BO69iKivvCtazrggiPXZ1O8iK3Q84LAs4q4faofKkhclHlR2dG
sMXzYcKvVaR83BPb7j/7HJ9Pi27kPuga6hF7bMlk7gEOHBXF+FUey8VxN7F75zExzxtSWMM3TPHR
fsg5GydtK76mbkYISzeI/BGSqaLNGDLDQIRaXs2WaL6JsLjmOVpEy1Xy3Ug8wYM6zkO5lx0mcvpM
JEkjEr4yM5MmacH6QtEeVv1dUudE+FrMhsk5bgMyACGoeJdd5TlPQldUM6GLgqeCKUjrR3B8m23Z
VTxeQFEZquuZnl8XjV/ouTKbkIx2D4gWQ6YoNkWyfW05JHuIzLL3FZxfd2X1CDN63bYH2nDWUUG5
v2mEF3BYs8ojWU9RczeSnMD42jIv6XxOrqvv3cGKTzVv4clyZmuHHr8kticsKZ8NEX8TkIbwP4tg
SY1uwpsw9Oz70So4INgz8rAibh9Il+bgSwu63YW90me8mDbH1uoO1NF0JcgF5uWyvAtkpNmB+93d
WqwwlB1NsR31g4VWaiVpMRwyv5YruysXtbtqV4Sf1xxvKhMkECOgbe01A6PUJFjXVs7TPRbmelAB
HdXuqh8j/E5spyrZ81plG7NJn2sYLg3hjCPJT5ocrjz8KOxs32b4iZe5bYvQ358OPUEmiHcoO+Zg
awZzfzl6CK9KgivXlV1KHs6iWkEbL8i5bIYzSKDgZDeT4vCTwpRBlvqUhFaU70xsKY8pEr7REttB
3iDTiJ8B3sBpqJt3NIrROQdL832kcEiY+pnDRV3J9Dkrp+lbZlvZi7A7+xRMxgbnKlyRIkiR1weT
26AH9Sr/2GWgu6kJ00LveT5zIlyQ5T5nbpF8WJ2KrjF2W1/tGUMQi7IRb93Uzr6YjiVeHCC1V1YL
a2E9Jq3xFja12wME0mTNp/2DmEWREPftD9eTDOfbkQRo2u4oi99RtaUnJtN4Omex79VoHkxtOx/4
3t3LiApJbEeZDm9NZ9OeGLv62oLMcPBqZe7JVHM5c7nzHsPFyrCKWygCPCcBeTigSjDOSziwOnqe
mlzsx4iAMh/pzDrHecoWuMH776wdn7C/AEjO0QysXctiWps4itnIQVn4yyup424XzfV5GPOW3jPE
4HAIL2hrEc2NPmFro/hdDyE93hlzyeM4660urAMBOtFH5yoc+2V70enPpK2+O5BsZm/SWdlkBbmX
UIcBPyn/PjdaDrNdOwDfYg8S5HenNESBgMtVVgZfQD4me8d2kkugeuZKVx20EmDuN25bvhBV9C0Z
9CYhujKUNXncdlGcelrxa4mgdJOK8DR0+aORGVsrqK03d+ppLGGq3zloT/q634deERwrFMGcSZ0v
wuHBJ43Ive5xKl/g+G929LS2U99R0nlGvabB21w7lbofxnDx885VyboavEuvuGAYsRlVN+/N0nip
KzqYpdYrO+cx9tHgIGgcQFpY7tYbPhI1crgAFlgVbb6euuE2CJ16ZRfclyHL3W3vDU86TBveY3VF
0yZ5pPxM0d4MIIAaYx/EbbrSYZvyY6Y7z0o2zIV2YRaVO3SW5RYWyHTA4KCOkNrE0afZeyCLBsO8
zHJK64ZmhRUaN5l6Vh6pWz1p9bR2CdbmcGM5061IAVIPYXLRT1Z46GZNkgdhpfPKREix1nkabhDT
LP5ueW01Dm1i8Dki5V2CQsj2hoCbRp03fvXmUdHwgA8w6+ooYL8AAZKr0U3FXRZ1286EJyTDQW8N
iIFMY15BFUx02Soqpr57Qp23Mmuf6TpK+l1tq/HG8DBdZ9Rhawbt6RqiNG+g0MdWdwdIRv06gfl/
yywedWKmrxgpdKx1TrLL8j67hHxd3fuBefb9Vhx7I39oxbRwOz60dk91VV94IHEJyHn0P1t9Y3dP
BQ/fEHv5bSVc/RHSuJNJ1Fy1g2e8JnHqXsN7yuhRNP2BdbffqizLLqD+JBQfXMwIM+7WAYiJ3BDq
D29axHRxg/kc0XtLDGHfhld5E31ZlOwmtnP695LKvj+iB1zPBFgyIjzgJzlEUZKtB0+zO42UXxb5
qC0BlkZ/jVhsi2rvGZGRezvV/dpqCMNNiIt6K/Xg3ZGyngFLYaWjWjKzCxKOKCu0tB80JwF8UISp
j7O9apyy2FkWfcycKct+6LLuEsX3SdLEWw/meNUGbU8+ZxpdB0a7U7KL7xBL0nLrPL3uK7ibYpjm
VeR7b3XNWJFEsEmex1HQ1WmH4GiWNg0xgeTTfJ3mWhwKmCde7ENX6cf9aIUC1ar1ACTc2GhysE59
kXfvOplcilFwGqov7qw4XOM+u0Qxc2e04l1aIYi+ee/RBOQbPVkd6lH/HpLwsQtjfBejPE6BcREi
7pYF9blfvlbTuI6L4QLld0chjsQCbkG6bWfaibB0aa2zsPuZTumRm1/BBm6qjKtJkvoDJ+9d1ZD6
asXX0Oc2UxLrFS1+FB6pmg5OZEa7QWaPE83HIQJg1+f+qaeRByExW/X5Z1uQF0FHsn1Ej94+6dzY
pjVTFy8irq4ZJ4ndfyaiualfyBW7sMuEYQET7nldd7pHXIKEgn05XhPD/Oy27lObl/ccZ7MvXA7o
NwWuufKOKHVWqU3HWIfVpk/CS0udxqi6SGgg3Yy9Ge/6SV0n8YcEAB4TUktfpp4GtC8QgTgQvsSD
1Biitboe4rH7iMMRYFSbgFTVul866XHtI+fjFbRRmdIkxTBs+7c5amDKYE/7jzALS+OCCblxbU1e
8YLbSL2ZS88t47d0+EPL++RVZmMAUxJNu4WiWm+q3MjyjSymjhKmwMLINEXAhCGo1Ara4Ro0r7fx
qsg8C8dJ503jMpCyM3P+6kaUGPRj8m8UoyFzRCA+nbuggjzwOuFFCO+IMVnwjWChVUsdFHfluIfk
KFH3OMmL1Y/TeA5sa6K5SRqbwQBRi3VWwkP679KB/E/LKZLC+isxyH38rWne/s/lt7L49pMYZPlr
/0grIr0KK4jLIrj4/znpIbb4hxpEWH9YJnRuRBPAw02aj/8kMfh/oARBQwKzEI0XcSH/FIM4f0DB
VB7NGRQcvoXD6O+IQfg5Pxh7l2fYM7H1YtFTZMZ73i/KuGZicota/UiLQrxNsGimVdr13buwo/I3
cNqfPcSfHwUBj/QWgb/XUdbyq/xgXW+FSOq61pyfwfmMUCtWJkf232j9/vxDXAlVlTtkLtKbHz9E
VhjS5lgfK+HMG5jn49ZI6t9lAfzJTQOfoaiOF1M4ddvPH6IRrM51Ph65ud2HAyr7UEprvGVcHlz9
8Dj9CVXh18uBeEuRKEh4EA5Hbv9XlENhYtoZAYkqenUrA0lNyHC7bDf/lY/xOBEItMGEVv18QZ0z
wpgLq2McdOxYET0WqGzd4a8/ZPkhZQZxtDh+/N9/4zogFizaJx+qN9eCiOmnryaBMKan0T6ofJz2
PbaugVMwZtZNym91nKyq/g37/l9vnoPuW8LdICoMkO9iM//hgZPYNhoOzQcHfO66YxJOS77xtn//
qni1XWxFSFqV+oUOwLF4jLAVMzC2UxJtawqf0YaEa5jxxqM195tv6s9u4v/7OOdXUjxmppneLbkm
ua8gO8glGzLvCAnv7R3rSP0bvrNk3fr1S1PcxIUovRAXnEVJ9sM9nJ3W6UtdHLJpLF5LBpfvVT/T
K7BTkXTrNBZTwFHHS280eRTEGAeNT7Cq7psvZuiFM2giNTR0czP3pQKz62xc/C7GgREM7ds5I/e3
zWsOPlUbMVKmUzy8cU5Wxm2jce4cMqTe4jff2K9vrzJdFjvL4qIkqmBzueQfLqnz88CO6x4pTav2
rj+C6pYeeabgQi//7rPhstCxvPtoWnAJ/PJakY/ckMHcHoqQgYFhhXj+m2n4NpWlWg+kwenfLH5/
dmV8DLoUoigUltOfryxDktdWYXPATdBuZoggFJJ6RI6j04e/vrJ/fbW4Mt+FLwTxRYGE+PmTNGG9
TtjXB2eeZ4hRdIWyIv5dktOffMiygrP5sWOwH/zyRfWUvSDTmdFq19jbLqRAPPdi99dX8if3TAnu
l0R2SXbHr6uStGKMGdiCh66s1vB6PLp0IACTWtW/CUr600/iA5QJKIb1aLncH547FZK+YGAQTWhT
XyaiMxg5FdU2GyPrNxEKf3bjYIoL/uFBZ8H9+ZNq2sfoT/LDJA0bI9giH3NxJP/9G0ekmKsWbL6H
SOfnD4lVCvXMTQ8j08UVjs8WsbVgCyl6++avP+lPL4fSRCJXwxv66+WALsUQPGWIsuJpzwQ/3jR2
/juwzrL7/Lw7LVciLawJktfd/GV3gsdX2laXHErXf4MEOzHL76vzmEvnrpDD9CEqXf0muOtPP9Jm
Z8dOi07410y0yAw5BkzJASpytOZ0xHxhFHD7OfAepqkDNs7UsVz/9c2k1PqXK6UWtRz2RmbbSnwu
+T88h1jJu9BuaHc6IvS2gzOaX9sydiB+87KNkJuYYSNI5Lzi91X3YplN8s5QClznRMOaSQAV5VVV
FuP1BG9+WgVO2Zwc7TTPyJcTkPUsQSZEpKpKmMa0AcI/MXvbKMX0vE6ZZ+KBrJTn3iKSsK8YmTY9
qdPlEO9EVqTtnRMXHq33miRP9B1NV678QOZdzZRuiN6YtBTmHXBwg1kBD429dmoZXMtGJN+ZN9Qt
XVJu97YJjPLB0EZVcYRtoT/H6XgwZ8ZAqFw5bZmScc22rbkZa1fk44l0BJoaggjOcNvmwbAVfqrj
I2po76pciIPOJ3yQySFTFp0G3+nhtOQLpWg38RDjxUgw+gz8OpAMjSIpNjQY4E/lKnbTXRiKId3E
CwHRKzuwq8zCh2xdkmzobEL4DPXB/4QnVnWDKSGM3JYvhFEHgMV6gS3WyTCNtB49aM5gbKdknbhQ
KmlTqTHawn2wnwczEvyRdsi/RwvNsWE5g7S6MB7rT9xjGAfVjqwyIJAGR8EPm16oscqYV7yY4QKM
JFRVn9tPjCQTvenD+IRLLrlGsNk/oZNojuBPfqIocSuhhgk+EZWYP8FVwmBahpmfGMt5IVr2ttMT
Op1278En8LL8hF/WCweTPkh5F1XBGNHVIB/AOtQwA+NNR54Bp+964WkSGwpac1oom7NdltYZDRAD
7EiIct94GiTxTBDgHq7Dg2OUWXDwFnZnVXeoTmrO5Jg9B9SWoGPASta8a3eewBVLyAok0M5L08dp
oYNmeGXPntbhE1W/TreL76vdUuEjPGno2jyETsfwR821+5x/AkhddvQY2RZEi3WFvCzfyU9gaex1
7TvSdDCmOhJZvLGYB7/1UaI+2k/kqf+JP6VBU+UXSZ7yiueqYaYgRp19DyuyYNcEJMCfT7o8eps1
RPjjgFuIJHpj0R7NykH0OHZdGm/srEnu1Zhb0FE4S3Yc3Cw6Mpz6SYMPyXA0UaKFxsTMyJzPoSuZ
biJy5mwUFrXe9ICMNACLpQtrkw216YfIeCSNialu0Ls0JEtdM9LGRTzNO88Iqtdo8AmSiM1+2kes
ae02AhGR0Y6ITXE7B8Ig79tzmidH1GV5cHTZBJtpyrzHrM51tUK1M9s7QOR9tCXv23/Ey6yrjVXH
6F/K0LQrBMthuiQ6ZPmXCmMmQkRfkAuAUtXWW/IH8q+pnuJ7mEngdbGkW+oKNkaebZDh29+zqUQG
MreA4Veo95tpZQWqLkF4Ev6wcnKPjPPBSllKiEwMvpJzCsR2ipJ4WJn4orIdVipprTKZJYuwP0L6
wphHf008q9O7KnYhWzaTnEhgD8IGjU2ksvFRDxV5RjR6BgbGpCl0SXAZTBbEDihIGDlRh4qINlzb
/ccO/N9gv/mf1nYRwCX/woNzJjj769ef7Deff+M/Oy5/0NJwwDzaaGvIkVoygP+z40LWM5u8C7ZO
SbEEZv6z42KpP3zCWaE12rRjKGz/2XGR5h8U1Sa1qE0DxxPyb3Vc7M9C78dSgwOBsE3F4JtDMCfG
X8p0b/ZDo5jCt6a3jfkin1KZX1XwiehCFn1dH0PCoNGEh11ug6/WcNLUqtKYlw25mr0EzOseOW2B
E6e3wqKfbkZa31VwmVITEi5kNlbPDMbMm++5JjBYo8IKve4BBpWBLqQqyS8Ljo7AJ8LuZBW8W8sE
36+fQpmWzI03gYAGBGRDxmB31klpmLr1NjIfwh7pnxGW9HwjGP9dcfZtLbth188q6++bKOkzdPp9
r54XZDxTqiWX4oYRSpADvKc58Bbnfp6cbBUx2AaNpZ2tn6N+WaMwTrNdnIemeQpla+A+GDqzxphg
N9+DyGibfW/LoblXVuNXd34/mt115eTZi1GXhnt0R9k2BzMfzJJQGSd8S/Kxr8mCkLSOc6cgDNoN
PW2yjMOs57/DPbM7o243Co0l61tGY171XjHssDV65TWp3GaNb6JKXNasKTUOWH4tVPt4SxZaB/73
DYZGVe1j0lAOLZ08ULk2mw8qix7sQ4rgC4SPp9Ln1kuns4WimwFP1+jvlUNt8NUOOeJcoRI1xYWI
2/CBDB9nQWxYwVeOrW2yJ762Gr9UyoxJjKkwjrfpNja9OX7LzciyT1beZN63umINe/axczfXbhX6
7YU58JO2fVsyQosGRvmnfKrtW0TklbezvUa/5zKnzumYI3eYV2zzzkC1HTFvGxhZGqjKaCfPhZuu
YRnpdNUoByxaXEPORzXgqVdVxMX9nLehtWl0ODx0vGopCMgByHnahO6NK4NlhGI7LYYEL9XWhv8L
WFtYlvI7zIiO7oE5DPcg/2OGr26hgKFHZnPduKMHuj4GrNYhSkqztqp35LNE1TpIGQatorouiz1J
l94O5knmnzpZY0MhnU62W/oF2XzuAAM029nkZQYwS2r8NkJrlF4hHKrS3UBs1JeqN6tz5OZBciJf
TUNDJ5Q5vHbRrIUb5qlxu+oqR7xmXk8sxWyK+bs5VJ61N1ubFwZUiuWcGc1LxOqdmd3l1SiYU4yG
IgMmk3zTJoqxkKlv3OxiUhoU1V+Z3WXu6ELtCVCyrkJGoCWcI5t5pIZ+PqMkSgOAhL5mW1Vt1zSM
SmevXqMA4gzcV1PpHfqgEi9xYyLHg/LPdkrbibHwsWV0AEibgTtfm/QDHLV93ydIF8YB/noGCg+M
A03K+DiWxDfsyKQYv9S2jPI92Kn0NorKCoHBTDEKja4ic8funRyiuOsU4SYP9BivMsLjLzNGSgg9
POJzUFrFbrIm5xcVf+pNLcx4Xc2YV0tXPLDchvc2ADy9go1A700GWJ8e0qw0xz2ZoGN2hUmlB34V
pFh4Zsz3Ensh0rodjg0VPQ8DeQ5cAEkvPI8EA21mnYs37vI43ujSsW+TrjP1CqCbAVO3HoYDF24A
Dii8NzHWJa6AEQgLNzwnE4bcQpxBcVNUxTaMpbZQUlqOuxrBKqQoSlC1dOijCatB71oO7SJ7ERms
gzpDi1UByAQ3lXuyepV5WVyY+IusG0mCZLlj+JorojA6rF5UsvHb3Ch1mxNXRuSAdsAcEOMzWis7
CevvLuPmw8AqXz3lPfUu8qK49vYxRwpxmXbEHjEXpVTd9z1aJSBQ5YMdttytBOu1vrRdMc9bxx0G
d50P6GZ3DLZGHvico/oaumRoEI/k9FN0NVKcyHOSGS6eobZy5GNPwfQGPybtn1oCQrqdxa3BYqmJ
Y7pXUBatVWOYVnwYSZJRR1s7etipUBnlFTJF8z51LXjoqkic5BTZnWkCV3LJYYksZMN+OrrlVjRp
al3jrxv57owKk0EDAjDa2JNrSJaleZakBnRoU9s61fa3eorsnOiTHOUg2js4LaQuLf0S3IZmlNbT
DfrmPgGwAfAOXbIzx0HP+zlPrpYrtOkgjYCS9cYA399dxozpHJPiN6dO5xIUnBvNu4cEOLTWsEUa
wIQTMEXSmlUeVh+yIyZ9RbpwaX91SH//0nrNlJCmpNDZ6bVv5AELy4KQca+bsJ/sAyEn+YSAru4w
jCY2vthkKtpww86XFutkSPL+ZuCEO+1jSFaSKrIZGFquMiEDKFgAEDHeSSuVd7nj9WQdynFOt1pr
ITahAZrvKmkjhADkPGHzmFy7D/dlz36GkwIloY2tH7J8mlt1eDRRNTNPBKqeoiVIWnWJ5Tfq9zOK
rPQ5LYdZLsIzaly5zvySLsQq6iOP6Sz5UFH3jcp/Ki9a8Gquuy2DSmcFAnDD694I4inITgp5wyCE
0d+mz9PWkyweE7xZliQdy3Mi4Ep8udUxg3hoZrjLpjFABNp10XQudOAGW0XZPlzYbY+8vwVi5Oxt
maNVXOFfxBCJI0T3GmqYMttgzQLh2VsLkkOAqcwUFZaceBH+ZCtAhFphDFt8P3taW6QZrNKeSemR
RzdkbZITqM5zlluG81p3amrPgzCr/nosmhFVigVRqnmqpFWpS7KXpDzLHoLzRWQkXXrjdeln4MII
g25RmM1ojp3CmB5q7MrDS0drGvW40dRzt6YuInYANVTtsqHFedPcqcB1MAdCh7G+l42dBBdZO6L1
JQQlW9KzVEmMJNCVBwHb+MyNc3G0uHbxTpspAJg31zoZXkfVZjj9I06JF36VOvYJt6OVPkwRyL23
FBXQO8ftAEUcYRfDpXZ4jY8Bast4i1XbHm9QJpOGMlDkOgfYJUV0MYWWnZ8CwxuLA7Gpc/ec86Tz
FJpx2DCvT5DCYUl9WaKv5RcnFwgz0OI0qAdns4oPIUqAYT3iLwbq6MjM3MhhbPqjIJfJeEAfUo53
o1/CFOT9Jf3l4Nkc3/C7kMC2LdD93kUmi/72s97/36PPvwlFm/D/jx8445T7cdL8+cf/49xj/8FE
Aw67Z9L7p7knfzj2yD9g5kpGzAyNHZc57z+PPaQBcFqiy06ZwVnE9fhb/0D+M7kWBCIxseNl4H/M
v3XuYZr4U+ORuSIjTE5ljE35twvc+eeOMWr1jgWy3RFQYqpDiTu02GTajLtna+Q3I2vLaDx8OjlG
4nXsa5pZRhrW9YXvG72/V05dDXeWrqR7zpPOTVj7gm74HtUSjZ470rKDUITYCIBL2oJf6q0CX6yT
sZB6YYUmdjYjqJ4LkffRTbGYr1GDjeJAP6oUG6GJuXiu3bjEqxNMcTHee7VQJEiNAHIWb7wLJMAs
8rz9SPCSX+NOb6oNNd0Yf+hWdsm6cZrGPyaTPdrXSLfi7Rylolj3ZmK7t3FEzix8lzlD5EY+YfBg
uqPPqabsNQ4b46Eb/a+lP57hSuUb/Pa3+BMuGyu2EJsbWI9XnrI7b09OkZARBO6uas8kY3uPptm8
9n4lwqPGAQOfYREAz6b7xY6jJw4k/mnBzxRb+NRoh41k9vJ9H/QYg+ZPlXGxCI6NyLG8R9SOKJID
5hSkEFewyS5GP61ProdB+5G+GEQGh0kdsD09jI+kncw0VriCpjimurSuOYkFlz04nnZXpihIM+B6
+EMWsXYrHaTpUd2IB8Crvl5HOBER+/aBFxyR1hAmwkIo7ixECNiyqL886soy0u+Jp2O9KwMOSiAF
bCu8mQ3wBOuMo867RPlyha8StVhDFGwIu6jJOPGhG3+RdT+9pWzntyPQV1CP0XkMlLNpU9hu+Otq
5843hi9z0SGrgiL4jZSvaN4n0Uwm+HLkjqIdaaKW/dXWvSIQJmrTZK/sSffnKgEDtDJAnz3HSHgq
fPFtvk+jrMmQ0i2uhKAWAU1hjuY2orKxDu6iPPGudSfMxGJDDVMcEJ9uiPTTGbEAgMbjhFUax4TO
QQKu4DxZZC+bIu3AXVszpZcFIxPIv3XAlLl4M9xPo0ZlEsH1dQlQwsFhTIudgwIrj56Q9c/ui7tI
rG5AiwY9rnD2O2cFgpPg1aEZ8GxjvPODsnRount2uZGZFZ77JSGr2ZkNL+WC9/ITvGVtW75D7OtD
PAO6du8rGg/xFxjKLWpqLNpZHWEQBeS14kzWtTet6cfZVUdRluEKNU0ss4FoPLF1OUPSUY174Q9i
bcEq8AzkvlbuyqNTjuUFHEFvnzI73kv8IVdejZAfaOY5Urj22PaT6b6D1vBapTVy3kTIXeiq4ZWR
ISk9vpu+IzLQq7hGlbXqzJ78tRn/O78ZgVdpVByMNM33iR8UGVIH10Fwv2yXRNxVkt6Ani/k4ME3
gGeXPlDe4tpKpp7HN+172pZ9c8EalxzQEjqnIinTTeCP35MEX6CugoesEd5dmc7hiWx17nsJcZnf
me1zheC2RJvoO9d5pa0Hj15vvopBde1NVsLTSLcAB3mQjLvJGGBOCO18MVUz3/oV6mbgYd1lMzXD
emob5gbIKfdd9u/snclu5EqWRH+l0HsW6M55G2TMCs3zhpBSmZzpnJzT1/eJetUNVAHdQO97+fLl
ICki6H7tmh2zGM1Zn45vNoLRuB1bmo02GeFQfzetnQncmMvR0OO0N32trwVvCw1i7CoOKwPlh0Qu
DUc2Kjh67WbnpT7yjp1JWkgpT4zEgMFwaAiFm8gyR1lmxkWP/b0YUn5eZEsAYwAGXUFfhASrXUKS
neuHUpIN90AJR0E+gEbo5oBVJ671FQd06I7LhcF8/nZGYzo4Tts9Dv2cHXBN+OG1aSM0MOztpF1g
yrMNcbaR1k+ALdP3ZGGEM9RER6vpdjgIdXyEC8dcAufVdQlsTcg/+9VhOKX+Kb/NKqq9aSDrHjOj
YaGTuctH1ZHK2LiWQZFS2nxLJ2BInyf9nviefmjRaK5ZB2sj2qXkJ3K11dnp2QRFu/UrkwSzUY1H
Ny+/knXM1Ebwm69veXElePBbfLlu2IgSLpy13FVNv4B9wpRpBFZwQBOejnr25GVODRvqiXTPtj82
x7HLmtMQl+dRduzvXcomObKcrWIJcbB7fNmtM04X7SbWifARGA6VxnuwtPIwN6r7WuKx24reao9u
A5Onl5U+BOvw7fESUksg5SOkw10Fw+SmoBbhINzFOtt0X30Q37zawKvAA4xgZGRm4kHRdhWY901d
5s8TBvYPSdiKVhW/TfYD+vlReYN1L9JFQUGMffNIu55mskqm+hWs+YMi8xMyScpHmP0WRJcUGcds
lsiQGJBHz3waO8c7WFXufnYmLvwqm8iZmHjBl8LyT5NNj1+weE6US1SfxJl/GaXm0ZLRwMbfN8QE
PkjLEYopF3sMmzi3nszCNTfSn9GDuA3px4FP7jadaGHk0eWHXS30to0T9l9IHRfq8TQRU3OlIZSu
nNtUXE9xpNs6BTgfl9jmV8t7aPG038hizv9Ma2L1N9pkZUA7a2xYOhOEIqHT8nncLVMj0kETVshL
q0FU5YrsJu+aZgaR3GcdBVzsDHpKu40ti5kcUYEGjQwaYx6OZReXGKr9lBgeFk/Lz1PLvL7gXWo+
mRLGhjkfMa3GmnCamepbH/Zn9RuflRt/SWb9Ag924gyfQy/UsV1B2gq6x3Yzfs+wqIZPtinMWsGU
HxgSs3ufkGLoumn5XDg1bAl4c5a5M8kYAawYu2QHVo0CYe1X6hHTqxPVRSwueeAO265zaJdoEJd3
ztCv7K91GU3WiLjpNUu4oNltbBZvaQgOujvSbzAeDXZ7N2vqVK9ovhWjKp2mvyZKLpKNo9I0nDOl
orgmp2y15UvtuFBbbcM7WZkiUe4U+cWAR/3VtJX1YuiGNeAwOIBpimk4lUzPQdg0K5sxP1je+j5Q
h0oV1Y5ElvM7J1AS0kFt7JPV+5rihltc4okHf0Q79Ct3ePS04rHBX8jbBuaoPgYAaYyN7Xs11zNp
b4h+PzU9Rl0nzyFhgnH3f0kQIJtgmLyX1qne43gZnsCEByiXac5uW47WjjjdcDKhVLGI1HEJzWNy
hnPDEj3AEt7JpwmIacuhA+9tv9JbedHtmn7Oc/AkGBbvG26/OzfVIH5ReO/bHHY7sngfN6hxsAsx
9Oqc9g63+pxHu7pkuSsPq3KaC2hexALaOPdlSrhKpaOEcdL5+hnIyXyTJd4QgteSVINTTXj0c62i
yiGyNq3rN1sCql1HQWkSqIH3wWPhxbaaVgqrUDNLSKnmaVOjDi2HAU4wccsysB7c1TfftdXi0oaz
rUeeoKP7BjbQ/oUw1b9wMoKeAJyEtLno4jYlAorsZBE+d3PxnC6+vDjGlLxWZL2/Ye8nc5RgPnsZ
pXnl91TXo7xi2V3TYHxZkrK/pO5sXipRxaeCvyIIbTL3N2u1us+1GNqzjTu73MDhx5AuVu4xjbPA
gQlEcrH7jMaI1TKGp1FMEhJth3xVrPNMhwUOsf4zccdrr7lU9vR7rmr/ka/0rTNitckV0GIr7Mg3
yW+/RWq4dG3fLXdUKrJEbgtDyDuk5tH3kXXRUzdU900kqSjbIzhrqBgrOD7ZPmJR0INfyZhgIGJS
2ZqPp6BqOc91B9HhIkZqIrdJZZGKq2AniZOdTF6988aANm5U9CI5EJ8ut+wTVrJr9PjOfRYfOlHB
K285kJkLwrxv3/i+gF9NRJu7hk9UanAAbrivNcfKmtobYzKW86Sd7yIu5suyOsFD39r5uSqwIVQV
4fNhmkjRaofeVagvYcl2ezMII4mcJj+nDnBmOC7NYUgzcple4h4dp/qgxeJBy7El0sSh7y3jB8Qs
Wsn5VEczPed7G5Xv6GqZ/vABtZ4SHt2hTcrhA09A+iLaoCCSL2AceK174WFKbYBBZ/TOsMzsq3fb
8jzHo/VlNvgvbidTUQXdI60c2GovKaPSPLE/XxgHI1FSJnnLLd79xA9mrqeJbKdBE2pJLE0MOi/f
aIqffyck7VSYzaZfHirhju0xLWO+srrx5KEdJ+9To/gA4LBBP+3sKtPm0bRK+iQXrNrHqUn4eRiZ
YoSFnN50iNdX7En5V4c3Xpn2gBWImKfv0TC/RTfnLexRjKuPGhHePkmk3P5u8Zd2/gINH8srHDL+
lbkdDe3zPzrJe4ujh6jBtatc14uXfnnsConPIzBVD4Y38qND7xxATtMNsg2uy5vTGgQKhrww5zSE
aRZ7kU3aFFeNpRPvoYxjUYY5COLkQTilF1/ssWuciKRLClWHnhWqpPmmfo+uU6tbEO2dC2rMWJ2d
Htc+PhR56ZM/NQxebSiC9k1KOAbOFk5thtVett2hBbgOdUsv+mDk+tXJ+vIEvyPYWosG0Q8F4Y58
bbZr19g+yDjvfuHXST/1CH3MW0v3zRhySk3JI+5j7Aj7vK45MD2JW6iVAH7gdM7l9zL+o0GA7suD
bZby7M91sAUM8152zsg73/SqU9r1xikBAr91rnuHwrhyG2AcYlRt1ffIbqwlg09gsspGlEPa54Nt
BdlYEbItu4PhdMPPUq7qZE5O/N2goPAMdBoriFAJ7d1CqUSzQVlpYW8Ma0pTr80QmJtWszfIkO/w
ThY0BODu2MtEDg8VFIzzIpJxD8tL3sPsWreTWgVp2eHVIwS680oXLT0uuvMIOBrpu5Y3PpvjC31g
Xo6y3/nvmDOwrUhz+LaUASqcPqndLFkGVYUvf2iW6s7YM8zHBKrQdYPlTzsSpDh2BKfNRju6zCnK
rmcQXkR2FR/4nVMRWwYP4PMTjh+spWOynq34PNmLHTFeF0cvtfphGxd2QHB/ySPqz50nOI/FC8Gs
4kjn+mpHFXeaI0sqSnq1FMdluaYc9Ryf0wnHmZSiOAwCFIwDHWrbjNlAZtf340Mct81Hng1FkTMQ
1Dq4M3v6vE+DwZqNi6STzCcYHw25+zYNnH0hOjtgJmYtNvzlqfx/xfE/bHy1/7Pg+Pi70d9l9utv
6s/fhvT337CkJf/ivLj+8b8ESOH/HYc/T5CrnsiC2oFg+pfvQoirkuhd+zctaV0dFv+tP1p/J+WP
4QIiqi0kIjOOjH/qjwbSJKolqFQfx4YM/m+No1g2/l1/JFdm8jjg/URVHd6gf9UfpYFfNu8ahsRl
hhPDm/QSgIGxbmauy/XNyLBCAQIxxXI7BSuPzFnO3Xtqa1hv1FFRTR9ow0erX7BYRewquXwlGB/M
TT0qV5FLW5YgLAJVPbELdChYX/JWbYt+yV5lqacAxYpL81ZJ4syRVaTxn9opSE8vQtvPvWeiMujU
05fBUjET9ZUPfQCS7Vh7j2DOuGW76OHN9NaEUvcgmV/bzAuqI9O4WN58MnbLSSyD0UWUqiRu1Gbw
K6VQZUIcfnazsMmpU9jItYs/bTiYTTSlGv0ubyrMTCsqKKvnTCUE+hzivpu0drJLQD10vXGhyneM
7stqbEZtIK8Qefo0Xa5miKjO0gCc84PXFQ3ovWVcRbmYg+GWHrUm3vhBKf6oYQDBQ2AdWlFgK/c4
zdOQEKZX5X2qhK+2ViMZ0awmkQintqEW7itiMDeZonfoSpppnrN87jq+pYynj2tdQUb2UKxPU5Zh
hqlrJ96tE0yb7dTxzURCAHTZ4qHQ/p49UMc2zho++4xkMquM2rt3Y7e7rTVXD9CpVKewW8JbgiES
NjxjYAMjMXPL/AtHZveoYNMsmz4bsGh0Jeb6yEOPu6mpE9J7c6VJLYT8V8sI2qKme5luQLHraDSo
9rLFEUdXkJvnj3M3Du4jtOwpO2QjRo3joulhP1Ie0WZhZUsQ/kkgNNGJuhS0EgZ4zQhljrUgwEml
VOh2nD/hiD7SoIlnNrN9MqzG3nAyc7gpykAPNxk89WqXum4zR4KUNBFDadXtqS+k8c7caeTfPnQ6
HHx8HW2kjQCzLrECwhatwGZ7SHKLZ3Q124kfwmla1ZZ7khjCyrJMfbPkaSDDPrPa67K7XJpt23Qz
ByPVaJxVYw7rcOQ5LvzNSmmC8QxcyXVQsxrixQvNdvmJyc14Q7fBWJdmZKAQxfIku8ka4mOPmW57
/YKBKMdA0yBAfVRZDo43xV2XPZeAL/ILBVn9aZ68sTqz65XjbTKXwXTXgWuZji3cYH8HZesqd+nC
it8HGRT2H75uQ+0DqqhA5PIGcnaQS0RGKkWq5sGhFKMOE3OR2S7FdZvhPpocHTVgU7KjyP2m2nQ0
Tq6w45aWirKu8vw7Kjnwb3BuGtYJWDxQbyMmA7BPg8X54zn1MEU2SGlK6Z3KRG4s8t7agowq1a4d
MbPSZDBVKXCvwcz3gUX2PWT1OneXBP5+HZaxbqpbybwIpz0Rg/xReY2bsjJjPdwD+cE4o+e5TndO
a+Z4ejjT4YSYkNTCtC/N4aiMwU23DX2klCRaqsgOlm23xOdLZO7DBE9Z3UrBk+cw87CAkorTgBXj
AJMNOh/r7xPbxxHsHwYGwTThsK/0NFagiPxPZUSOlaYiUr2N4laCl7ef7JxFOPwXG7BdPy/sFSg/
qUmuoXJEtcciGJ4OF8XUV/lHIb3uD/5k589SzKKJ6n5Rb9hX+der3uIXjHREAJopyLT4iFX0yVO4
1cQ839gPR6NLuJb30FDwStgtd73Yx8ppG/NwJ50BfSZYG++WQi3zp7HZwx5w3DUdz2+i7xt0RGAm
rPZvi4WfK95Prd5SV3V/BnM1Y2xd2M9QKp0/uRRYO4pW5Q4Ljd7mw0rt05svel+GjurVT6wkb5/S
oTeOhxGeOYTcpss3kGozHHzrghXarLHOKRfQDZ9fDFL5nORllDkosRvT0r5/xJc+2RsyUF127DDU
691ax/PrZNppeyOqrHhuBpUW+8npJmLZHYuSkAPDwEhL1vfdMR22G4dEYkb1Nl1GTejVVqhurgqR
3AwYzlemHt5sXIWr8aUSvvU7m6ARR26gl8fR61s2QLOZTGEC4Ow5TR3n6MbSoVBAwbs92KKPLyN3
xJ9Ol+TAF3TEHJfr0Ndw7uDXUa2pYbcpMJY3UjEvhIKOpHqX9r4CyMINcAPTz6KgtewyDLlyYOct
bVuGdl11N1UTZ9iYrWp56Ehq2KiNARKI18YFzyIwKR67OrLP5zYOUpQk+MbPbJWGAodv7aS7VYMM
ihMWVMDeAsAc5LsZVk2jWp8bfHYPCPvuW25kMt1YQeedkjiDBkwvXPpe1ILexhZL26fkWc7rPXcl
q6Cpda/iWbtiY6Sm9HkFI3PjcoXOd0aXdx+D5SeXiVEV5kAZF7ft0tbsXqrpjcIP+Y6BkvEkxvdw
r7FaJiHMFcFx01KMtGVeGdutzLrqBdEih1shCoszhmLrPipiIz1SN6RahuXFMA3C4WOOO0wyEfNs
a+RCiclaOSJCAoGx2uJ+/cFmokzUL3dEaK3754bugWbDBQhjHT1zLK5yf/LvuAQMeCZ71KGQyYfj
rWGwu+LHRGyGQmrvVs+Kfjdwtwj0MlbfhfZhP6O7+BzMlgV1GEAw6YDmKtrwvvJghQwiE282rotf
ZX19Ke3Ozu4JwRjFPhkUoJBRZfOjZ9nmNzy/7KXMgizDtJm1VtjgeBxhN64QOK1AKDCrLKMmmljp
KZXUcBI4cLpPPzOD75Xl2bNMlHMW6Wy9qqDELEILpfpxPAk0o4IERksTFlRGOP5itLSAheSGQdB+
a3kOt5FfJ9cX2RXioLp/JPd9mkEBt3NwhLkY+18Zu8w0hKIawCiA5jVjpPNd+4C3uF22g2szFHrm
MD8Bnmd3hHM9HyPDzsf7Vo5g/3g/Jb8dRyfLqVzGFJL+BLTFIMSHZM1NiovgAsY6cgb2BRtt+ukv
AhxUhqSdYd8jg5i89cnYTpvAaIsCyWrGYolNk/iliQaWb2dwJmqzchidELUN6IoTUmgkTBYOom2Y
pa+4m3vVEK3YlVSBcQZdj1PwrA447tWtp4/MKd0z+oNFuWNgZDP45CUnWQGQCJAlm8Z5B9BmjjHU
Y3rZYWqRRWSRk7oYSa2KnbCxgdhBDXdzKYr4viqDtN8G9QpOAchzD++VmwpoI5El74aBSaYzU2jZ
pgnDnjcmaEPQDkb1wsVvuqu5FoyIrsNyYe0Fc3xAyOO3xfQkbZYUylOIyliXux4dw2HsX4ixNN1U
f2WlbqujrdG0omtyhxJcaho+8djar7nKNczaNMdLlPMTpR7St/xtkNaqjCqi1VPYD1dUWCfm5TdL
q+m2ypFewtLNlkfllP0vqwyw5i2ASN491XN82IEFmIh+A6rTuDRzT81cOVNX2uhcRV7vVvdIDdkv
366cD+Hn6KZkPBBKCh6w3LPpkmq2c+yk/Ya3vy3PirvmQ1IB0r/aaQD9kjU37bC0Wvch6VPvQy4j
CjR6RvpjprYXRASD1hdhpupl7ZMJ83bnMEmbaW86MNu75geDpi63XKI4hIJRIc7PZeIDM1s0EewM
azKU0CvEKvVr+7qsz1xMW3QSPaK+9vBTTXNEAvfM4hZzIHoAfGn2vLDtAbFQDsaFPk4S+1czO4qW
UkeN7wOr2niz5KL5hd8ZR8HU0ti76VjHQO3kgAOFbRABx08GGjlc5qaqw7hbeKIR6jfelD3E7mPv
9Ok3BLcRvsqU4NBaivWBtRqMr3qdJneTYvwjtwKhnuu6M9QPSzDEQGrplxWcbl1gEiihEqHLFFBt
qV3zRG/BWOzjegaHocGe68h3ZPKA4cxxILQqJBBBk/GvrJnN36mEprchE0SymeXMfDMYmudKX0z4
E4l4TJeB1GK5c62if8qpOviV1YKhZImJhVDVpN9mmAffUJwMaOuczq9Kd7INWc0XT9Q1xWsY1BwV
9BOOxVuODyGhzoC3TkiDT/Bg14G8XViVf1SFO/ehdQVD7OXgjx+etbBKneGgUUBgJBmM9paLS9uu
cF68xkq/A8XMsDEwGFgUqgaQrEbsI18YKLNvI7UoYaUn8R0004qp1xB+EWpwVzeiS5gI+eX6kVR3
88l4U44YwiZ953R2/x7kOebmqMbEr9/pEE8GjgHGt03sYIPbGHZVvBRzwNKaUPA3RHCrCf0+c95X
6ScGAzCIJCzZ/prvEjvVtHQULKdrrjuXZaqqP+s0z2/zmKzfHkVMMe0iZv9b0xk27XhjVRRd1/PA
vmHMh40PapVy1N7GgDz15vhetvBw8Og6HrsPBKVNJlLt73xB/yIW9rLk1jxz3G5XfAIvVHh0022Q
Y9wL86YM/JOuhqyPMDA6fyZjpnrBJBz8gweTGN1qUUD8QEGyQVG6Gp3rA6wad2lNRyYcQZdfqCef
8r5OluIWGW2Bex0M6s12NLf1hq42coVA1n71xSi6vd2nxR2XYilvNTvfMYx1ZgLcLwa1PtkT09Qm
SPAd8/QZOt4hcullJHls12HHqo5bpNtgkQTFL/SZQ9Xdxu3KKibTymvAQnJRhIu8qvhCMUIP6bcY
bP9RXK+r/CYSkB8YU3PuUkavDUDqyVCWazh1voq31rom8i1z5uw+afyFLREbuKH6Kx3//4raf4j/
Nb20AQQ3fdVf/2Lj40/8JaLJ4O8WH2kQrdIyA9rKkNf+KaL9gwljOgERf/hixJj+W0QzhEdECVQM
0prpElW6clz+S0WT7t8Dk/wSjkCbuJH/f5PRhGX/W27Z9TDxecKWDlofuC3r35Lfkz8k0NMqEFbd
Oo94u7se1HJacAaC05vM0Oae2Ude7Fj+HWYkmjPZc/e+vp+anJseBGpaTJS4Tj4JPwTzklWGLni/
TwlpYQuKzBbeX6lvEq7uwckceiCrPovP4cXj2WICreySN8xDcw+BYBl4j09J+WVOa0sn5JiKYFMZ
o/9lWdU1vhDo+5jG1C8KCOlDiPviPfOUs3MnjhsaE4sPewTuGjlx9R0E05XRnqGXeGV+ayRB9h7P
CFceSlTksOZ8M2qn/GR1gbe3Je3UcdoQIBbD1javi237qpFbHVgqwqjUiSwYIrm0uIYR8qrB/TKv
TnytDfsZAae96yoDu1/ZquRBz4l/roLM2a/0od16tRrDfs0Hriu697bEYq1bMQ09HS/t7P6Ybf8R
yESEFPwwvkyduOcC4HEdnWK1o/+nBoOXM4jZup3368AFLhzaWJxMR3O9alzl3wH9y74JVItN7JXP
YGbTY02fwHOQgA6jE8dPKPGe/O2CYvKCXMWf60gDb2li/tP5DT6aAruGpqWMl1aferLuIcYryC7I
8UcE1xJEblO8uPDTDZrJU7apPQPxFY4Gz5BBonZw9mkyxU1W7XnBqBGg3/GFkKa4Aw5+yVTxklkO
6/nFZ23O1j15XZcuPlfJQFRJxWP1Q9NpFtG/sR6ExaiyMXqcfi6PcL2RWLlDj5LPTcrXBnVZuM1d
34/zqfd4teaSSo6NaoL0qGOuBEQKiZG4YwqpW7A0tnMKU2oXyShN112bkijTi+mc4lKSm/JxaOHi
35ZjFvDv9bduQpBIW+mV5JvvE68RVM4sXuSP1gWVyIjcIlhugta9ddraOmNHpfunXAyEmo4ddCmT
Syyn5pm0WnUbqyH/WUF2cuPsdXUsh2zcz5RgbmOkgFciUebjWlOdxRWXoQGOStSvFqi+WoEXRu25
RXbkDWjIc8eP7T6z/P7YVxKCtrG2p3opsl1XVTewpRsQJSiUtq9zc5NMeGVZRSbAC2XDi0DtJ5U0
eORy9vbbK57gmv7rn23HB8lssD3PCbXsZba8yAwDBPZkaglylS5R6UOyZDg9r0aKsiPF52TZ+XGo
rOQR9O6ErwevEPtIt4gQneY7H9b21uJ+EpkGTvYyMPfralZ3gwF+mUnTuhAzDu56+OC3VEokYWI5
/XnNTLjnDdXmPyqxrZAwx3Ts2zk7t1nq7YTXvws8OFuFHxANeqkvuWA9itkFrJt/LXhJAlTyCaua
v5t56U+JaVgZFfVLc6Sz7LmO244HVNp5u1gn8/vAwUrRw8JWsOUlT7O4/PSpmoJNzR8burrjvXNt
8FkTPluzwCBoOnc+Iw9k/RSAb4etkxLs3idS0OVHekTayI2T8m1ytXVqJ2GfixnAusCrelLA3fBH
/8ix+M5E4923C+WhFYIvkvCCbwECS/+Kl39d9l7amrSkMxlgCOKlPRhTnSQoM4Ux6e9eFOm4Zw+S
zG3UJTO26TomdBLUtyQqNXGuxBGHAezoF4zeJAQFEIQtkOxLPI54//PSZBmbEgR89PrA417Dz7Ar
tsXoiRvqm3n6SKungTwhO5I+zH1CgoSKQ+zTkyCYOZY7S+nLjMJMM31zkB3JkbK4M7AQXSNi+QFF
QOxFZaEtLq9NQpuukPiUkFvMDIN37H3b9CbndrprQEjnA6Ts1l4OZpneJrKK0RbKp4G49mbmdq2w
nZqwgvm/+16Yu2qK+W91KN2ZxfHyy86eTPJ2hu98tKsIGcd2ohv3apQXMPK7Ol/pQKi2VpUBDffP
DcF6miHPY2Wd41ntIWlCwez2a0q3Sd7s06tTtbsabfKwGVkZJ9auvvaAWcu2Jr3DmpjHB2KLAVsa
vUzhMab+xex7tpgO8AkLDm1hxI9WPvNwkIeCg0jX8Q0NkmgKyz27nc08mCyLyPLBcqXJZsMphow4
ySylraKYHaRZuKdWRdYM5djayip9aCf6L0a/vmvZdqkkfyqqYteV3b4zcnK+lSkPjlnat2XppD+G
JI9I8GQSD4JmzGNqYJ+oKTR/aWXSBdtCFC+e56UHMlQ8BInl0N3iLgMetpX+6ymrdk4AqxbIJTVM
2HK3zhD8kTWLkLFiJFtrcUMF56/G5ZHi0rqwGdPYDoFtYryap+94zgesDGYfso6xjkWbxnewBOqo
9a5deZY6zX5Qs6ke9FY6rBWCnCTsAvXdneBE04A6QXluIrzjh6QJ7pTXLaEeSBkWhq+ilg5Xgk5e
u+W6zid5GH/iVV0wnB9pN9Lfa02kVQXY+1d5iHHo82FST44ZPzkGDGEuL18D8KNN1ZGIQTZBAaPq
nWfoLi3pcM6NWzHDWyg9As55OT2MnIuBU1vhXPMwKTEI5SNdffPonTSW3iTuH8zEumknyUNyLCkm
Z3T2O7N6m5CBIm4R02GANH1pcXp8UVnqnOBhY4EY4p4ZIYCajGWO8phBi48UjaUB6r+h6SzRW68K
uAqNjf8HR5a8Ac5ebTGFFe+pNo0PgqgXThK0UWLPREPJkv7GyHiiylQeh1bXMKsyAL8OYFMoeJ8x
hqNtYmqxdSazpKsQ0QCzo/8hQIqjEsVPU0mqNc95+l0zIITqRsobVUe50GSr6p4totow/O5yi4OJ
Bo+3OKhYB3bl3RXJS3TJ+BzWnmeg1W147W/Gac1PJZ1Q42R8iCzbYanQIem1XQqbglWE9eBguEWn
sW4qTQNhJQWLsJwWwkAaf/pmsnHkTo+rWTxqh9UeDk3ev815KN0ddRRQOoLiT05jcGishhvBSikI
dBEBAD58KMhXRinXVGSTxeVSh049tOby0mctThBqMsNmMfC6C+uDGfOPE+cwwfH4H5amObteE4Ro
OG/0QzhhMqpm0+UerrgYHDN2WzBGo222fE9p11xQqMrTWtIO5K3Ts5RcodzK/op9cXWx9+uxGM2Z
1hycq6N4REm/y/NriRchg+WmSz289h52/YLY1ZYbcRm1FIfvqcxSP4BLqSZDIVqQiYZgYoEYJ1+k
3ukO9Et4yFnCngVsy3Kj5nl4UPzENtSnt5iwZ/OVHDeOR3+yonylnABbOv+tp3Y1DqIIiG0aiV0c
4t4xIqqOvYaenWoyN2U7LuapdLHAtFWVJlfdju6dvFbWA/No+QlHgH9Qrv5dnBfdZXBszLHTHN8m
7rzeD/SFWoeqbnHtN6VbX/pFtp/mPKUpLGlxLDxTcxrN47FN2dov8oqiQXuhqMVjXIXls148o7D2
lU98nIu3d5q9/D2vhpGg4BVX3o+2ONNJYL/3C3JWXpbuhgrodjdfbTR+mt2vKe1Bzjx/YwwXGJxY
slFfNpgNDU6dP9Kl5hv5vhlg7BeG4U6ntev6eW+OubrtFr2ctRAUdGyQE03MsaTuvJ5+H3w9P2Q8
+yvPKp0vYhB0QlTKfwTDUk0HEhNLFdl67l6gK/OBQdgSX2PQpq+lFVOtYZSzc9N4qTF52GyHaV95
SdL9WMbVez8VBi/+QkKoxCfJnudkatSJi4I1Vp95VoN74TGeGZHBSpKOzEwxXyy+PSBxAFyAdktW
JB72nWvn5k6yDXJY0sOVeKvn1u9hXZMaD8FDzMYjtVhdwz4ITn5Psklmmg+7S5c8RG+8u6vOGvkO
hAgbQkMXgoGRN8ZJrNO6x+Ta+P3Gq6qsiwoSy+nR49iR96O9ooJV69LXmmGK+WxDxUWut6sr/IYP
bJKagAAc59s24+q5lUaHE9/lSfPUjiR1bxk0OabZjhTTTb1Q0bwJaP5rKaXou/GLTVhNwUqs7ewh
BUXRnKzUcNRx7Sy/A+JINnhdxmw+FWPR0BBOEGxrdRXfF86VzdotMGmsZEiirjYYZCho/L0A+z5a
gyi+y7QOqMuSYNCNwTn61J/ep5Vvhkqv2Y7XxwDaREI+Zu0LuVcFATh/I72f5Vg+Zwl1ZnjleFse
fcdYoyJd3U1u9GZUeMYLe6Q72g2oehbuMbZ679BiWrPyXt1xbDSboGaardLuHR9es3V1225Vxbun
oL7T60X7qNmSs4tRwW0xjdW7Uv5X3Pf+wXbH15oVSVgZXhdpW4l7bNnpE+mKp7Li6+waZHmdqm0V
4ySPWxyqSUDyY7ofMjuamkaw8zLOooANkdO510uWxDarctGXr5MLgGuBI7Jdg1aEQLMfFmV9dICk
mRJicisS+n9DbUYx/B6Uu53V8jpNwS0Wm7eYsLW9aTWKHwLmKy/1x9Cm2EUcxj2j/SrVvRqKIyv2
X7mJ5dtdblZWYYcx7z/c/2TvPJblVrLu/CqKHgs3YDJhFJIGVSh3vHcTxDkkD7xLIOGeXh/Iq26S
v/p2tMYdPbpNsgwKyNy591rfyvgBpmBb9ksoErIQXZrOcdOeshbYfQbqCID2XYt9JRmsa41YA3Fx
dYaP55sZrPL2OGAqbnT3osBwVJjlTSzGu3xpL63WXgngBgHozXA5Rd155Nk3/WSgZjH7z8CmMdLm
Z3k0zXixUU/WA8V8Pe1SwuA2cTvcLnXxMgf+G6fz8ejkwFhah/GiywmJxxCTxGHdBKv0WLafpDpu
AJjeoK4kdtVBhqH3LL5Yck33reiXcyQ8E1OOIYyWTuzJBjwsHDfiwv/AYE9NPp+QfrzOKBSrYUxf
56QjzHjEvrxEr4WffRH0IM8ts3qj/4H7jAQnFsmQkQqRVHX5NMW2udNiOGjTezeipAgNbJR0/9Nx
P5hMqoHCHRW7YBP3V14jhonJ9vLeC25HODZ8bkSXI1BALC8MXBlcbDWBIsgF+Mg2r2R31StiMvz2
HFyBShRfsZzt6z4xGYQaGIms7HwqzAvfI/+0oalrLA1O9BIDHRPzu9HLHqtc3nYZKYlSqluM7pz4
fa6y7568ID0BYD76i94iW9/mCIUPfl/cg9M60uzl/FId4sy+NyndEW9fkTz7NLVj9FjoclekUejZ
y5UT5I+OOYRN758lg3lizEZ+hTp6i3tUqi1CBdZ7YvYV41U7mPZ4PvSIsMlGWd39mAYf6ZlvXb8A
sBafIKvd2z5m8WgszixFWNYg0ovAtM76xjqYqTg5nfHIaAPBhE6/TaITMNUXyCOiB24HucIO7mDR
dRBMecDZ51u01+S/WYTY8eBvi1nd+IvhX6NdvaaPcqJl80IU69eIwnD53h4GM3KVOkJfwAaxNuzi
ryrBDBQ0MFeBMIYqYcXI0ByFWQJ2LlNGcDOOzJAHZLKbxuzcHeeoJ4gFznZloEDmnBgIRn15WyRr
Tq/dnJP75hxUX8ygWYrrojTvmQPu/IxRiItzNY0eJNGOyxgEdzpO6FsYRJTODYIyq6XPEZA87mwR
wIqzpRFnFuEIBBXtRN4bRxo8ZB7CF7KFxAfIfcuYkr2NCGyjPV9wMe7zmX4SbY/byCG9yWNdhxLg
HReD3kxk7NJsODLiqg6t6e3tsYw25Nt8LCJ56YzgzMsbBmZo0aPUs2DdVldOhuDfDE5tzHKVd/0m
dr0zr1iwg5H+XDWnzA8I3kJzPJnGpaGuVN2SlEgc5EgCdk7c2QbMc5gHwbYS0deKiY0Ja9RpJkwl
CTbRaB6eFHD7oI2fu9rhju0OHVt2zZkRedQN6/WmapGtyCxE7V3uSs8xLm2Z30VRsCfwDo/pHa6a
k2r9R9NewmEp72wuuAjUCYH9saio0fFIjHa+dz1NOudChqVXOwFwFAJNqoHEAI7gcDjy9t1fRctz
/KDgy4VESbl7ApD0Rhp5s+3Mllhs+1tVGscFLg480y2jd7D7yiX0HJUyb8AosJ+GB5hplzHjoaqD
ouMULsg/TDZ+5u+6StITNFcYm9d+HdqKWNvxLc8gOIzRvrem0C2WZ9WQfRMQNBc1FCuNS2OmQhxi
jDfYzXaERZzPVXs5UnN4jNWbWjxNC86+3Eqf4etdM2nZCt2dV624SgmAv5Qla4eMaGKo3K02HsMg
d5avDJmvc4kYcLanjWUHHit+0W9Vb50oJJ6a2t+bNaW4rl/pp50mtzwwr4F4A1PkBN7gwgw6c9u6
tHpXlQUnV/sxZhTZl4RT+LzMxsVXkS3a24AWuvfN8tVHMh3iM9h3YzdvrJQg09yRZ72srL1lx84h
a8v3wiKjTJLPpyet/ZOVZLRWLfEqGJFt2yZmoC9ocUMrUhy2GnXWlORhVlhrMNGlH5qfAHzG6B1G
FwzxLAhYNVB2ECHkkvBOSnzVbIcuuC0zTFeRDsaXgGMUpSyyQqyD+6VALtDyqrji3XDqsBdb/pGY
WaMw78suKQtrZ/jNhIZx66XKQaA1JBUqBb+0m9BGCbXsR8OK7rrEn3H3+eg9zwVBcsmhiDLxuJQu
wwGy36S3E6NrPZRNkZSEF6Lx2zHb9z4XyyNTJWWFxULLnfGVgEtcjHney8+06r07SB3jXWtCc6Qr
aUw851RP3qbzG9aIuBCaDicJiN3ORUH3uuZyALVSs4FtkY4IO1055lep2zBbCAb7kco5EBA+/FX1
MSfzy4SnjYNjHBk4QUudcKpPWCf4jH76aE+RmxOe2DnNpndGz93GOPxxQ7QtP2MwZRV3BKozRf5h
snjdKQvIsWP+ZjrTDhaCpqEPqwpbe12+2Znob0dfLdfWlMfJtrKoebf/AWf08wqYF4Ar/rmMfZu8
f/154Lb+7T8Hbs73qAXfl0iyTRh0/xi4OX8Iz7Vt02IIZZvrP6lq1Sf/6282fwKRAqqm4E9daDR/
H7d5f6z2ZAzcJpg/uhxM4v73//wy/Y/4G8Xodxp+99t//7dKlzc192q3folfReuo1flYNGt5Uey2
jGd/48vXi6tFa7lnSIVaAwaEFRE8oIwkaE7gLC08OHZpcNz2+zJ/cII6uU0jRvqLz8SCXgMCLfht
S/CA6U2KIy23xoWyh3zgfNHVZJ7XVdbe2d7qjndjIKb7TLQy2tDKM3okiXmZNvtOVTanUUsH/TY2
cL1NpGhlqRPGTSw5e9BNmfN562oebpmpsetOcsxZ0DIGdaTfuOZwBDGK/m1bMIdmnRYM/RF/VjdJ
2qhDVa7n3EmYByTFTnIYDbvilM8UQYtqZmjCoQvznIm7XhmVeQVdxIpQKlW2eVG5Rv5C7l5AhFDR
W+6LDyruHR/JEqIAxYtoEkZM50kgR5pVUCuAoZKYlSJ61ABJ2YNLOAedpKyUlvHMOc5dz1szlaUu
F3XV5mVtvCiFVhwhRRDfMYGHKLHlgzZoLapet8UFyv1SEkaMU++6Uomf3JnGzKaL6MOqmq9TKrNv
bWuYmQQcmIspRNgr4vs4CXp5R4S2qF6BJiOdnpcEDZwzjV8t07ccDoGq/khab/6kjhItuWgkbwE3
piVyLWaCJ/CCovZxYXil+66T+pK0piW7lq5Afmp0tn3dYghkn3YTYIRZXFnzow997RtyVuJEi8hN
GGzE2FiBs5H59NCCGjzDPeeF5uy7R1MM6S1qGzjfM1JayZliAhTdsSRHduLcI9roTLxOniinfZp6
MQqtoglc1lCUumVAinsSIGOqxpIdcm0SdFG7SeBb0HaAcmwK0oeCUcNNVmlMzDgu+tmCTuEr5Cso
dwNOoMxi+qUPvSpquL5xKQkfkqLwdpOobf+8j0f0x45wpvkUE5rSgZ0cXeNcp+AhD6zQPifa3tVn
y5RlyZkbNaQ0tFGvh7BLdK+oelBIHT2Vt9Wpq0f5RCM53qbGMoWEaHeERwG12UBJ84ad2bjNxUxH
68qABLOnbUVXi+NjeQWMc402jpbViMdZGu61M9/PsMTUrsZavKqrh9uYAug6Y8Ye2jm64isfBPXt
WFcWaWSdXeWrEi1+stDxHW0Oulyrikdi180lAtBBYysXkSru7ZqNGsg2k4emtcUtPq/mPa5i9zXi
1oJP6RlLBkt45LA7mwtshqKKYQETueA0J+lUJVH3jKIIBXICSnpy2HLjAtl2/+wiR3uY4EVe+TlX
Wg12G8GunW1yLtpHZHHgTb4m9pRFALEiov082E9tb/A0jVueS7R7X1gVhKN30dy2hH9PGRM9+GhY
xvGTQ4s386CwD4GCL2YdHBMTAC59i4DsN9uyOzrhSSfM/j7gUGcR5Rsk2DsaHPP2sosmtdTlKQdo
o+tPRH/OABrHyCMvgatDE5habKqyhn4gVdtAlGSFIaCj6md0FZTnVLj4GDa+206Y/EZr6sWecZ1J
n2hyRrFvgrEKsNGSvoTTuTfzhyg2+ZiXzkjM0/hUYrKcOfT4CpHGRjZJQZZhBZoVElgjIAu4AzpF
5HLoEB5ROBMrsKkgPiTveMO76okw2cp9XQpR5w8+Cvxpry1dq8sg71N1ufp4012QJ8oq0KbrSt+o
ZNLkEaisVgzxxpLZoUXnD5mf+66xnnMKzlvviG4ApbTD2auuzfIt4cfdyGCCysXVDxNZ0OkaCuOe
ptS0JV+LkRZsRyp1GlAhEp81P5sXulxgcZz5uevfJVUL0m5Y3J1KHUQNk+9r4xBoE5DYNHavjjPa
21LZAbIvZ9EhdNFyj9cfBSWnaeswlUHxlMzSu457gps3Zm0GtBToZzl9jI048cSJfodxrd1mRHlk
00UmRPswN7F/MpsxBVdNnvHbMGtv22ORCGElLiGVdnnEkFBfEJONmhfz1vyQK4i1pJwRHgfRzAlR
BTCgoI1uH+yqAy0lZjvYC3QZB2Tf1iO2T4YCPdHGcanPYIF+ulBGHlDOeQgjQZhtKsXsKUia6gmq
nlue00mUh8jxPmj0teotAS3inGlGOe3XqHC6+rJJ64nhQubxg6PgYR5rD0m2zWs229cU0B/DHDoc
GH43shTRJcJyESPO7LJ3SVKJ8eJOOo8vVEV08T7KMiMKeUDs0Bm5ZTZdbMMwDwiBg4+SdqRlejPk
2TVfBE+lW12RHTaZoagEc3wbcMG8T0UE2Noih+USXjasLWa/dIrKuT/g/KEtvx5LpjjIDBQEJcNF
idhg51TahE4A6AhjdktTnM7d7Dt7kgiQLVuJ3C4ovg8ALvw3qRcQFaOAMAiGMLstu9a7oJvv3vVq
8eS2y4NYbRxRTR+F4YwXKaDA93GigbTV+DX2kTFiHaJFld9PyFzpDEVJ/z64Jr/9sUrYZjbZkubL
lw4WaHIVQfnz9jNRAD7Bkel8znnSxi4gMaXjHSLy2jOSTxjj8Xzolkrx0DMjpPj6Twn9o4S2wcL9
8xJ68w2m78819PrXf9TQzh/wtC1BPewQz/EDq/1DtGaiS3M5wwVegJoNRcgaYfVnFW3ZfzjMRpG6
uUjT1siuv1fR7h+2Iy0n8AVpEmSMeP6/U0U7Fm/yU7qHx4FdCCT1VPi+afqEpv1m/ZzzaGBYw/wv
QdV4GKTyBb5np8Wwscy2u+9YZFsIVAvH/Y01AgLHlzHW30ZjoXWUw4T9IshtnjcJp3X67o2q9VZO
EYOPDv49InEDXXk4Vi39GuykNkWa72ODq0prMsj/862HfpLuVeJQvO9y9rqCwZbfIs6Bl5RsRo1l
6jIfBXok3rjxtubISx6XJIKwAymX4F5PFqCxaol9AlEXLNLTiitObrLWoPvS9FmOt8KNc1ALRuLT
qPHM5NlOYtyMXcAKdNaNI8O7hsM0XZ5+JV4YzbDHdKWKcOIkSqjnJOZzxjdDualtYEpbC8XeJ1S8
7E4j/3F3vAShB7q1NUNNa8qSfeuI9kFUFuPVVqjoMUq6lFmnnFAotIUUoHg61d3bgWiM7cxeAB2m
WQHfkjLtPW0ViglkacrZTaSOVYx7loKek+isTzqLSiNc0GCm5UL0xCExwMPtpsxgGRVaT/51WQ0Z
xaaMfE7pkcQv1TVe+xFgK5s25InYhDjkM1RLo9HNU986ZX2YNGBQYjSGWOwkh4erijXMp7yXCbZy
MRjLNh79yt56xRzNO3BMHRsJfntm7YawAIJDNn3LWj3CXLH1N8p5uziXKmv7a2bDGdIFWxUQWAxZ
zKTWDl5/1APkvj3AQTq+VYTxgaEquxLavsSbQwtfjXuooOF9EvDJtjVxRV8Ya/aSjnZSvtVS4tRk
Ep1VPg3Y1pse8Tgi5u9QYKSHHjFvDJbPY1llT8GLUw40TTa9GMobOXlRtUvqIHvlZu8gFuUcEPAa
D/BkvK533uq58d5JE0NfPi1OeyMs0CMbu3clZ5jAZyCMloRWVstAuQxXKsKFP2D/CM1uQAKOG6TA
NOZDIEczlYNz78iqQ/SjPSe6llr26NPi4h5go3kPYgEYu91TH8ls1Pd6cOpgDyOcoqAuc9p4BbSS
r9nQiecMPgB8a4VMcROBOf8wLW1ctfGAPylAiJVvHBDRREMPVvUC6tZ5yduMg2/RGr55aYBYAyyQ
Rp/IQ5NzMRQEfUOwvSPr3n7vByeiPVtV0QfFq/OJf0e92nrAJZsq8RhRjLyazty1RycbYovHJonn
PSW5ne1UUE1npgvOlq60K6kkhRnPftgTZc6NyQNJ9nRcp69e7c7Gnhk6o+RU2Yjg/NhkaF4Pg2YE
yKkoxz6UIUGPOviE5Gz7C6I4t+VEZFkprsA2QFnkxUW7JQcAvXYmrQKYFMJ8mEsOVVFjuclHnfjD
i+On/SNd1PgeZhBJHW2ibB5pf9bfCLPgt+6ttruKy9G+4efFBtNZ/alMGvWhMtlje5qE+ljzEmM0
5hnzMq9zMJvgMzSCrd958ls8k50C9h6QzSZpUMoByE+tN/yH/XlPtzkPk1zQCU38OPL4wLEX7HMg
miloKK0fMCgj0QJc5UQXWDASHwPIMgShlWUuydIJ4eYbAeNuvvbJPSiXPdJbVew0OswEE3vnpelN
JYVzMGDuXXemm2pgD8zv94TwqQ9T+FhfDdl0IjRAOqk9FOTyMkBs614gRaPpKxrso6NbWdkdia+1
tZcca5uDWyeGPjnYJ9DL1I3l7LK5JYt7q4HyACfuVrcqZz1/z3EITShGXBfrZFMHfKwM3/Sjj/YY
C6XnJycjXef6bTcEyaEhowgQTTQr67kxbGv+wuDPfnWgjjU7u2B5O9L7qW+CukGPkftl5xEkbqBd
AyWpr5PGRdhIpA+tn2g03BmZht1CTgyG/j2OTbuifGodvIUjZB36wFViMoXKm8cUeflbDCMN9ADj
Q251HpbIRqYyenDB2XPTNel51e3ZySB/5Fb+R9v/N8ulA/fPi6TLd63SPtXdz4XS93/zo1JynT8k
FYjnUc86nmWulciPSkm6f6DNp9voOG5APohLT/HPQsmAxOs4aOoosPinAeXM3yslg3QSYrykTcag
RVMScfy/UypZNDV/qpRgY5BrSrm1FmS80fdYlZ9T6haodFWee5wRc886M9Z9xm0zlYQrt2279CP7
K7OckK2ORh5mlex9NEfvs22T+fTTlfuzGfpz8/PXou37R7GktX4ry3EFfoNfi7YqmDvD91JQ6XXc
HaVNoquHoenoNUDeQSUk/S14z+hLO4nlXyQprijif0S0YKRwXMcDHbT+EB7CcHrCP18FeL/G2EE9
CAk+e/J7i8TxavqWTTz/MY/fX3/Ptfj87c1kIPnhCNoUDpbBX9+MgZjLXA1xS4HGM5wT/e40eGX/
f94E8iR5itxj/m9vAmsXZ5fEJQ573TqxOg7wxx3n/q/f5TfEMwYTXp9fiohSzCi4WH77Kh0xijAW
eyQ99S0iFtoucftA3DdcreU1X2haU48UqEj/+n0FD8ev19CD5xg4tk/WvOUS4ffrG2MxUUZMjy8s
JChh6lPI+/sc+NxzxKCt30c2x+NtWpvvaKiWywnxzUMiCBTZtEONAUNn5couapnpOe3oPwKpCOjE
lsH0nDoDnF2MAYgVjNIyFjqBWHvDwAUF73eT89B3Pq+mkP3TyFywbucuog70mssVDQyQtrZeSNKy
7c5m51eG7QGliP3gFHSKMBBHCYrpoEyNpypznhSXDNuF0utJpNcecstMgoZ0mg6V5uxKxM3/4ur9
l4vnOIC4gsACjyOt72vCl/e7tIoZSVj/HWBgzew91iGt7fzSACxBy4cZ6F+/y395pjyH2xyxyfeT
HRGEv/5EfTp1JWK3PhwZ+oZBT9kPYQHe2zSYe2q3avvX7/erTYlnGOn5GjhtYaLyOUKuf/7Tt3IN
OgOahJ7QYlPeGBoLKHNiwdACGQRFqgytuf1X+dP/jy9JKrTD6i05Ztq/xwGj8PaYKcF99nJ9Ax8c
sFWCWmB0gptqZsf966/4X1aOdRthECUsrBZsHeun+ekrMk62BmX5OqT5qenFjVaoA5yDf/0ua3j5
rw8X0yzoS5I1WLBpub//cmiHU3wbAeKDvHojdNEGB+o3OT7kOvUfYNdeGFphksU2yBF0br1yX6XU
Nps1Gf0BcZ68TuEP+z++/n+qjL857IX/vMhA+6yrr+nPJcb6D/7sxZg0Y2ic4Ixlakmh8fcKA2uh
Se1Bbq+EhOXKnysMWjH8f/zxehthOrRYQP+vgVD8IdwA1x2zUcH/pO39OxWG/32r+cd+J9mA+GD4
B9H28W7WSvz6+a7NlCb0x2kIXxQmmEkJ4wj9GNxh82xCkJjMhThL3J5uDYemdnx1gN4DsXUAQmOc
3rnyfnBoGM40avOQdkLAuB6WfcA/wFvhG3f9ct/M095ciQjledtHF7Ue9MadYuvZic8c+84y3ove
Pdo9Zlfl9qHWg/FUW1+bwQrR1LX2sfKcrew+jFad66UEZKcEKYOWard1ZvZ7lcPHwvTnAamP3Ch0
XP9bpAi/tMaNr4GOkNtRZ4Qs0l1VaO/a+BoocMBJQp8KRPpBKbdudjX56k4ud6mTAjBwObfh1ImH
8awdjDOxrlrsZXJo7Y2V0+ou+z5sNVpt06JLpFjGEixhkWqPBthhZZeh1xWHRJrnbUexP7wN3qBC
RGkLCZGr2S7+Wpc+IsPsEmF8jXWmUieHuAPFSWJTrBaoBbVUN/D5O73LaPYS7BQmI+o+0ncSw9iP
qyOlgyBhz7ux/zTqJPTLT504O7FgiFGPfvA1YXC7uKv0aQnukLNecezEkaB7TDhISLNcX9J/eFwm
1z06FvIVYJvxfrWoB5XcSAKTHJ18S0A9C4axJclGm9zLnrKxhahLxkqVHf2Zbg++bBJZbK+9NFPO
o2kWnxnlhS3eccG8uC6tOUwAr0v5kQUTTEr4LDVGgtzZOU1Pu8KyPyAtV4fCTPU5i3p3peFoOJV8
0kw6kaRg7OBHlpiiJNzIWJoP7UiAeRw9WbT6AC+B5pTPLnaBuoMVoWm9bYTXnc1yuQnAPh5S/7yq
cToYwakgYFMWsTyfxGSl9MWcS2cgF2AY96RF0HybdvQez2sLgkKmv7VRwR1Nru7kVjuTFCuHm5Tj
/KcFqDggv0HAw0eBtCdpcxWYIHMyUKqDaiTeNvIvoZYhp6J5ACbJA85YbHOE34bHJrG65QMzPlhk
EBkzp9rKP3rahJI9rvj7nVUAl1PThjilcPSzcMlvNc1DxDXzZlrKre/PB6NhWizS68hbE9pgig/W
LVvH1vTvRcqkRzEZwiqEt/zSF84JmNNW+RJvV4tU0ThLB4E0gHI33Vfdl65+wN2amE8R4wlbTCfw
CTsiCoMbiyHficMBwqhlxYadN+S56QwJnX6bsEq51a2WzclOeu5Tc80DbdBIq3JNGj1O5ninJ3mw
lvpawIOQ5jqKSBlWVRqDjXk31s9RapxZ2LCyQiISHsKVoLk3p6usR6NmInfjUeqyaeeNn8bynJov
Nk2Roona25H5aVMnPXaWcW8bdDNOjPLzDtlOWQq97/WtlaGxM4mG7c8mMd7rNjst3W3Nw58OVCVu
Vl0APzmmCSwJ79oe4h3gja3GGIgXDVRK/tF7Ef1mFzbABAIubXaMvQ5R5p5oP2+a3Lip81c3sT+j
GAEeMys9PEwRhmXJ0+AvFXfVR+WNWw+xReMQwkXhOE8ffYNJOoIOkPCkSQveMfSRyH4scXO1POYN
jsW5pX+1fIuMzyqvNwMWzUbeQdo69NltlkUsEVeDTIPzxbFeaCRwa1fbwYo/LGIU4Oc91q7EaeWZ
Ow42F6XsN/h4sHRvpzYBoTYnZ74Yb9Saw8jtUvYjLpKkIqExyY5Ac/bFPA6h75iw4SIWwCVC/4YD
eNW85bf98hz470TCbMaRK0xsdg0nj/sOAaaJCLgFz7ydhCW2AHOirVcOn55azhbfuFimezM5Jf3B
1MK/FU7zQCwvFGb1uuqCk9g45haW3LqsXKJLkH5sMIYuFz5Y0dAWyZWSaX/FnIypPCeFD2JcbgxG
pxvIUDd4rd4GnlqEPrcmOt8NTJHXjr2Gid70hi0OhGkVWBcx2cLtEEN6q4ExCRp04Lyuy1Le2srd
VKiBZr5Yeq6y/EpF5fwWZObWRMVL+NnluLhhI5W7bzADX9U1GgmrHrOz3NZgc3vz2AoI94iNCMCN
u7u2RCE0K0xNvekVUPEYgW+zbiAkrEmmZyQX3QHnq3p0oAsCZQYpRHPu2zAG9rMFif+oJjx6g9sJ
CGd2/qIqFA4C0wSAO+DcVRSCrhC7Aab9oRtLveEL7kWN2qf1v5Qk0pyT2xmfmPGA2BiDFIOA1mfF
4OnHSPp9iNaNMTU26m2dSpSKMCI3yeA/J3S00oQpN/77J/SRW4nmaB944y0WfJ7I5LKdrEcgwLCN
TfxZdexVSKOegplrp8RdByr6gPbwZlj88VQQN4fH65neWMR4Adv9fuqx/DafWPZ9JLBm9QEoCRBY
F5kgbVwNajEKMH9yY0EHRnjE88TU2JaAxgd9PovkOAXLc68UqvvpC7NMP+QbiL0NOmmW7glr7Mnq
wTp1FT8w0tSwrdKdYFPaOtLot25fpPs40SF+hmezGl9qaT83NojuXOE1rYZTUrY3RBjvjbp7Vt54
SBQ9GNhCKrSRBpG50R7rmDAZ2AHs/R1xYmwvDAY4KLrQUhJY6Max5DibZD0XMzX640IaObDK835y
/c/SD9R50VRdaNZ99dSQEEY0eDSFrQRPSJe9w69aBDP7ap86/YEgz/6WGGzQ8wjSr7E3RguThgQr
htlH+gF0ULIjsC5+cwW5yKyySlnbJhFzvelchOk1VUODqKvYYFluTqQpj6FsZg/ZWGPfVJGgIEqz
7rIac++g4Avf+iqH+tRMiX4C2i+Sk9uL5haqRA2H08nY/OeBnMIcJuc2H6sD5oxcbYi59gqWUJ9A
yiqNYPqRBI+kG/4xEzQorIiHurw8y+GIIepBqXPOU91d57TeXkGsMWPpyv6Cad+kWcI6+VYBVyKK
nthV+BA+5r3W0C81N8Nu0NjBwoTpVbzXQcPIRLG/nvlDX1yQEkorN8tRzuRa7pg10ZBA3kXTDAs+
s8H5UBr5co5mI761RzaO3pqrS6OnaZKLLyp4yL3xHMDn8qSrfD71Ah7znOPFrIlqunCmaLwnVGN6
FXz6KzdhQxqzyCFuJfB2fte5tzWD+8ugm+pbPgohKRnQtSIaQhQSrFKZespni7iqALiGLDWmbT7A
8kWPNqkBlndCQlOEAaHZN2zGyJSR8ITk/kXUg+Z53jjGlbbq6qNKzeop8er6Qo6QTTsGYhs9k+mU
Vssc4/NodLlFwYTvP3mkg48MoGkPAeRGaBq73EA0AoYGHZL02zPmfyo0ZP4IGvB5tozoQGI6YUWu
QQ6x2nUys968BvB2XECJVZWcH4wlr99L2ppPjAyjXQ1Q6NiZVMqFBTMOC1G0t1GyPXpVkKwMCvsY
uJG1bdvRINeWZv9p9o1kH+TxbZBZaH6YwV0K1ULVQVp0Jwr3C+LnM1X1z+OQImG+XdruNYkf2noZ
QXIP+WWeNCdUUWTtolY+RnI8RXGUXPdRgF9hRATvg3BtmbquBJHkQkzigSHHCOG3vTQiyOpl5Kfr
CBOLTpp+azERb8m3xQCTexd2O92rmjbJWpBQG5Lix8VtLNUR40DBDrs5ThFhNpn7YmnvKRtMuVVT
vx8yeROB2zhzB3GR5Z8Fv2U4Fyngha6/MTN24ihLqxC7Tb7L4uVZGvZzJSdKW/Iiz5GWbWMbP2A8
BHeFH29ZBs8RhWOGcsZbV5rP1dDf9MA6zvoOhQ5G4k1sVci62u5xHsRrvZ5bbA4psZefgdgk3w3S
heuO+eUAPxCGVMWBKRCk0CceN4obnDFjwr2fAyYXCsp/bZQzxCYt9/TMnuIUJmqZCrzJfQLQzgu6
Jly4b79lMmlDJ4kihLGGtxuxDeHLmis8d7ImDYeGZbpRWLv2PPTdZV5ofZWnaXZgJkvQZ9nWOU9G
ucrx2yqMlae7sC5KTABtjL6K2dmARIYgWvhQQDwSxO0X89LXNtekU18HJC3jtmhqE9B5OoYjjNiP
DpVKODvJGRbhrrvoB2zWC6JPjaxLHRtDRXrfkLqZnrsd0/zlKJ1mARRJEGhrgGiYrW8ZRjClWw8n
YN1vGPO9cihe/U/TO6AyHGDgaX603P/TUfmbT/vvn3dUDu8f9S/alvWv/+inWIL5Cu6rwEFH5NHT
o8n2Y2Ljgy4nxipg8hB4ngRH+feJDe0UwpGEucKYhEPH8x/dFOTmDNc9oOYAm1wQSNa/001ZZyD/
6KV4uOiRzVC1uTTSbMmr/dpLEYXvtRAFoUW22a2oayiZeBl2SEmdHyO9X6TpP09jfn0n32QYQHco
sOgd2RaTkd96jX3jzVSjxE5YDXEwbbUGtC8kvCeR+lfN/F++05/vBCXe5asJD1XRr9+JrMG2nIiH
s9lYQxtTxEZNENt/+n1vflyif/F1aETxmzEOYcQU/Karj6WvWoU2VeI+OuL1jK87CuW9j+g2+xf9
Uzq/v38jKjs0TgQ0grFngvdbKzqi2taxzHdOZANe1DUYJoTRK6INejaDH2Qr9IjiBVtdEQ+OPg+E
D9yt/Q560xFcW8zZU2+HDS17YDzxCoZzfkDivgPjEAOv8LgZh/A2+w6Vi7EdXuejY6tDv1LnCCME
QCflCqMzaq9+DmQEoi4m2dW6MtqRP+R47uKpWYF23Xe4nbNy7tLvyDteAvzdXLa8sbVS8eArp/EO
719ND2YcpcRbuTL0ou88PW07sPXMFbOn+4HXdljYMCn/IPGp3vtCXgdlGlpZjroTcmDA+bk3v04r
xw/179qk+I73Uz9Qf9+xf73nlGfDdxhgtHIBK+Sw0a4wp/ljIB3yeVoJglBf5SUrOodew4EwiJYE
2GD+HTxoALM1QDul8oVcKzyDy0op7FhjHyMBuRC1DRBDhJM41mwNImiDRTzTL/4P6qGVlMTnrizE
xa+50tVKSGQkVt3Z37GJ/4e9M9mRWzm39asceE6DwSAjyOHNPisrq5Wq0YSoRmLf93z68zG3N7yl
u4+Mizs9ExswXMqOZESsf61vWe0QX2cXmOJga/Zx4ETbF8CDyXu+cBe5a7q38AJjjOeCPAHEaE5w
prSaNy0aHGHsH2BfX4COdAVkAYfgKcHI2iKDWsu4Fp7BNNG/yWDgNaAx6gbcjndf1+Qx+DIl0Xlr
YUmOmJUqtg/jLcxugOIzwuljfoFP5klmP4kLklJ0U/UeeV77PC7ESoqLfBfi/RR9OAvRsrnALa2p
Hc7Q2kFejqMiU0Wv4XjtXqCYApR+sxhBzO/mQs3sLwBNS5nANM2+Zl8bWFVHqByDNI6wP9Cbsbiq
LkBOr42WLvkULw98dCQaKgPIzA2Zk9+3F6hnSizf33T1xMRMFAHsbJeA93xPj2lwh7OOwsdBh+8B
IzP9QAyRsjUVadRWugmRnP6Ai15Ao1VnIt1UFwBpXy0w0r5dwKTjwihtqgVXOsBJfaGplOSipQf5
kXAuGsj0hWBOlY9ysWp1QdeKGRvJDR5WoKgF0N4CuxJRy5zW7WuUthAzEpMUhES3weqORD19Iytj
92wmQG1jMncwbZV+yl2WXsisYoG0sleF12pc2K058UZ7E2LS+1ovcNeEx763qRfka2eng7cKFxAs
7d8KyYA0IJgjTcSCNwM1Nl8AsmbnO9YJpDrKTguvp9xCyQa8SXjBszflTMCEjRdI2uYCp21Udjdd
iLVTUXLdeA0t5OsoNiH6Od5CuCWqD+12XsC3M4x/Blrcfx8jFxCsIuul8CjDWCdkA26aBZ7r9hFX
UgexGzbsha/rJb67TS7UXbdcrEfJhcZbLWDeekH01ktF9cq5kHthbNbZkW06QF+C6BTXE3Dhigqm
Gmxo0ZATkRcWcHhhWWMMgxHckLY4FxdysLlAhPm77Ku8kIUpXAW8xTMN4nAQhJJQIZfK6I0SyflC
Jx7JyIBAuVCL4W+k9xa9HikaJ1jjgA+Q7CjdAwZVqn6j6gV+bF9AyI2yB38VgLEfdxLKewmg3E3c
fc9JhSB8bAFUVrjlTowqh1dxAS6LC3zZcV1AzGXZAmX2MRndOeBLqOtYqM1eVNLYYMMKApfjMMWA
zUlWNyoEWCPMRYTNqzFpoQLzfNa+v+klAKrOxULZC43VvrlgoxlvOnf1BSYNpSr6sC+IaW3hDduk
IWCrDVK87NdFQNQJvdcLX9OSkourMXeC72BPHXsbOHF/Z1+g1uAaAVy7Jqzr7oK9xr8IAhveDTjs
JIdEtJIXTHYkpzZcJwJ6tt/7gLRDE5r7RqYlD9/GaMWBxAnY7QjEQbUpdY00Y+cBdjSt+03IcOh7
5xcVaAHcGdmqp8tculMIU04vWG8AIfJAd111TOzcBU+G/43yFjQHyEk2Rn2o4CY1GMxuIIULd4Th
axsNRMqhboMlAdzctNIsJYfQoOi3hbuAxzGYg6bMwDl+pY7DfB8WRrkthhqM6wVdXiAV3mV/AM0n
q/4oAWQ9B2FPHqodwC5A9ajYnYNjRtbsFBZU2qfSbdq5ANO7hZ2eD+CgwIzLjZ3V4o5lQd80ZW0O
cHYsRGStP6CxRYSBL0T2QbVdfeAw5N6ibAPI9mk25hx5YbnTAtd88ZssfGCSRBFjbYF9T2gLU2tB
OAyMEAwcll3N84sxCslgA4qiXhNbN4P1BDyCPDso4RHVIayPdLMY7xXfBp1hihKIVS9pUdNWpKJV
FiyOVa9xbkeRL4fcrjHJzgvuyD70qseg1xobb4VzDTzNcC5tAEMrw7ZaZyvbmKxOYDV77MdM+M0o
np9HUKVvhVdRrzKPggUk7qaEemPRczlRsA2m1y3jFq9qEiQb0JM8AaK6JyWdc1q81XZrZ9cFUxbW
FGvC/FtWXvXqcPElOw1b435yXfdHyIiRic4QLIgKJQI8okH0zWqX+yMmnKQ2RCNqSMFK5s8YoqJv
Km5Idc29Yxxsgo27SNIDuDFqYkH0U5InXsEzZnUY8MB/ZapmI5fmuqOsYbJbAi312FGfS+4PvH48
8bkGdpMgo+agvp5q2XPSBKhFjKJR5sJ9aNtlnNm3sxeCJhnM/j7HvZLci8pOe9BEVZVIgAOOfc+M
ixmcaTX8dhL0YsNGLkBr5glfvfewBVLwVaTm3FosQ5q0LzDghGiRg0lH4Cnv5aCOdchziwd3gbux
HaL+Lg4sq9h3biON0wggBBzmoBEnaXjF8CvgSX0pI/adFB4KiUaUlJz3hywPgR4AyylzC6zLmKmG
9mSKMfNV3eH/5mpLxvccLKTaUOloXsVGhXd9CImSglJgVHgrY+44FhLDurcaqw12RR9DBWggNFl3
raXYEzUVoBIQBZZ7XZem7nf07sS4zgJT2TchDjCMUiNw1F03CpXeZJUa34hIoTg4rIspqDepyTvG
bv9ZW7TZot+2aL12K1trFZKZFyzyy3vupsCtuLBA8qyDue2v7LFoPru5B9vgqGIxZQaGyNaMAIg2
BjjZBwa6Zg8Wv1EKo3fLM9gsJvM4pCnVS9mg0dOM0Cmr+3kcm+aMzzj2tl7jS7ywDlHYtM+IiK5C
vPfJJu2VTVUrpot3PQgGYdC6EnsLst+i0rF2mljeRpBB0RcN8FvZ1CfcGCG8THuO2vxKevFIs2XS
Ya3dRb4fCR45Vg/0XwUtRaENbEeM6JJi4k3BnkK9CdRMsCE+hxD0PTPI1TuOeUm3b6hdlgOKyT37
DEODWLHw0/JF+HEgtjA1Y2Z0QzGWb2gnTDwSm7zPXclghGWK/CqonqhQyffLQe1/JYl/2Bxs/2dJ
Yv2Wfa+hcv3V5bH8xb9UCfVP4bqa0yuMaB5RiiPln6oE7g8SN0SascMpITmM/hm4kf8k/CI5KJh4
hmxl8c/9y+Qh/qmWbA4nfGhd2EAs+/9LlZCW5eBYxT4Kvhl30s8n+CJpBGfelJgzzdVLpvFUyaHf
xgbdh3/5Tv7mGL+oDj/pH5dX4oX4Nha35i8n61YMsUuJ+ybNedaiQTqsk7YZJbtMm+/KM3ni/f4F
fzalIrjwggp7KOskggvOsp8/2tz5Q2h78SYMk2jPRJVOrLgdpx8TZc9MPiOCkqrnlmCG7hlPv3/t
nyWYf702OtOiiSAq6V++Vn8QEdo/i7EZmemmKe162tPGgyOfXWOQ/oev9u9ezWUlktJewlgejqC/
2nTG0G9zuyw2pSAJ82zgbonwkrgk5oeyq/o/UnX/o7z0d9+ri/aDcVQpjD+/eMzYbdIFCea01jHu
BguZtU30i52A8fJJ17P1juVdYvEfv/9OlwvklwsIcUbbDiFLofiOf/6UvWJZS8CC9ssWYa5IWSSt
WsdKfhCzbqAnM1D7/Sv+zSfFAohyqDxs22ppSfzr90oUrKldkHJC5i7wRaE9cCF+eU703GBfTcQ1
U8d5Y7ErP//+lVk5fv20+IvJ00nM/7gepfXLFYRDs7DHxNr1rUFb00SWmnoq26LFqeNx8jloyz+H
l5Yn7VuwEEUbqmO41ECBggxI6eoGHb9y1PQABwcgcM6Z9rto554sj6RTqmSjNq9p6lgMRSS0r5kP
BAmHgS5/H2oN7IViCvvO8FQ97kerEdlXO6XuCCzOQNVw03DmgS5eURqlqPbVm6nLp1t7iPuHsC3a
cUMjFq4PLgtz1dUpM7gUVPmVYRXgKOigBdVuRppTV2qTK92OdeNbWFh0B3Q3Kspm3VeiKE5uQKw0
3o31xKrJRtUBIM4An4HYupjo+CaEbCuCLjIz+/U4xn3CJjVXJKf6IfvEPTS+xLURqX0kogQHl824
jYJsZzcwOcopjFMJJ/hhXoAXucdwQi7zX9qeIMCFE/6PQ2nB88ZFmadPLj4FeqRSPX/rQdvBe7J5
rK+GuJQMUZq4wAVhpA4coSKhllrxoKltLjBYUbn4CtLUzvceAz8XDx1U8F3sppXcNlbvcEWbYNmc
abTokGlc+2iCE8da1bd0F7le/CkLTonE7xqadS3sVleKA59/iAu7t58kdjQaaMYgyY/gG8CCz9ji
p1eoh0x16TV2xIsnw4ZCL3qdQJY7cP+J2w2GmIptPDZ5+ERlE4MjvM8O59SxLYPyHjudaZzogE2d
cc1pIoa+lfR2Ur0Yl4Rve0n7Qpii5Hdx61TJcEPrh13dJkSqaxDMmGh2YZtFDl0vLmliUYxq4Fl4
yS5PZusmD0xWovAqM4fJPoekxSklR0Vh8x05iaHZqphxFlwLPMLGC0UeJNRX5mi01dIifMlqu5Nw
pldQmekEe6620uuhks2AA2bJfGO7ojlxYauYAds0xSYPB0LN73IjyF0HH2ZnFOLRdkdf7giIwlNa
lRVs0o0DU3F4mU2a0ValZ9bVxqJZxX/l/kJ7ZB9nkbrXLVSOrC30jy5dLCIxFbjeehIz+/jQIw+5
NluMVxznGC/CZyfJDkQYaRjsb0tgSNnTS9h7w5dpHB04EGWGJ4bBKYmryM+Nx8AdhpdSRtVDZ7NS
r8XccAapvR4snZsmPvjiWr1KDBH7bCa/RWUNEcHVZMQYWwj22zdm2XRgZ4oxjDmR1wZSqSo4iAfu
WHD3xZN4DJWYv2YynT4MMYo3r07SV8lT5KOyPND8Fe+p3eKmTO8CrBnvNS76z2TyiYhDc4XXmdYE
JkeX9OQqZYxLzWqmjHsFD1quCuYxHwFTGUaMfm6jbYZlhRnI4/uc43h48mGPJ2sXuiCMbuAWZEnZ
k2OTch3asmnzWQcO3oq13ZtT9q3icAzVQUOiMvNjb+fxqwA2wL8I2eRzGmFGryoVzyR3Cz/aeKEN
Hj/JUdDAWhYkfruEk17mxL5BqMosn0rTERBxWv5rkev8fDNEZfaEAoaDcaCYlH6qyioD8B6KQGfA
0WNpz/Fn8HKyXM4rVsIP5wE0bqhxAHo9eBCEmL6I6AssfAq+aAGAalhHvfNSkjQ2wdPTu75BSPO5
2CtPP7QRNCqyeJXP9W7b2bcGMqa3NaGjZTs7LhhG0s5ttFtHzjgtsibPipNP8i0708DmZ6vBCPHK
1SKYzmgNpM9gAwYPTdIhNGZ8rKOryzK8jVxokNus8cIi2fB3KdoOpYzTXVmTljpK0aE/jFlnzavZ
HvVwBQxaqH1jDZ7aYUYp/E3RlyQhGfNKGwU7jc6QmH3/izd4xrzDlYxYlcRkHh8ZADNJzStVY7Yw
ppTrjqROsLHjAcy3wTkw3eJKsdvtkBou1vuG4sTgO+aMwPsalKByr0MTTX1HLbeX7jVNIDhi4nSm
H68c0/BT2E1fX6MdT9lKR0R0jxzES5AIcho485RtaZ945uqIG7EoXdZp7JEH6ClN+YFdJrk2eK4Z
W5/9IMZVzyDTjGEILtuZzzXPL03njuaqDfxgYjmx8Z48JLHfWbe9dgLAw1FDOxA7lbpnMmyZ01Vo
knzeVdCCu4Z5jayCd5VbTKN5ENhNuWq6CcdBPxCj3XR9k0WMAIfosXApMD+UPPoQcXtwdNQY/wjL
MHzAXRadWl1jvesKw/iEQNMchEs1EopbAYkxHmkWW4tJLXcetAnkIDju5LAUL8UZ1sGu7blBfSpc
Kk05vDJLWTVz4gzr3q8A5iDjFzQgRLb+6N2qrMjCes1eRK3hIBg47SsNo/ZTpHI/XBt0Dn00E0ZZ
YMRN9c64IsIX4jXkrOxABNkhMF0gLQyq/CdFHhsaXhGAcYG17o8vBLnAwwooUCcZd+7yew9zeizN
sGxupznF+JfoqMQFpHwXpiDu82uPXrP5PMS5EI9yDN0nsqHM39xSu/MWbd1t1iCPegtPc4zvdnCi
oXjsHeKlx9kmnLfBigCrskoEXfK9JmJ9JvUEQwpGSJs9R3Uwqxce3nTaJEYBp0eUPsgosvf6E36e
84JVz3tzWmXcBFRG8ku2StzI3E5fAHap6eCYUcnQppZgHUNUCLlrgwJ75qhGeIm0Org1GXJypuuC
hWleS6PFzZGYwgHHzFMeJwa3zwDtZ1q+VsMdaZJRBJfXSHzBN/hZE8F10Aarvmfzg/cmNL5ZpbLO
TSpo1qqc0EbWLOinwk6s5k97zprrIsHCCYYexs6aQYc2doosUrY2ssCtnweja41dQ85DvY/u5OV7
KFp+eoBQrox9282ztzIggLZXjUsW9WoExo/kAn7M34XJ1AQ7A5ZQBEwP2fqEW0YVXyKHLuXrOqEv
4mRGI4+ZlQ2+SW6zLsDiCIgvS9YBpopm3RYGR6OVNRD73Ygqsl8IOAY+9pEWw7BEqwCLbaKabgd6
xUI2ak1wtYzp5br1wvJdixkvWqCtiQ2pN52hQLv1tvYXsPgwZYm3g/4wwaBpEx7D8RhFgulRJydj
U+J/U5+DijBjM9ewa7gBCC7+j5gBar231Mg9aUZhFD9nniwhWnt8fe6HR0szAjGX2BP8w+LdwALP
x7GmHhebqQu8gpzk34rAnOarvGl1BI0Vu28/ptFNO4jxtalo6ZtDZjTDQwRJu9hYhpd56yYH8N22
Q+vsKAae9rPGQXXQi76ZR0n8TS2apyM08md0kUK7qGfVdheFdCJPTzeJnVIrESwaKtwf94dadFXP
oMB5B0Otfq0uwitTVtNYqYsgO1vxdBteZFqev0i200W+TcqR272xEXWti8AbXcTevi5yrPwXETgt
GuuN6vD5Ob2IxMDHok8XIZ32zLyy+A1NZziHF4W5SCr3rVtkZ8+uDGfFT28S8S/iYtvSp3cXZTmo
LpoRTOyOBWIAhTRDi50TfTscnOrYl7k3rseLAG5wvkcMn5L0rWs6784eLMew1zTP9tStspaHoHgT
t8FyuTSyEluLJaTOGh52Hg3V1mPHqLfAVFF820uvq2db2Z1vLm2vMVDIl6KlApaRWv5sL7Ww7MgA
jrARpednqY2ddOfFOxmJ5NpZamXVpWFW2IMDZfLSPGuVpIGZlBjBNx5XdNN6kprawRdZu4K8pK+i
S49tY/nqGcN5c98M8/ylvTTeag3OHWbQSBPu1FGK61z6cctaYAgO41B+KS8NuqXNcesUh6OtN+rS
sttcGnerS/uuz0J+j+d9KXK1WRkzi5jYupOX1t5Lg6+9lPkSDOYYwIC/vDEvbb8CD3hOXcdSAqxc
0M5AKegGvpxo/1cc/MeSHPyNOFhkRV00f9UGlz/4Qxu0cSxJlIyLW+mS5f5TG7TlPwl4kwojn0g6
18J79Kc2aAjxT1QtsrNcUCxlkhz5n+KgAakH0KUHqQfFjHgjytMvEMvfQi1/VkDgFqJXkjIX2ubY
x5n/F82lrtjXRImSMMM7PLim4Uzcw+78ACbffMDE4Oz8oXPE1hZV/2HmFDz4SZk9gvIC8BXX5nyk
zeA1TXPGunZQw4LxbPpdYFrgdQhhHS5RsKy44zmQUeXlhPrMvMpnSXUVIQinCbovWFb8J+rqIlqU
ufe+lXXOVCmH67PJmUzR9FnPm0Db45lxvjfDHkejSZkCv0xkPB+7NLHxpzfFJsrCr2Chi2djkEXN
sYXY6QrDvtqbXPH4JulPY4rnU6hY5B+jV1MD8Jff/m9EUOtnWWf5Qh0kHZffD0AoKehfVNDQy8SU
ZpPD4TYVX2ZaRq+wItFlytHZvS+mRnyCjku3CsJXsx6WVmGqQ5rqgfs1eZ4Sb/gxszk9gE4uBUDM
DDQy44VHImXjsClyu7+Kw9SRh2Tg4PT7N/+zgnt57zaGOHQwvWjPv0pSTK5gm0wEvySt9tsBW9I+
t6Zxq4zI3VZxZP4H45f4WfH7v19weUMf/047S98MQz2gp3DOp27VJHvhM3LFsdHZ95NNMZJ2ypU9
ulRnwD0L8+t0TqlGsq4guj9bfr9d+J8jNuPffxFL7PHfSuQf7wtnjEsiCloWOv3P7wvI0DhwwTts
LnzKxfysuDKS0f8PGuDfvoqwtEOiDTLNr1a00sDsonXJpWI47TUe/XpbSWAzv/8s8m++ZFTVRfxH
WzWdX2VVKZOZvmdPrXTsGqzChW1QOSj84ATz0H8Ku1BQ1WRV07PJSe4JmCHF1RT0xm+1nCuGtyh7
Ea8g1zIAsoIAMoeY0bPku7BSEpD27FN0040q3HYhh2kOecROTC/dDr48d17Q3QlJI9o2Rh98pAo6
f6lQ5cjmZTVxEhJmQWRBVGQ3OzSrGZmAPb9Ij6PZW3RzxeN8xF3F7PzyvfzvevUPh+XiN+vV97yt
39L/+j8/8Jm85f/18L3s3nGm/7SA8S/8sYBZQJRBHgJHYe5JnOXfkBTMuAS3XIYE3C9CmIux9s/h
lljSzUBLIMk5hOxNLsl/DbcsVj2GXovvyrEYMrj/T0xmZM+fr25QE0A6LM7mLJSMzRy1QFT+8ghB
skRyq9M9w/wMW1U7kJkxDi1pmi1FQJTD1+Y3BRN8b5Ze982ezWZDdLS9LVEgn4Xux1tQ/2xOUSLz
XeAL7ymxo3dZFbW/mcu+2agebVkrLTaIZBSMAnp0vmsZT1cOygmjX/7FsYqItXbp+5RYYjM1LdJo
rd3iGZtTS7+HTSuB2ZXjU+CU7XWFpe/BHmrnWhHSi2llL/nr2IgZetTxbVHOCnJbOD2NPRnAtms+
7QlnyKpxrPCIm0kfSjROSPsAiukgHMEDjzl9fGl+TgkRNX7a3oYRyP3I6T7juNU3OOoXhr+0jnFp
mgeZNp8ZFPXnKM/aWzbGeh0vbkdj7PQNB4Z8z43cM+CONI3IZfODne17ny17cP7SGPgXTQD5X7Dz
fVY8iU8oRilyI295GHjxcTScH5UR6UMUUfSA6fNdB3yBWCWT2xrfoFxfPgY5Q4Uswvd0eZfuNCS3
plVpGmfKT1J67zphDhOUUmwioPObAmrfIceysgko9flBKxLeWYwO8zq0hva2ExlumKXM2fH88GiJ
cNy0yyRn1M4PflXK4OlcCo+mYSxiVCXEHrvI0ifC1xxnoblDOx5AcvOxGUroA7XUye3k1/62q6bk
dmAOAdOVK+5mVhafxODtOziUTh1HH8pXVUrtB94O89CDVd7mgj9YiYp0Fclu6zPr+DcJPaOZQpnB
dHj58aqpRT4rdLJfvtw4hPQ8j7hTyGZRfk1d6nuVp7yiHD6zOkaaNay1VdGTtHytuWw11Co+Mo10
gJer7J2aSwKgBi+qy0D9ICNc/3DsAO2v4AdJ2TEdYtl8ElpS0LuT6WYCev3Nov4LebK/AeY/wMfA
CdWjDK34vz6ZvnknUp8K3L4qrKOmPipYwWhMH+uq1WTTB31rRFVyEq0f7RnLLAJOJ9wn1E0apfza
vAVW7W5LTlvX1A6CxVJeAVJaDsVOaEUBFrftDdCuDqbz6J/YscozNjZC9FZXv0bJCBHdHqOjJ5Nw
jfUea5puiaEajQ4+56x2YATko79xrMInQe3KT0m9ES5RTJQWXph2aUyqnY0sZkwgTKnWbuG23+PB
SdcaT3S8QnWa13ZtpCvtus3twAXvLg7TyQPJSAeWdPbaTtR9ZQ7yuezc4SG2dbGtA5zxpHAmOOc9
N8I8q/rkpo5AKZuGhynQ8Q1Xffdch4bY5qNN+VXCxHZTVCDUGyXKK0rmqLrMUAAxsLKcgjOjL8oa
rBsi4f6DV+iQS6v17jo26psqTgjnmZV1TggA3QTlWINatPCxJRjG6sg013T+xuG6rvtiHbRefwhN
cwA9lwfuPpIzKfEhVjfweeStmfvDo1kgwVRuRxuko4OrtMxSgi3uqM5Dl8j3jJfdTWPqHLus+Oi0
aiA2LMYtxAnqDzPH2Xq5d6MiaWxymIJrUTVfRM5vux2SvMZt7pPyh/PNO8zrney5JeBfwNyOLPto
WCE56zwbrnrDfirAwN2FnRA3sSqir4np11dWbtjvDQP2YJVYZotuZTIewVuaXGUN/qStF7jyKErx
dWHQPXupdp47yknk7FAS1g7hFx3lBVvY1uWCY3syi2w6RDOlVgAHw/YKQ7T/5FgGNRJJOx18Rpt3
nQq7Q53BjVj5mTPDjMHiyRAwObUiNs4KCOKDCcp/bfolPYA1GWYcSgO83wYpb1dyeIrWpRuln2Xp
f69bmp9DYzzIUDBFVezmwVJ4h84oJ3PNKFHTkmLEPnF39CwrrNVzE+cWqdWcvqZ6XLK/od4y5Klv
+P67FUErTPo4QW8ZYOY7t3IrTHAg6dUonKuQId9dEIxUGfutu6kde3wdpY5O4ew73NWdt20SunOc
ERQEE+h0G1oV+nPNZNUsrJqjlA7eZqbQK6dGy2Rr2G7M2XhJZn/GNV0XMDmxZiXkuOcMSnUabKza
so6UGDDziGCR1Tn0ImYrFK+SH/G2wH8OgV1ye/sQyXu7O9exO2KTXsYohnOCMgnEqUn7o6km74Al
m8JeF7rqKc0yua27qT4nVcHPgVsYyb6kmfwUcn47gUJfZO8aDA6W/OohNMvwwKZkWGdkEaj89qlo
MHv1XPdmtjUGd/gwsJmxByBw3ufRsS7oVGtKb34i2uOeJopnl1tC3mjKk3gIwwW9atG+iM0Gigie
GgwwoFGDMjwbzhGCRH4NFnY+YOnst5aFkUu5zKs7w18MZCK98XOCa27YVHsm2GpreC7PVrPghsAV
cKwpH23mShIN9L1bcF7tdgR5tiqXlYr1LoapQNzDCIIHsnLTTeAM3ilq5+SzW5gshe9MjP7yL4x6
eD4Li45GaWUwvgiwKphZq2aCO0/BS7GrgWrcZWnzmAVT5K0K5etdhjb9XdYB1UnuOEFL5YHfHDw/
s04ufQ73ZqZiIv8GkWzFC3LK7qtbj7TcJ15jfWogozyhqr4aU2OfTMbQ6AN2l4MQieifQji+ngIe
aqoAN1H588DlGBUPEtMTYEtBXt8qI/+2Lap7OifE3irDM7bC6p5aePLhPtHnVd1aB4d/f0fp611n
jPkm6vP+EZPCMogyhr0fZrfAhMnQ6vEOZFYPXqFn1AibdB3CzmKsyiFFZmfu1WkdVFzEzN+vBs3x
IyvL7FbX1V0jWQCizPoSxvlGZfM7O9hp449RuCs855vnCy7T1pVbXMIGN23krEQ6eeuSmKSMtNjV
NdmawhnNq2xCDWWbZqxNr23w6YX6xJMm34pBUrbewXrIy6R/x89Z0LKEvRkwaFTfzo4Yj0bm27dN
bjABtUfvISo9b9+An6deNpx/kCi4qrGnPgqn8W8rKzJunNztt3ZlBbs+kNMmq1jn6IlfSotc/BtA
fQ9WgS2xN1IJWUROu3hSclcOnf0hIzffpkBvq+0kR1IQbfNVsbids3iswFxOwjjaVse4mXCONXDX
WNRmZBRkT1NufnVxnH5MYkx3NJhba0c3tCN4dOdNftfsu6mtyOhq7PgFGVi3dwEpdzBr+2S8opOe
1omOW/pKOu05nAe57rtUbTHkOle4QbN9UWTn1GYUWTHT33s9tXCGwXOCsZz6KhnuxLU1bGfirNtW
28ZRZW25d5yRw2w4ZVs3VaBNUnqKs544rzKG+xHc7U56EfFPHoprQRp2YywYjKBw5kNB7epuJmy+
7qfWXrvEN05R2EenvqKjqrKH7uCK1t2XUxztDTpZP6cwUXvGuAxj6ZZnCOj4zKO6+eQwCbob2RTk
SVV9BJT9YreuvzUejeS2PcX3M/uVvfRGG/M0sJamd29KJ6R7m72bGENs0U1uPk6muG1VCAGfPNi6
IMq9Z2FgOj1pq9/2ntF8eONsv6asbh8+aaZjXlJgR/fhLI55PrhiZ/rYZ/ALG/LMGIrGNeHAhdvI
vhtOnlvUR22n8o47FkjCbDtnt8RjvapEG72YukELJ3B/Q3Sg9RHnnfELbqXqjbpgRi0Wpc7ezCOl
a4TA99HHZ0j/88l1MyghNeFHpp8NHJ+uF9WDY9f5PXQpyoNlWIPRcJS/H2TTF1tWFZ2sbcbUd31Q
GVTQVTMhiEL673iw/QN7wubJ8U3M1aqZJ6Cujf2V2BIkM0/BE4ydau8oHacrhsdoinHpuneDV5oH
bSzlyOTFq/s+JOW2IjwzxnS0991xznT5LlWmP1ko5qMT9b21aVUQ3mEanPdtwZUXAnTbp9Wgn6hu
GLYEE8CjmH0hzqA6smMOmeIukjkFm1bfmOR0XBmfw8Q5C2NBROhmBrVShSHHHcoMsFTjReSo9GCA
3hMtGysahVxCW9lbEpfBJmua/uSO2JN02KJrKW8g8g2qYwqcl7GBrIWd52sGx32da9zU/E/bIDPZ
MxYTD2nW6euO3NN2NDidZHMJ3US7b22Joaiq++4QAK25tgMzvYYU/ZZ0GTEs8BK7sWc3Hhhs1inK
DD/71mb2lfUPei73Lk0sK97r0zTpem0NyVXQqQHcArMtN6yMnZcthUG9cx7pNTxjFxzeE1UnN2k4
2T8gkYv7IQgoVbTiaNPl2H1mUgTbUZrZge3PPfUI3yYRAwSK+uA8cr9iGukGCEK+utLCCa7yqjW2
Cda4TdRV12PGcNfkULqpKQPfl0Y43+BtSA6T7sWTT4MPRooJ26ABv9yx2us+mT55dkJhyUP3kGl7
V9RhsjW9bJca3pNfZ1+ScXrMWifbkcpJ1nE0faEcYmPWDT6Xfvg6ZtpdA1OwXwnwzacii/UdpY/5
V2OkvcbS8mnu+lc/m/O7ztHUvSnhr9HW5nNZxqzm3WdUOsU2ycT7mBHoGDv6NjuXqalZq2490PgG
d2Guv5pGkV3HfLZjwX4Xikz8iMRw1CHTazsZkpcUck2PIHaLgiA3Y1S/T5H5ni97qYi6V7K5zc7z
kw0IjvAqzhKm/U7yzUjyeN0K5xFs8Q+GkJsRDlNhjq/FUPS0jgx3mYMpK9fNdA1q27hSrevvZgUW
SsKGmP2Qj5/706qjlUn0eN7YAV4PnRvjFUsghZtVjKk+sc6QQPptNdvFVRKwm2zN0kE4dREs7DLd
u0F8w7ZUrCDAMJRDW92aGEC20NbK42yleLja7lo6ffExFhQFLw6sfhU7Yt54LHKb1hvHL0ag3ZM7
/zd7Z7IcOXJl0V9p0x5lgMMxbSMQI4fgPOQGRiZJzJNjxtf3QZbUnWRVZ5p6rZ1MEhMRCMDd33v3
ntt735iQNH7vWuEGmPix1gXVvmd+19m5jgPCf4iQyL1KAGe5dUKf1+8SzsJr2kAfU+t0h2EyAf5o
CcynchZbsht5jjumb7b3Dc3d7aywO8M3vYihK/Vx/zFY3XcztLdFnR7p6sL74UxBTrXHrCI4i0v2
TTo5l4Qs7TLaQJqZnCWYw9Y4p3Js4G6Jc2J6ID34TPOSe8j8w4UESXBTBQDvDVF+2GgPOyXeoLUe
Qs+N/NSgkmut9LLrqsGP0O6sJwxJm9YwHmvde4w5365bQQZkYZ1VKducS791VbrNMQtIKsnAJjGw
tG97NsmUBwL4nfacuhiPFYPvXYj8bdALfzHKkidqE/iNUEZLQkrrrtwF0jmVGtEEwsXSZSY5TNcW
+Y8rhnFdQzinpJ8/eMBn/mZCulbquyAfH3Ds5NckP3Q7zSuOLpNrGgDZvW6Eu5xwhg3CIZ9t+0Fr
vfOKzNyj0Lt3+nNMOqrpOSskFtWoMe9QHT7mpjZfgwl9LhvFcjU0T4ZWX5eW8Z7L/LH2vNdhCj8S
6Z73eO9DE+aV6X2EGcnNFedukQmxCkm4AkMV3eC9fYnKejhjMsvTVpnd1s6aA7Ra9VRpCOeYi6Qn
TNomZ0U9OHfyMoGbBeo9C6OUgybKhTSzBe7Q2tuz4+GjbnLUjhkdcXw5ek37HsnRrq9yAIpkrpby
mGMUXwnN3uPleSswohCEjA8ureezJKifuZm3bRHtGTNeFm4EfC7rt52Zsa12hzhU9howDh2BVGX7
bI5qAkZL+1SQ8ghdh278YNyi4w7pM/VbtCoFJFe92paxh4Kiukk5m4cYzOh5UjZlzhWj+R0JbUe3
x4YUlyubqmLlEemz8myUYVH8sOivtMXyg7LjxU5MNhHd5NQ37Gg2BfdOi1kSDTdzQWbtfe9Ue87x
17ieLngfdvwrNzaxZ4LIgw1hV5cySA7tqIb15GaPCSSsvmKjDIin0zlIe3iSy2S+r+ZwWk0YDv0w
pZvRyOg6Z99axen0IMboqGfBibkiuW6mvsvSiACe1DuQp0FuddztbbsK70zipaBmdc/YHM6oh+tV
X+RybZdGtK9YyhA5o0KpGoenN4poCZeVznRnzpwXhQFvlRK0s24dpGprLRXVTVP19zQJyafPNONI
zJC+bl1d7lISVLNNUCTNwwxbCYpAVNLA8EjN5SCfkOrhsCoi5psvSga/h66EUtnHBI4S6+H4gi4y
/kxaQxuotcbRTlvvPRO9eyCRnUNA1ACGK+ELtzFzJ+k1/QUn1eJtgh34OBPjc2iMOT62Dp1hegQY
wYEy5MWto6LoO9pA45kWmyRkthNXjPube9UkHalVs4Z5HQbMQJvumDnpdAxLCaS2+fGRSBCuPCx4
JeWPsRC4Gg6q/lS277OhZWe8tta2dwpu8AQ9KXDt8crtQH2xTjQ3jRYtTaPWppSLDLVF79Zv0LTM
JzjTwcWETgHCvkdeOKQeZFGG95R2nb2OdZtQgz6qHxyySu+aKEtfQhLid6NbttsoY1cyh1YcdXTM
133MhJDb2sU7YXSQG80qaZ7hoQc+k2QXyaJwS47SItviTdQZGbbDLlNOf061TsMBBDAVZf2M0oWu
Q9V3Syo2wm+8wsGtg7rD9wZy0Z18rPeNVWfbPnKsfZ3k4K+m+X0Kk+CCrxQckrLpt0GZc9LQQUms
jFCPD6hQ2iM7CgG3RMnsUJzhd3HwhD/ZydBfUHQQ+8Hmu50kLQJiFWmTmGF6A8txuo3KMjw4Tp29
dV3r3ERW8wQCRTS+02kXOcWgX8Qc4/E5z0e8fte4Oskk7abSxyrBy13T0VB8oJcgdqfbyiJKvWrz
JalxGnccY7rnmb7BmV2607oQudrLWmnrrnU5uEI7OFOEyN4j6qEeNlixKwLsz6OSpO+O/e+8sTXp
A7k1jyHwqwSX26rsrObgFlV3SJVy10DItVOkJ9/Q3HNatePb2aRsyav61GZ6eF7phOi0bnEXy1bc
9F4i6DUXJZhEUnmJCKFg2Oq61foB9K2VJZPiAAMI9WQ6p+fKRjaZDC2xgHlt+Ev8EQLZCDAb/2z5
fV4wcIgcyQMqO23ThcsPq2BqHUPV9cxVuA88mZswsI2LoanmtSeH2zA3202X6DW7+QgLb8qtQ+EA
Ho899EtI5zO/Q82AthKKbJx3hQ8bOzzGSWa8YJQlCk+oZBMuq4po7epiHLkqRSWxe27oEPurJ9ug
6Npd7AlC3BD1EkdrWads6u+6appuWhO1A3qy8VBORc9puUyIuAmu28lyScLAuJxP6Xysm7b0SarN
N0k8UIUi/d65S3MVD8QI0w1NxZxE8Q1PbvtWZExybYj5iL6ZmTCwcfxYKGPrZN0tqTH9bYspcDMz
vFln0VA8pl7SbWx7dIhP49egZY1b1cHZrhzS5XtT1Dt6LYxNbM26NGo6TCpI6msNc8NFMFrBls9z
USLppo9omxeogoG+uuk3qYZo204yO3RYsXe4RmmgUHMRF5myOnryyPsrrnoDfkefFs5aVIgpI4ts
SzzQ2dYKu+fOxiIykH53jqi82MconXcxzMxe6WiUpwxgVYyv+qzFDnPZ9mn/FiYNRM8clfxx6oHQ
RVJXxxJZ/wWjqGTLAXVLj2uDZ6DdCtkZnLcLzD0Z0epouNytFqKJLYhpXNtBoO9IqCzOaFrqGwM8
5zax0vc+zk0UytF4MMdqgHGZGK9EHLobheUZeCVwxsICAEv4Np0hPXK3ZJGMR4Ru6doeEIq3rA3b
sYLcpbSadT3q3At6MM59b8rsIgwq4ROf0mwqZkE4Cpob4kXTdc2g/C4dknbjtTU8MgITV2XiquM0
4Tnl9emyQ2JlL0uS567O9OGi5/+9NvVMw+jniH0D3eounvGLgS8ItsjBzqNccrSfyY1bhymAYPKX
RoS5OW+6ozV8ScywK0+hTmF/gm6B4kXBW21CTtDtFN/2adbsSojAq8zx4l1k5wbDe6JTrp1UMoky
Tfserm16MhpvhhHgtd/1tqsua2se3rWOSaah9UsgJdb7fcDE8GKq5nrXjEDoWnoqV3OMyRfns0bn
N+YdMArzYJez+UQUM+3VJssfXKvP6bvK7MGm8vGhz9jQn5V3NcVMuUazz465w7SQmLz+vq/7tzjO
w8u84SxDX98eHqpeGy8r5I5rfW7ePGzaTHH5R0jxIyisc/QYFlovn2Ze8St9gtyXotJ4QvbuXZE+
BY0j0C1k+QGrDEdzM9Uf6yEUzIPt/jkfUKmvCdYCyNPJIeSBSEpvJTo+Wxi5HyOHIvqtMZ+cJM7R
b4yqPfbQdR4S1cL340D4DUuH9lj1bbsvIA0dO9vtn5E05tdG6wBpDnGWXpqV+zEUFipojVn8c+4a
zQX52fLkVIZ+NNIuhDmLY3AFWov1zaHNoZhCXqiwLR979PwPDOc+CG3oDwrsJOUmA045cgfwr2BK
mzSmOvMwAhqyuFxikzS2ssLktXa94bo2i+GALpH2l0ZqcA2j5lSaekMmg+5dpWoIDiF6W06Tseo+
wqhtEh9Rp+3Xo8fxCmJPhjtNK/xspqMR8egIl6m7RQxssK4MCms18V+sp55bNEZT4ut5w18nRbhP
o7a+QnKLYN+TwcFw6Kd2rMkHU1fyqRYq3fDmcWdnsxopffi+Xs+cezY69QTmkhvTZctnK7OGbGR3
ZEI80BC+mAXWeh+sQb7o7bPXvh0Sn5kQjnonygmL69+W5DdUMNnCT+khFzJmr47lQKR7IrtwHzrk
D7OokjWApYheWgCkSCgihCFumu1bZ5Nhq11zmfYM0xFreRjr7gNCGdsvGVrDjjZnp90td6Xgu6Kf
Y+3yiW21aX+bdHZJIZ6RybrM5MzXmhh3Rd3ned0Ow19jrTGoyj29PnOVm8ht/Jng1A2CaB51M3sV
f0Ya19Bn3gJau2uvyEjpQLBsFM+M2ZV1E+MjHy9UVjgVx3X5MeV9B+EDnkh9nrYtcL0gi7hoYEyD
uvTGKnmfi5boYStpquyUWcRND27pGGfJFM9yM1NJRjcic8SpCnSzQfClGwaMkRzwB9Ygq2E3mTPq
ZdYFOW9nJEUPsJDm4FbhOex8zQ1vktgVQIWYntqlnw8aO5KY1JswjIqJLG/QSAm/ZEV3SZTCFWga
9aTnkI+Wznf2MFP1sJs2s/aYA1ZwHgtbJvk2RZcwcNbt07OsXChaU17B7RAeoAO2q8R7Im1BqAvG
NPcdCDN/hjJSveRhU8yXsjcsdzeWbnd0wfayv7WBbjzEY6kB/E0LvT7glg4nf8gStbb4We5njC7z
yuhma+PA+nnSrcZ66a2+vdSGXjNhxYYCIJaV1jhwgjBzVmjCI/oQdXHtEjUFuPZH6jZcnU7sHZ6o
sxCZjg+5iFmc6zL29Jee3tbL2n1Ta2ezbgNVyvRZbaOOuogRJHyUCAfUbspy94rmNmuENTU5tczQ
Mm/mnOEepcSG8zg0wZju5JCSIu41UZJsBsYfWbej9VEwEAWhBhmzVjQrEzur4e1jJgVomxtg+qMf
4eQuqoVhVeYRUbeq6HpsgF3dcv6VRQB2ynBboC+2/R6gDqN9P5QUcgt/A2+d42WvmVVIuMRC1G8R
IlbzJFIIVGtbRNUHcSzGSat1GawcLnbjTTY1MsgUUtSrJVAd3zvZ6gnRr+kZ01My14Ogik+VlCQO
doPm9ceCT025tSS0F3rLwZU8ZRr1S4K77IXjR5LHfWWWTuiu89DUMhydLMyA9MFPrHtndpD3hCBl
DjnxreSDFenc8W9VGiHuzcio4wMaTwLin3m1Q3igz/u39oJg8jXk4wdzntot9iT7REek2WnQrs6N
sku22C/DNc2B3RxV7R2nZJOb1ibvlCdI9seGdBjPmTYc7eyIs0X2wBntYqZvoMyUtjH8sIM04BRr
AAfW5NcDGKrH4pq7ufAzpietJCjPCaZrp+yJ5MlooXMEaddaZ35nHsnxt2wfa3bic8lAPJoiuU1s
7VtXzksgs3Hd0sB4Ux2LRcXS2cKx2hlDg3AhoTKhe30GdcP0+8EOzivbvM0VCJ8Y644MsQKnFhWS
VRT0JUqxgjiHXJiuR1T6Y+ngwwNrHdXteqKVplKK7BBTMkeV7Vx1HnL9AgehoXvrWVJd8/uZd7PF
JouS9G4OJQGiNR31MsRlqbGMMZ/aOGPfboBsuI8oPoGS1TCcUHjqxjrp4DWXk9g05FOSRAwOBeor
XSBVzsVlHKv4ESMg90NUTXZe1UV9Z/VWfhFN4X1eczh0purBo0M7BEicB82BrsL9BQSLyPHSDRyX
PEFh2RUdooWyx7y6IkqOxDqIuQCJS2O8omnQH8kZqK84/sS7FmRPFAYopI3sDFbytZXnfgVHVs7V
no7xATdbuaklzJ1G165ojuFqKjlf5Lm6DgJseG7qgGzy2rFcY/SAiqq8myJjmtsAdW3NJcxucs51
1yMVITJOnU4/1yvsaptKlMXFjIeglunrnDTOthjH4lbv03pVVWQ8DsEkdoz79DWd4LNu1NNdkfzA
PVD4r+yWo2PdhDYDgnlh7GOd8cMpAkYchslV7dHyjFS7C/Uquc4z+yysDexHYomMzzYa3cFDiUEH
l6Q/tOQv0QakoxVUWXb0EpcOn9GVD8xKhxcRlzTRWhD8wo0ftSoCsGOm30wAFDdjJp5HROTrtsED
6A0oTGEtNTtbwWLy+m1VzwLesGWvRMnupAc3yhjGjY5Oe9/Ift5BOejePSd4I6yZjlSRT36dMxjM
zOohXQzcQ2O5l6gSacLh8zonrE1bBo6VT8D6gZTlcXFLCjzFTBg9Q8xvrEwxjWDUFXZdGsD4lb7N
aL8omjyrsI7tjR2NTwEbVTdG5bnUMjod4Qt11FPQtCQgGshQLDncW5ZR0ywHQYU3Ciab7rgnGTNw
buX04o4UzdjVKAAS+W6KnDRCsyxOrjEzuHajcsvPam+CBmFJP44GmOXkxclJQWUcy8xLdCh0rAlT
C+e7tePKW8ZGbwB1OFRAcKTJmJCpNM0XEfyEA9jwe006Ixs+MkI0OIwidIiIZSqcnTSZYkzWnu6H
ti5H+S3pG7I4lEb58JEWgoht77vbIVWxxYxTllUaxlWh7mDTo/Uw4r1naBtDgfTWW7re2nHK7Svh
8as3ws0OU2mKyykKrnPRvybJbWknpxQz26aGrUeb7UzXk0tptr0/JdqVCCs47O2EgMbMXx2Cdsk3
v2iaMniq+vIxbfPNFBO3UQ+M22vd8RsVBN97Ymxj0gTulCWYR043hAnT1nKdo6HUZSTmclN0RNo6
6TcKYd+tog+9TfDfOLRtoIdsBkX7zU01kEDDccpMwkwK09uhCeeEbpenBFv4FnXKdDRycHpuHAab
JnGfRllBNgBqQla3lLAOZb7S5Xg+Kp3P2Htbe0Al0ziCMNhWWBeEQFzl3TichB2fbCu7d0P3ECUy
9rUqP8w0pChDemqt/pUcU/q9eeRtSi25tDLSvYWj7ss2OuJ293F4vJgc/tJaA1rYFN8by9j1IQbf
DAcT854iOgUtQAWRPIROvcOSjYqwvfb08qwxihPk5f0MJ5Fuyd4kpiEpK/us0ZsU/lcCSsnoi46C
LiO2ID5K0gPB7DP+X5iAjqKFUZTlfeSCIStkcK2yId+UJLfOjTy2Xfqe9OIyLeszShzioN0i8RMN
HIRe8NRnAPkyF0BfmYyvxphyaqCdvcG0bX0DwanTa4xiHHUCWQlshnWSEJBb56DamNeJrdKgMdJs
HW5ItDUP/UAGjGe0yB2NGmI39ner8Gshz+2uNS4byb4leAICDOxBN0xro/2Br8D+DMvC+RNs0f2g
XODe4JGIJFoYffIk3uLiYETBSSGyOQ1ZSsWDQMRL+WBgJUEHs8WAP7sBQvLgctxfR2h19/DQoTBA
mcT0trJZPeVc44+WayRVfEYMqNraiAhYdoqAHmrUHZhf9iepTKx0lNJXXUeoXlMMTPbSau10Vn1e
5K57niV1s47S4Rrg6m5mFE4tgXlTTzu5o4XjHrumSHdDM8LIV5exYT2wtZ3pBXHvguCIVZzppCCV
hr0H1clDMMj8ujUH86ruSVfi9vdrNw3OF3hV3cV7ihNGk3SG0qDaRbUaVmP1SnOaWUPSGmu9dNdy
djU/ttShdYZzrVV0gcILbNSHss0e2InQq40+AdL3VTag8O0GujYl5+zVFATum3Tx0a07uxXdBqmM
9T5IM75IvCI5ZzrpXYSMQ48R6LNkidSA+ttb8s02OcfFdf6RemyXKE+IVy5iTu5O415DoKAdRXi5
jy7X89l03MuBkdl5Dn/2T8vGf6wJ/7CQ7//CmvBSvf/Xw7t6e/9kRuBv/jQjaEL8ga/KcTw8dYZN
wCSegz9RW5qw/jDpKMCMsIUthM4f/cuN4Pxh0GxwGKZIkNk/2OD/Qm3JP5g+CgOTjyWw4ln/FgBc
fg5sxaFqQbCG+CVszMoYH77ghMLcFoOFmZkULaSBqcz5jwGCqGdSHeWxT2fzG63fkIVTmQuum9Nt
7KWmuUWbm7+UBsE82JdrjAul7Y/JUgvlmZ6d7KqVL9ItxVnn6jlIxnhg3BHA3ZxXqGbcp4Bt8pR0
gJb9dCrzR1SP3bmGIHqER8teIQxzrwxPe+zqkrUkKadd1EnrlUG89iJBiTMWM4aNRNNKhjb6uCzr
pwPErcFPbRHf//Sj/p1HbrkP/2uv4j5hUwa/bUoPepcBB+mzZwOsT1anxHxbMENQ39McbbJ6HHZW
p4K1DDMmK4WRIxm1ijpeRXb33Zo8ystMOkgekUKOt1qcgNlI0EE96HZKNoHqR4XoI7qAXFVltD11
IkBIhWHiZ3RdvCk41Z7/P74H9jAJWo3emWd/ta/1TUg1V37QX4lu8iB4j0yiRLKK/R5JFvt8WL6p
apQsx6G5C/vIBhGKKrWdGHBPTgWotA2N14AkEGJ8WvqtuX7eJ4M4uGGkztKil1dmESWci8v4+OsP
/9nr9+M3gNFG7h+NW52RyWIM/ck3o2gOg6sOPwoshueF7spzOgtUW20vzheL9e+sfp99kcv1PPKD
senwYiz+wi8k+XnIECsI553JNmwh6x6UM2mqsEX3zDqzs2AYoEiRlrSm/86zP+bbX39f8y8vJx9g
YX0RigvLXrhffqw8aUYYceV7PGe6gV7BogmMe6h+K4NCfMxZUOsEv/cHtHRWvKl7fXrNJR2G9Rxb
08tg1OguCDRjrxzFySoc3PZEydbfepoWm5lSKvKpRLEbANNEM0jgQLEpDYcsw1jb9LaeWtvQbIkp
C5V5MyOE6/Z5psLHoijCG2jfaC46APRnv/7a4rPBl/vuLT5GC6aaRwIrJqnPv7PEYxFGUfvd7FVf
r0phT8cJc8iTGkkmQisQl9vSjHVsfqPokcqONFIwBzaXGQJKuEER7ZARewtHraGcsAOhNlopENWP
tqa3l5EtZ7LhLfeaSbP1MAJUuuS/UgzYaV6xDJVoEiN1YdAvvQNfcO3Qoz78+jv+5VGmeOIJJgHC
EwREL3mZPz/KvBxl2CvrtapRl+EnnDdZqkWc44yCChzgzq8vZ/7d9bikwQJmLI/zF8tZneiOMMG1
dwiSnqwgtDZTijWjyNo8wSXhiRcz9Zx9T2kcwf2c1mnQ3Ii+WMrUnvUIGEZ/XiLw5rhLwb3nyJyG
FIFS2zH1dKjsXSjIQOPabt2llOfzJJrrGPrSHckTQoOdHg53xljhbrLbMyPQnTO9dEyF3oFTudLM
fomlV0fkpt0Hb79xsuzeXGuJwgX665vx18cL7qW0yUjHj27LJavj53ufy1iOYz5/H5jv+WmodIBZ
HApHxvJnQKpWDbvLby7JHv9591iCImwAKmwjZHp8NefChnZaqxq/A6VyD17aLiM8QmuslGPZr7+c
8Zc1g3eGRZKfeXHik+77+duxVdMJUs33yeufbFUyWK3aJgMeHqyT2YMKYofDvE8xJjIkdp3sW0xU
3MUkqcx+81GAfn791j8eON0SsG0k2vrPHyX1ECFGwnsFGqg/06QCOtF5Ul2JRGHGGXsE5SDQKMaT
YEARqskQmFrRDE8iIemsyIb6NJpdSaKQ3s08pWPxbrkkv60ylK8In6CD72mZqQbRgirORBCbFVKq
KGFuhCiQS+bO79KMl+Pal5+SdNsfdlAPozXP7ucvpcezW2ea/ZKl5MojRRrtN71hRKF41U+osNty
BZaPUw40EmNT8fa8j8r1Vk0sJY3LEIpOrYwUxU0MmA4mfrsxGDa5vlUYxcvA2f1jISfRRSeph5PE
LG6xzjSXaTgx1GNA+EBCoTixFvdilRj7NKjja6ZKBLw6TJ0Ws7TLDdBb3IukFpXFXkDvAM2uCbmp
NO02S2fnCADdYlBcdudG5iyqCySawBUtTEy4uTBvGLbJQM9Dh1785l0Qf31CTYPKTZfcAOIt9OWx
+WkbN/u2GZpQvCgR6c8ShAP68UjioyY1BFxmU0zK8Q1vzBF/2COzPXot4BYz1KEqTHy04DozL0Zt
WZ49OuAXb2qEW3DFaIODxDcxSo6hTQrKGFJham1TXv94x/5T6/xjyXT+v2sdP4lfy66Nf650lr/4
s9KBDoLVGVe1lHirLXaafxU60vjDcQyTtQ8GCMiOn7ghoEEcfNjgQiSObU7WYAv+VejofxAXxKnL
cy2o8Sxq/xY15NNr65jUXpylFnABlAhM3l+gIV6phR3zToF6fAj32J1aP3Fyb/fT/fibMuHzivfP
q7gmu4rBru5+XXzhTczegNOB3pmczkPa/zBClPjNG8RR4cu3kXwfFqFlLxeMmhbYys+vUAad3RQD
RL20a6VY4d2eDB/fnovADSI781RH+nVKBOJqlAIwFemF5NNKItcqz24AbvZdcVdMA/1b8EhGecHk
RJjHOtWJGjFDNdI/Z8Q4bDAixsiYCaODU1l0I30LS3QHmRhBvJ/nsdsZzixR3tCemDr8NwxC+Ch9
U6FGJ0fkJsZbXDPrq8wA0FhC42UZY12zMFnFXu96h8ZsXNjGBpuD+R1USuPu5dgaOycw1dIZK9SE
Yi9NTgGjYNCNbFRng2NaNxZ8vfikl6P+MGFiIwnUTtL7vseuu4FcWF5Cpm0z2Gc15i7UDpDlCPNG
1zx0S8sf4RNjU+UtG2FKM8X1E5hPDsMQVycrV0WGrFfxyDK2H4MoeCiGtkc2BtELPw3M32oTZ15A
Clxuqwwre1z0Z5oVI19uwQzALiqm8KDEMLfng5VLquHSwh5so44qHgolKzJaZ1nv8VJOV0GsU0Ea
ajBJevEmTHuOmPBrKZI6X2DHeC9N5Y33hauqjz7HAsL/AnUmRDn4LdY76ztib/NDkjZWPGtkayLi
yEYgfwQbC3fvRXTCsXehQ9wbszEM0FuHKoEiqynGj3aLvBX/T486o3ab+ozAE+Wuco5rcOINuxPf
WqXJwi/FKHAoi1aGG2lQVOx0r0ZURKVLK34GZYijSqcSOig7IO2QE7DugOBIWhg8aWgMTy6MPZCW
VlpU+7qi9c0stP+zxv3P8vyPH2vq/70+33VF3MQvPy/PP/7iz/XZMP6w8BeYniltNmC5sFv+bEQ5
RNQt/STQFixZ9Kn+pw9l8j9RnBjgnsG96Jbkb/65PJv6AoPSOWWSbUeGHCDqfwPqtJTS/9tecWjm
mK5jQuCgIuLt+Mp0SkYJ93Qi8YgnJv+WJUN0nGXs+TSX+ls0E8w91DxeOYU+nGFUan6zbn8+1C2X
pw+nszNRjHFmtr50FuRktiQyywoEIyjFspi71xgJwW3rRGr76y3iL5eS9F5AzwDJssGw68vp6KfT
T64FcmzIXwFYlGR34AVt+v1d4NdG9rvd6C83lRMW34rdmI6hS2rW50uZSHSUGkmsRawRrxhFxdoq
9ehuc6q0yu3MJe/s3s2N7RRG3junssn8TZ3LJv3lh+Vb0r8kR8pxefDoVn76uk3chYOuWBTnoE/K
/eChFVxbRdZZPom40mNKQUwxxfl8bJwpe7ZC9m6QWmn1YGayBWxdO0whB6Bf6BwVtrVf/xx//Xy0
QD3ibVganQU59PnzxSj8EecRBlxA3biotKQ/anmd/6Zz9QND9en5lpSQbKSEOv4At395wOouqTwm
xgvRk1ThlY0wCndKP4MQtpTQn50xjE85sclYb0ALzDsdPkm4GpxcvpFSp6LrmOPydY0lCG1l3Zfa
Bgg548AuT/TbpClxj3f80zED9cxBiBQ2l9TlLQ6+odXUDo2AMLdTZLLG10klQev8zzrzN+eez+0F
ziC67aLuplkmWF6kYAX5+aF2BSUzLxnS7C5Nt3ZKxHTN67YapnzYgJYZrn59PeNvLuhBqfvRxTRN
To6fLxgiAkaoheXSiPSdXCS6wrR9CkKfg8A3N1AAbC3sxA1yEPk86PZRdwN46e0OYPIFRq913SAe
/PWnYjH8tIhxFwjn5OCHdkun4P/yIzuWpltaD/g3wjF+i5IxB+Exvc9AIM9GVDnQ3Emx/vU1vz6/
9O1hn3HJ5Q3nbf/yfs14EMaQRAmgoG55iISebosM+8W/fxXaoVzI4+zM+f7z7e5iy20SQUpcTeb3
Gn8D4YN2Y//m/v3dd2EXkAt+0KUk+HJGn0borH2xXAV33MGwWnSFnpP9Jon0b67CHkeYJudmIdnv
Pn+X2ityDSAEr2Jcv+Q0G78ZtZJvv7lhX6pcXglHZ/jm0kDWWev1HwvjT+v8aIBGMXqLJO7FcqJD
D033pHF71bttZDAtKj18BBwMeCekiyb8pSy3NqHRh5oP6SEb6FuapbgERI8epdNTp7w0c6tt9o2d
TOF6JEG4PrSyReDFcQ1Up8Bbi3SIEGTrOu/HOjsTduaa56EI+VsJD6hiWGNhtzJxac9gNQLyoIlC
L2gEqqitUKMV8jTDIECkkVV6Tv51lOwJlcfQTwIB+oaeH6RGa2iRPUQxjuvHMtLEV+2AdRWqTRLy
YlVDeKpw9u/HSSHG0ywTNm5botE+z6K8m286s571+6AEV7HrO9XOgPsMhTFc00KgBPnsQksls2zv
xAx9/TRGzeEvgB80Oo7Ia78l+VLzFaFe+bauLDfcTTRwH/VK63O/04Ow3eZBZZ2KWqX6ZkL+0B0D
0FiznxZWaaA7gxOMk7GpI38QYznhqJFOQyyfEd259gybvrUiz9hqkwfmz5BTQJZjInDJiBZHsB+U
SoJpNGuN7Rt2s7GByg5Xv+kZW+lGo6ttOGeleaAFwv1JG2s+IG7S+Jsm1L+VU05QXxVLhuN4IDWi
MkYYzHCjljto0dhoNxMqnet2HNnyYvbsywl72rgixHBEvFO1bsOPMWHfmpO5fx5Bh78v1UOzccIk
RSTBp79XCIEh5kl5Y7QT4zb+MUW0XmDY+UalfT4CrxiraROnwfyYCjLDL8YyiehIjSCrth6Mru0k
Sa07iIZF+Chc0jzJKTDT7ErryfLYGqlIsSOhXEVLhy/7yVBeOW20qs7RXWUqf3bNPn8NgBIwxZdO
HF9M9RJM6Cya7EujnGvE4X3m+jmMhHivYjcRfqPn9RuphHiIPRH3ewi3JHaFNRjhNfzl5lDOEf7g
EhPfuOZZmoxNIDUEWfAaUPT0dZZhpDNz1XJstEwTYdxoIoQpXQ1YduvBkMFo0m0jZ0SpVhkpiFsn
GZLjQKH5Wk/sWugVQoPYbFuSdDLCa8NeXmol617RsEnHCCtfJgfNzt6uM6k2ADTEqzumY4OgqCzH
lcpHLEihnrfEi42Fc6hMVEJH1IdTT3ifh0oSMFMBGCsVgQDxoUjT0/HqmL7z3+ydx3LcyNbnX+VG
b2aFDngkIubOAmVoRIqkSDluEJSD90i455o3mBebX1L99aig+ljDXt9oLZoSySwkMk+ePOdvBiBc
+wGbLrjyZY0+igOWF92Rpdaw47CEPZ2Vs1y8Wzl05mdXa+oasPUche8NkGPJpTbXQNgR/8dKsB7A
LRToxsDoB+UKgW2MAfVFnTZ9TsdO6zbZAPAWGr1nDPvO78rH2U/GOyvOY1BYJkDAfifGxkF+LMNp
eG93vevu6gFH8Q1cmmw5i7PabpEiWqBymEgJIGoaGbhJIGLjWeeilEsf+LMAqBB1WXmFZhP0Jcrk
BnR8RGYwQgW54uI853tyZ5WteNPUcOIgwhbcoyGql2/zDrYR/YYKcXJ8eu3l1uQqyZXfbOxvemqF
xpk9QaHYu+kUfzTyqsJMBkzQt8TqvWuTdlG1s7DFfDPJyU+5FvsdpJSU3pVrNC4wTC+8xtheULzF
/xgpCKgisNXzpjlP8nZg21KzBljvlO59YrWoQAnAw1tXz+3rrFbaUk3o0Z1zUUmJtqBSsbGB2epf
mjAC22uApWRDaCa31oWp1+E9/r48MTf56Btik1go24vXXIDLUCgOkXf61rR9uZxhRLkAznPqsblF
0WJxL0BkokNTIqnjblx3ztG3drvmCXtcwC0Folwbu8o8BEHQc/tgYLZR7WqiFQgZtN2gLcQWCie+
6OTGgWa2iRBox5l2MW6oNiNyUGsOFnXxwrkWRKZTwOC2DVDiXWFduXQA35TNiBHD4Pj1XV40Zrav
gQg38JVHOLaLByYpMFMjQmxcpL0LzdPUfrAXuk8zlYSnqkbXJcAaw3ICr6BVtxmmHjE5I66ppnsi
bIZgnKI5A9mjcR2EZw9cGeEDCXa49hC1sTMDJl48iG5feUOfBqjn9eVGiwrtFmAhDQ591KA0LIz5
1UZxB8aXXSW0T7EvkWgiFK2+QxdrNHe9ZUWfUg6n8tKOzNjYYOnRUHOpwDdFYeH72wK+4n3oJlQ9
Uqr0LJxcJg9ZP4n3sAfCHwUC3DBvm8bUr7hNYRFINz0pFfY5+tGJIbYvnMwqqE+5XHXMqHPkFkYl
Ol5uElrAHLRICMz02vZayrC70tjUFJ0yr751a3ckYwwH8z2C873YEErE56Vv6jtHy8v3uKTZxiYD
y+VsTN2ssZ6qSn3Y4kECsQUUp0Xjsk7z6dyQk52dzePcamdqQrAK8CD/ou6EpkMsEKIgvjTj1wLj
Et4ESm34n4UA8HgHjaRRkTrAKwrsk0NgsmVQDAWFMPQ3CSOmIXXt3CLr55iSLF8LYpGXScXwZ1v5
iXqr0PGKt/aC/efW9bMJQUKZtFC38nbWDKhluhfdKlw9EAlaD3m7MVyv9y4r/g73gxkiggjS0pvZ
ZWbuRvAcJ2+S4qLpKmx2qUpZIVF27qwfMraNAipTJMoCxTAkYIvtc2L3n+LSHy5X37/vfNun/ulf
qK6i7vAWJ8F//wHG7amv2gQV1jOZlN+ffq0yqR/9u8hE6dtyfCwBfFXRoebws8jk/OkaAAh8gNOA
aKgpcYf4C+1k/fn83fwTUCTuTeoS81eVSTPQchWqU8uVSqeSAVjgFWUmJfD66xUN/z3gBICtLGpM
fEKHD/7rRTWZfJK+EqcXSFZiB615cM9gutYuvk1J+UmTWvoIdbWifjrriDNMsimns6I0+vYad2MU
KpGy8RyA8eNCFuGhDb4LBzf7VHZel2ycUccIE69N+TWpdO3JaRw9f2PrcVcHi6VX3Za+myZ3VFPF
g17OobvxyWr7fZrE7U1oZz4OpJxsgRdSg9ppuVHHe5x6pgsbibTySgLQbQKN41aeuHsdNsV5UcoU
DHNAujRIO3OhP5yYiPqbQyIdeOCwLkFYyE+GIYuLCfkGkJaacQaH2omhIFbRx1/W0ZHaweo+9jwy
JSJaLq4HRO75qv/LRSk2pG3xXAgGgb6X4MbezuhXnrjAivWLp/LConNYmWj/UgtbPR+0xrmVdJU7
yeEEsBTAdJDgOXOn4zaGUS4MMOr3dOmb7E4b9OEOMZ6YUwPuvsx22CK4WO5Oss7wAJvbGk2lThnz
2loHDSeDi90FWh5RAZHIItT7Yrbx9DWe/X3jUXn92k7jvTf8oZJAvPomDxZtAmZlT85AFacfMdvo
kQIh+Zvt+wzw3be5zptqq0MWtMZ33A7zd6jZTZ/bxovfZsrJo8W3DMI5sp0Lmgt4fVjPth/xTwsQ
Y6aoWAnuZfPc1F9orOTf63KATK4jAt9cknvY6VabJ9RN2nzR0+vJRVBui7sSwNSuHcoIrobefEbu
zW529GXa78Klw414+SLMHdKKSQNomftm4EV52ON9J10dnn7ezXchq/3Wj1BUAnJdDenOrk3jk9kN
YbgJNWkgZBAN1fcCV6fpfBib6R4mHkIVBY4VjVIuijWuFQYl4Ih8KXuTcQpjSPxsTuwJZVRc21UE
cgl3uCl0mi/2s6Wx+Wxv/PICVT3IX4IGJXEAkqqhR/fQ93R9jZnTliohHfxWwUO4dFAhuCNnceog
FsYEQ24IFjyKwOfr1ecxzjjWhPW2KHE3HJsMPIIRR+fPH+g/Z9AfCpf0whmEEGd7ePKoH/i7/WyY
qGSyv1H/9nx1Jv08eSz3T/qlKsCgXEKUU3iz/8LZij+5ZXDA4EtBG4Po8PfJQ2faoo0L+k+QLFEt
es25s45xxBwD8JOqDKo+h6kqh7/EuISMrYg1YQe90Mz9iF7uLpu0/kQXY1UUxZnXVX8Yh+ONQvMq
xsVdVpmoEtt0n/PmU++T+3llNaDnJmPMwvrxr2Tov3VdXQdVRkMSia4QoEx1hVGP/ctjTSSrhUcQ
DSaKPoE/gUWHddhfZjB5fuZd/+1Qv82gGoqNyOHNBILFPRxqntHJK7VKmWRl5SNHeL2JIE89/LKe
jpxFz7i7X+r0agptwwZtCUKFrsBzVe+XJzJcOiHGJKnNZ359W3ohQpfmqLX3pqZBX+Je+T3siyEO
bEk9fTI8uc8N3AE6LJb3trHkjy9/oCMzzNrV+Y8JpvK6WjidpYilks+T2g5YR9PDIbDq+u4pkgCJ
/sFYjk0dn1YN2LHVWFhiFUWJvnTQub53UzejfIDg50C/R0voRNtlXcB/nmifnceW9Ckse2ot/zLR
YwJvvxpV3oVFObQkP3yg3iV2LUWWa2cYqttscRrc63qifmuE6IjoildUYmc5aDTNEKZFLqwy0wE2
XT7vbdiOJ4CoR9acC2KSz4i6M7nDqp4PIWZYjKxwg6bQSgg5ESUtE4OXl6f92Cgus6AAURYF6VVK
qlNX9WKR4XXRuJT2QFM8ZB7WXidmfJ3gsbJZQUQzF3iKCYbhcMITv2jHIovcANpav6fEGV2kwjC/
gmxvL/Cs0hB1NGyc5mEd3L/8hMd2FSJTQjfpVbC21obepl0jBBLFEMLauIK/2rveuc991kOeKQTp
CcdmQTWSmyxqEfEcRH7bnZf4F3QBwo3V98HBKOflz3Rk1ll1HjdJ5p6m86oLwAWxQaMHdpconPAO
E+dpWyOy8fDyKEcisoBgQfOPrrJJYDmcdC22xpLmDHHf0IrzEZkXE4PhFuufwnVwpmQ/f315xGPP
RReb+xUPZ3AMHI4YIqWCuWyEtVnbYgDadhFEK8fZvn4UH7wihBagkGTWh6OMZgLqJ/JB/2euvquX
HKJqpYn9PxgFFCsQQXWwidXOWApIIFNBRSZB1uzWqPJkJ5qluXl5lCMhFo0J18JFiCD9W9dOU4LX
dcHJ8uxXZtCo2YSzVqF3pXmvfyBoF57JTtC5ba2DnlcaNVB9+u+FR3JOtZiWZIja7MsPpKZldYZx
nyJ1YcEhm7YOW/rUFkWv94zSIdWJhzE2fUaGoD3ttNa8j2e6xLklbpGXPREwj0ylD3/d4wyhjUcF
6HBZCKfNG60GtoTjdow4Q1fs5TJAVGzLU6ZV6jBaPyRqmNQUaK55qixwcH54Reb1E0c5EpDVPpcu
6DYLs1o9krANzcsGW9MT03pkZ6GHyNURKAwd7nUAdXzsF/q8t+meWej+dQW2JVZqvP4QpsOKKwyA
RSDq6zzHRGNlMUfgv045WOcVd/89gmPt21FK68QmPrZOHBqTCpCigxBZbeLILsbBHTUb6pcbXeBJ
YF4UuhzPVPHmKrUKbWNqWf7QgtDa67V9yknr2GKhloEVjkUTjLzr8A1WVW+XkB0VgwgpSE9DTMr1
2/46N6L6xKQeWyyOA44U5pZiDq2SjXJEXNp3Bl5dO95MYfluTkJcPtrlhxumkIiogL68BX9fK3R/
fU4XC9i7Dlvh8NlkSYQUQ2Xjc1FY+zQLzTcooTi7148iIJGo/ERVT6zDUabM7mSI0liQGDW8jK43
91UeeicoY7+/Jzr/oKKomoFe0cVqFMrr5RJFteLKNu59ikn2V4mb7Df8Mpezlx/IUb/rcFcr8g+A
DuC+MCK91ZowUQTiUbnBkBt6eoA0YC23FhYg1jahmX7jj4NECFOMQxXQg7a6ncP/QhBoRr3favaQ
PC4hvyXArCUrg7EbbG3j+FP/I9GHHNLP2HjoV1HZMhErKorP2RijqKS7eT/sK7+lOwmRM9ua/TBa
AR63DQpbZY5nUQwgJ/DYssrY1nQeQvTWgRCUMqNllNgFONMkcb4g2Nf/sDgUbxynTD+ir4uuRF3z
qfm8pju+cYzSfohLh5S+z/2yo00cmp9jbZHFziwT5woOfsQjooh3SestzrYsayosEKy1BQwlZY6N
tJwJS9i8sMUJnNKRdWsoTD5cFRJFc40Yy6fUS+IILsbQOeZ1IetHfOzDixNv+feXrNDRZB0UfAnf
q1Miq+Oq8wzHClJ0rt+k1DXPRe3jgo7Pw6kFdWQowOVA0CiSsRVX6yltEr2taO0H2BPlZ5mb0akK
Z6VYOsxY+L38XEfSXA9mKLo03MC5MFirFLvMTURVcy5Q6E95X0fpIPiZ5bV/26K8V2DukCMK5vlF
uDFa3UcmWpjzNytGOSWasvSuwUjjxFQ/Z9arDcVMAuB0OCLBaKrI+Ms1S9aW3VekuJCAzPyyr130
MkMrcc41iOUeAgS5uMaumWmxcH8QG4gZ09tuALkY4OnVo0Oc0K0NJqvkHpZ7yFY0k9DnE+Hy9/jM
+1aubGhLePTjV/EZxdmqK6mpMUWF+aVrqKtlNCLRvE7N7+NsIPIcp/L7y6/rSFyDXEndR+HIbKCs
h1ODWmSCUQAwvLpyrKsilfa20BPjfOkz7QTk6NjzCQoKOnUpXwCbPRwKSeyU+xUmlU7MRVYXi4vU
xnTXJtX32UnfemO1nJjRYw8n0AkEC8AFBBPFwxFpiDlFikVEIDG9Ou9qx/yQ85c00ydIRa+fSMpN
9FNIJnwwjodjlaWkvlt1z95g8sJAu5s+iFVfaQ2ScP9gKJayQjETQZ7bO78sZ8Fpt4B9VC5Jxoi2
qs7qyLm5oSHzT0ZiLWJmzv6B9H34UONSzOk8cI+yZ93aV5yr2MQbIt1XXE6zE4MdC7vP0GwFElWh
8XCw2AMMV4YEpNGr4eIBhsadvne/vDx5R0aBLMJ9ChYO+fkanmhEhTEYHeEpboziJmuz6hwjQATW
/8EwisQLYByNAn8VcuhnpSinsRwmyhoXZWwCHIBGcf76UchKSEog4Sm05eGUEciogNHtC0DEDXeT
byp8kG+e2Lgq8KzCJ46PJohWisrUblfPQjuvQgVecwJu8hyKdvEjNOStkXhX8IlO8VKP7FmiEC1T
CtUKkbzaR+kiZygwDMYBg2Ro5Ym9D27wrI3N11e2VKeVujc3DdsRa2b7ZGtwZUYXDIYeiasOocU9
QJzhxHX3yOxZijhAy8SEiLAuKDqdEaGTzl1G5Lp3LjSallMx2fcNIs4AT0bzRLH0OdKsXhcVNNdV
K4/nWxPHJ3TBZ2aLOlNdhgkSBpn50THs/lKjIH231MbyDZSScU/HrwJ9E8nhfOTznb28NI89NghW
Sgk0HVHXWC1NgD048JLiBQ2mM4hxmwjopZr5oe/jdDOH/XhiKxwbj2NTFybbAWbHat2gBISD18JT
Q2UuL1qa8HtQ9vH7Hu+zgICt3b38fEfWKR0ROrYoEyj2uvr3X4JwOwDp0Z7rxFon97g3oEU8RAiB
ee6nfzAS1TM4gxAmKEofjoR9iR56+USqrMcouDkG+hTpUL7J5TC+unSB9glEfjQ+TBoN67UaQRA0
Ips93eg2xlql90FDufwaoP6pLo16/atFysGlAA3wQKDUrIK9E5toiYeM1JpDdgth51542rwFREiT
JvZArAx4rJyPA/nZy9N55ACgxEWNC31hFug68UZKYsTYhJiJbJV4zxzA68/j5cTyOLIcwRZxZFEt
4U4qVjGTkoYvNCzHA+GBhRDa8olmO35VRvy9C8fXB2jqF8/0DdjEsCIPV0iDJKA+mMRMN8LYwgHa
iSonGpxzqo+Qr93ixDI5NoV0WlQnkZYX7bzD8fJl0dSVzgmytpne4WaRn43Ij57Y0cdG8RRUhUhP
NW19uJFs5bVZsu5BX7yn8y0BrJ28GxwdRBE3lLANwXKV4aD9UnVNyD20okl/7dbSeduibrt7ec0d
CxZU/amu8jTA4Vepb1lZDeYnwkHjyhNnduLal1MD7gDlIO0fLG9qIY6lcPfqzDl8NyieAhZsSejx
b8DmB3vUq1RqzolysfrA6+1LFk9th24cNdZVtG1bgQuKZAVMSZVgT4WXj+i8aj9Yy3IxNpWz9bT6
qtXR9Zwr92SF5MjoZG+kB5xbxI/VM0aJMUdSH9jCRaZ/UNrmT4lETBrz0vDVVwhB2gMnT4V6+Ayr
N6cjMIrOt0O6OGDB0GnJgOeDzM8ma4hOnJi/h0SGov1uUIVT8Xd1ooyNGaNYg0BroQ1NvBktJYTW
NM4TOqheHwyqWC7Qn6dluH95eR4ZWeHA2GcchMzpaj+3De63mKdYAXo04RkG0ek96qbiPXdQEePO
YCWoM3jJdplNujgvj/371uBCSAJGm4YuOj2iw/WKfDWwIW4XQZ+YyUZdzM77LI1QiPSWE0P9vtd9
mJWYc3Ij9CDCr/Y68nKtU9mUtGAgeLcZVOYLXE1ff75wuaDlRKeUm/Vv+kwUWesUQgvOlXPkb5zZ
QSPTB4/58rQdeRYlWGappIC9/lyF+SX9EFU8E5hJx1EO7M/dpsBwpS/03cujHHk5io5KFZc0Rx1j
hy/HcavCMmqkyPFI03fIcaKOMbcQPDp7uXh5KHUgHkYUUHfYxNOu8VRBYhVREJkdi5E6eWAWXfIQ
QeB/N+Mq9hSNnX5HjI53Q2warz7IGJSmJIcZjRqC8+HzhREi1dD8KXJGYfSImyAGn4MWfXn50Y68
K9IMICl4rgiIUKtwZcwaEq8m6GGba/S+W2Z7S1Nofv2KYBRCMtcn7nzrUWoMQrS0ZxQsVMIdrw0I
Q5EvJ0Y5tiKoW3I1U51VejOHMwY8UIuz3gQJPQ7LjrLlssF9d8E8xRpPhN4jZTtFDaZzTEpDhu2v
Yu9I1wzrStZ441V4GYIlLXcKVg2dkcTyYuIE+JyMtrvrIENvx9EsvnFV9f2gmez2LMfaaOe2jpKX
L3HncGb71XViFa1R5VAShORz67DpYgE6kS9jdSSLc7vydD5Jcipq/Z5JMgr7gYIP7VIm83DGI6Rs
0RpkD2Ia5n5EUqa8zLqlrTY5SjEbDsjkxCs+slyRSKBSqgblWFi94ln0flQ3vGJc6PXrMbeWfeyk
84mGyrFRSIZUQYFbG0zHw8cytb7HbNu10A8vrPd8jE8ylKd23pFitArEuBjR26aGZazS8IklMzu9
6mJgzIg5rnAv3KWs77u2x8XRS6LyYwFqf9MWJX6DepR/w49BZlsEQrtrLCGLE1HuyPah0qCQYtSe
KPGulgwcPAeTFY+XyeXynV14yVnlNv293WNk+HLUOTIUhw+1OxUOfNLowwm2kdbSWxNsR1r08Q0q
evkVRJlujy9De2IjHBuKMhRQFFCCSsDgcCj09cufLTiQts0XTLTRXoHitR0GfC9PHOJHtoOj8nTF
jEVkZw1DRfd/DgHCUN0wwva8WeDPxZqHZPHgavsOV83X7wZ6phRaiXnqWrh6Yz6EDJKXAkm8JnR2
aZUk564+tydi3XoGmTNg54osS/FCiWseziC456b3WkaZJY2gpo/drQ61/SHFvu2VD4TYAtBmhcax
eVWYXhwO5c60/bosp+FN1w6/PB2n0w7a68urby15QOCmHgnGnDTLoOPsrYJ32XcL1k4MI3D/xcjz
LJMpVrH5FvWujWy93YJMypTVUJdSA9+38L0CMYMm3xZm9erZ5bNwxFOVd9hX6wqKiXfXons0b5Fc
qFBiQSyoHHqBnaLVv3p2KQaxMBXxmaKQWL9It+yzIgGRIXBBvPTduEPwPD/Vyl8HT4XEo9dAo/W5
w26vMgoLZmeRsPWDpnOnRwOF44+NXX56+RUeGYQl6cI8ISFzWJmHC2VuZFzLTrcDJBTKbZyZHfD9
5LVpC6U6g7gM4wVlKvbz6nhz67Evp5EJyyzR7Fzy2jdO6WenXou9jhtqHCU6yM2K4Et/9/BpwNwX
I01tHO0BO3+tQDQ+4juaPy5u5aHLYXr1j16JC2VKZsgajeYJtmRKX2xMoV/FwNdgfhlF2WLlhlQR
Ac9pzvUx9y7zYdK9B6Rsa2QFy9prz5Kw0C4iPLUiuNt1fyuNwcM6s6MfdEEOXF6VZYpvpzsN1tcZ
yctlh+Cddl4OFeZv2jJbclOyVTqKY7rZ7aai9eQWEaXmKnZG7N0bN+4/Wzi6hbsinzAtqscBh1nO
EHGe49jy1EkfMQhEoDCZmFCVd/alnmfKsE8gY3wuQixLNhVJaXQz+RLL59mbPww21iWY1lbODTxl
u9vn2A+be0R9lzowoFe0F3hOYZw8VUXxseplfC/mBJVMH1ea66JtrAcdXaMnSIU2YoRKGBgjW6Mo
ziZSl3AnnKm/JiHIHkfRN9M+iifb2Lf+ZPjXTRoS9+LErNKLNItzxDDJ7KIzXDntem+JyUe0BYtq
/GqNuiy2/eSWQrlqxMOZCdwqeh83SlS/dWtlJusP+ZtiopG/hdxVVMRuWWEIpGltDV20GZ9qvTY+
WPBhhk0Wh36Dx3TpP9jO5HYXcVctX2PLBXLX+RPi+4S39s7B4vLWHrB1C9DEKT6RtiRZMKZthcF6
i7Bb0EOBhX+YtKMeRCJvrk3Nsj+YVdlhT+y42Qed/2ed9wPKofiUtmDFRSP3C6pk7XbwQ8J/Cqo5
3/bFkpEYLMCwYeKOY4czQ91oQdKY7pcwLc0PQ5i01XkkS74DY6xpJkd2mm8lRuEhVt7OgguhhbF0
pGf6tDOLNPzoQbkOzz24VO+8QYpb+CTWRTpL/yKJ7fZSn4d2YwGbC0aw2I94h7mYs4WdGwBBRblG
s/qx3YSLldICShoM0qwUomkALA0GfUdl45s+edDg6wKziU0iBDo7omi1L4pN9CnTQ7/GrqXJ5UYA
+Zg2WHuP71pngNnboPJSB53XIDlD9QxDWfjIlMe4/WY6lKjB+zB0FdYMCz//dRiwmjtbQjFdlT4G
RUHT++l5rtewgFl6Ka8b9wUfAcpm+tZPufdl7EH27NJJD9s93qPxx4liQ7kNR7e6dQHaCBzoqtaC
ZDmJsIQeXNswsdJaxjvaFctVK5JiugFH4T7FbeLgAuqXTrPvM7fvd1XvgnCwm1K4V2gjpOON07WW
9eAgqRNvXDFHbIYm76ErY1mFNTf2Olg1u5lX3oGT6D7HqkV1BnUiMcHjOEP4ObU6HYPqJR6HzaC1
2afWFgK2+oQH3wZl7fkj5KIGQ/Iyw03wsVm0ZW/4GFddlW6BC0oN8hCDV3pZn9t4iSsWB7aLm74v
B8iyTh13QTcN7SeJ6MC7CIXfCSNhF8FfKxVQTbtOJJe1Aylp2+Op4GIHmttjoNukz8qHcCL5gl8y
bkUbobVhlm0PiGJBT/nKiWFfn6eJLK+qpkXMDW4yL2/J7ceicPV74n/3WPe4lW2F1Tjn4Pswu3fG
uv5cD3Pn7y3NbfydhYQLLOKxzdpN5I/9TTqnmPFNeldGAdBR/tGB2PEhTrLodsC2tA/m3lxkENGi
zql7I9EQaGPr/Mj9ah/ZXv6EfVd0i0yog01VoaOjHk45c4ITJIa9M9eDHKp8bE/bZhEVbkQ+FvG7
Pkqsmx6Ct4lYxgIhzJ9NiLsLitjjtgfsG50XXpfP0W7qa2leUBfNo3Sz+OX4MLfhcBcZEns/9LOE
/aGxB0XhdXrjMTRs4xHKcT/gp+lM1pPrlmRUF0No0eqshY/1Lvt33Ixla37WjGEoif8JGoYgPjNn
181Odks9jbXZWG2X7FHPcJlsQxRh0Pg5osOYAaIlKjIpzsyO2w2iNb6f7UYjnd+2/oIIiDOQjiIf
oTfTDm0G+62WhDVmkx4ydQDhPOcS47zhOxAuhPT0xBrvs3kCrfFRYrsVXzR9a79X1kZ1615K3Sp+
zFFb48keO8tlhpgExvR+CF1DNZrMHVsDtr3kPg+f3dC4z/qhLpLNYBnZpQW9D2PyEs9lp8ddbov5
mv44LkQBPEJm8UWLQe7zfBPsPTs00eJ2JnPadxS7F6KMDbI3qYb5ScP66z0GZHj0jpbI7V3EhqIW
nudJu1mWOmUBFzl6j0CPvXdLQtfckwaeS0Dyw0tL0zM0kVDPp2UYpbO/c1y3/pIghi3PBFiccuva
DXePpZDJRYJ8YLy3mqKjOGvHA6VZf4HSN2loxQfjFGZnzZgld72RjMuOIwwhx15gqjP4jX8v9KyI
eJHupAU6/Sdna0SEjJ1NyLurp8TAOSSTNQ4hlYUxWeR7y4AhvaG9yaYa6yA8N2V+juaIf4eoGBxK
PWuat3iyY6HXe3a8seMl3Ong4PH+qzr3loW+TOgxcsB/NTD5RbCfKv4AzxSU3zWeQlV4s4Q4KS1B
L0Pvh40duraXUy30GwNYbIq3Tc8+nnIXhQuWtdff6NJOiB0Gq/TadOPUBAXvIpaf2B2xL3FdOe9j
PAjdT52Z4eBqS00iHtPmYKqSbnHSay03Z+MdHgGOeaZlYWxecOWp5EUM07PeG3Ey4leedtG40fx8
fGrrHufZOZXWu3oJ8WFDwyS2xXn1rPMYPms+ciNG/1EqKciXE+LfLmmGuqKBFaCJz3Vt3faysqwj
nM/wGOax2sUmBimZHWU3njtGty8PpW5Hv1ZDyVZVc0VdWhRVfC0arVkGuBFrsQMPlCnnkutu3dZi
rdtIl+/RlZSXyIiYF109L7uuk+Xu5fGPPiqgBQp8Cgi5xhBgGRhncYEoiUCsad/0jvW+CXHKFXnb
nGh7/HbN4FHpxnOldzlpSWgPE/M4KysTyWb0T0IawGgfzGdN3U+vLFEwoSiDoXZOZQtB8DWGRXP1
MvRGTi6zQ3MI+4kWUJjdA5pCRvnluTvy7sBzqnoBMCa6DatqyKKLfOkX4Lt5ZuuUsy3AsehXzYGI
XestgQxL4qWOr2WK8ejohOLry+Mfm9DnZg6QB5MC0Gr8BuPgkhQOSDlCImcYw9a70aGN+vIox1YI
tBeqFlCHgCCt7vc1Zp3cpEY70FpEYO1J63ZYrHZYtYWnFBx/fyCK8zQz6EAApfrtitj2tszaUgDt
wON7t9AVuHZxcPv+8gMdH0WZvyjwJbigw3WIqDMZDBWnAK2lKjAHAa15SvsT0/Z7XcRQlBDA8PyB
Aquou7/iRpJEgD5A7CzQuny84f7t7XC0GDYgoJWYV4c70dRNkkxjmN7izaxhoZVlWuAANrkQ3TBQ
aEZXxtP88kQzZN2BQZ1SVdkBRdCMY4esaqXF3OCLRQId2IurP0WDo+11DuC9RDNsK+Co9YEr41NA
kGPTjiQ1pTVQ0EAyVvf/0J9lxZGqIp1RbrqiIomfYutEPDs6Cpw7WnL0+t11I2vK5NgTOe1A4pq1
74rxo65j+f7yCvq9xAA3lcIMHGpYRzzO6tV2SyIil/MB/L4fxL0hP5VVh5hMl3l3FULCPx/qPwz4
P+ho/jL1v8mwBEn7rwdcAPJf5Veef+YnC96y/wR0CRKX0pXpQCMiOP3Fgrf+5KxUzHgKQaDklHHB
Xyx4LKpUq9OgR6xA8s8E+b/0V0yk26FZqeqRYcNoAUD+CvmVlTkFFiN0IihGgoRGa4QVudpoYJUz
U1DlQeN66HAR4nu44i+Z3/4IaytuOjSy/NaLNkaa9Ua9QQ12iqiNYlrm+mAQhiza4wLgOO+eJ/FV
6+mm/l7eoy/wvb9+qv+n+tGvVT23Cf7e/+vwy+7n19H3Sr2fgy92z5I5d/J7O7/73smcH/1JcVff
+f/7j38J7zzMNcI7XytZ9uq3RUlV/vrWAUu8tFI2/+d/99//9e1/XAxV0nIg/BTzufj27z+ef/Dn
ctHMP238x8CzkIUoyrv193rRxJ8Kz03vkT1NKRsO0N8LxtD/9JS+wHO1F8ClQpL9tWBsVBMUdpUf
ZT09N87/awpuf6Z5zN7PKfnr63+VsrjFJanv/v0H/QYix/9LB2nxs4oB3yoPNLosgHsOIwvepFOY
N/NGFog6Pkxh5KN0KZfKlQ9d7+mYM89wKtvPLkl+8iiTIjPfKWjwTMkOj9aip2IR9an4NjUk2eE+
rmunQlLXglV/PYWi/ERTCM1FP25q7SpBMRl4auvV52Xol7cDh+GXqBvyLyRR8UcRe9yxB0CE/oVM
gJ5TwR9J90NMkRAkMZbph9+L0A/4yHEZINDl1Vs7E1NyhbPaOAWiNOTDIJe0CYrGQAN5GQHEUoKo
sjvdituLOhLW9yXSB7zpW8gmW9V6ym5mbGeth8rQjOyTabSJfBthHHhOo6N4xKq1wSqbIF9gYdSP
84+4NMw7K1/Q61yEjB/tBgPGwNZRWhfaGNawo3o+b5hl5hgFWew6w9W4pE6zpR6T6Vt0RJ3lDolK
mJx9F2XmxuuFND6YMknqq6S20soIQKhZ8Q6UMqeKa+LTsrHzaPwoAW1mb+Ystuud3lMFzBvPRaPL
iDJr09aoKm7GyKnHi4VyTXxBUqL115bQmv5LYXSp98myEqML6ibW6g3bk3aQU3H2UvkdZp/qmD2j
EWiVsKfdqM26jVEjuYY6mxMVm7nQRbnlXt18C71IJnucu2o8a8MRQyLQyG/xPqAtaOVW7m80w+of
NFrnxcZaXHy0SYirBSW+dH7w7ClE/XSadPurZyKwu7HioRKBDzkxehP7cQvHoTCXbCvbFBUcz2zi
7ixVjpPBYpfpjNqGBDBEX4ZfjD+3vOGlK1NQHMnDTTYtFMIaXfYUsuwSNRAoaeVnSihmufGWmmKT
15m1wCU38z+UZYgfgGGE4cUY+YsWRBppVCBHKcJNQ2KDuRW81AzjXRYF+McO80/X08S3MfdZdLmf
t1CAy1jO29aWXhLkeDx5b2w7K6M9SoT+bYgn0FM9jbCDZsqVRjBWMXd7Wn6uB5zOnh7RLZneQVvy
MCJAuSQQbpQkwYB2ZbQfpY5LzGxZGbq20RA+pYa/tCpl8j8kTW81G2FOpYNNHr+jwRviU4q2393g
5cR2v+rwR20oZW8RHkq+RFNi38+jQJ9pHNrpHM6UBvew81O2D7jWsy7xouWc2al/UIMueTIy9fda
nBYf+E7vtoZgH+8o9Pb3GTYZV4WfIhyXcvFHa5MKMjqWTV6UmwkbCkkh3R+oOrqoDixGW09May7r
YIxr84fRmNW70mJzb1rKvNQBs6Vxgzkb+4/R7KYYD3Y9ipg58qS8j7nJ3ypl4SrAaaT7imKTfpNj
Ke1t58Y2sw0ERPctiXU07luMNvQLKMQYo0qt7Tdh64VPBS1dbYf1Lo4Xzf9l7zx6K2fONv1fZk+D
OWxJnqwcW70hWt0Sc6piMf367+J5X4zHHoyBbzmDWRiwjW61pENWPc8dyT6/mEYNgaZRml4ROpVP
fBYQnElkgtCcXa9ZPvRJDp/WTPZYaBGkdbfaw0gTob/2AlgEzoR+Lb1+XY0CDlBCAvqnNBXDTUlE
4idgNK1bs/K8PqaZu37kH7ULmh4JWgmJyfXuTX3O383Ed3jojKG/yM5zP9ulB2NVPX8P5D9b3uBc
sju0pN1zH5RZH7YkKr6moz48eYltXea2r8xQM0uDxMZ8INysztSPHM0TOFm6NP25a/Je7mspnY+K
kpbilPRaMhPwktSPqiSumZ+4XtrQ6n1ImK7X+1sCgCjdg9vR7nrLK9s4JSPyubbyeYpNbsRnRXcZ
kRbOUF/4uVsR51pGrjD/FIH4gvLJIvILgFq0DnX5oYTfvPVaLYwtK3XSY1BhFMQUCPfTzjGK/KYb
OLEit+QsilK3tYizbXVSv8CD00/NIlgztGXmeXTTa+J3KWp0Ix65ZlMYiKL6Aqxx5tAFubmr9Z6z
FCR1jHLsWUQfdm5OkSDfdWi6OCbCmQa736Y3F4RhluMgwqxbGhW5qjfIkUuVS0N30HkeYanJBnIm
AhR4KnpMsegevs3OVR9WoaVViGAAQiRN6emIWuR0LzYhvCCBWao8cuRG85ZgT6igiuhG6qQYBV6H
MrGeeFISfLFJZv0JknYSO5MC5R9pWlkv9axPM33ErXyjH7E8lZ5MVAjIpedhUfbJZ42ek2RIadUf
U+Us3sGwCRkJldPxWM25q94EHxP2xxWxO4iSl9l81KX/e8BqfIB+kgWlfoXvxSkClXlfa7ZDH7wh
QQ2LTgT29t+JqkNt0iHIK8TIc8RicyYOOcgOhZabD9DTeR8TCmzxsfROcg+rWJNq1mfkigl+5pok
fn06ooWxAqIDONJDVevpBNvTdCokC6+n6UaoNRo4RanR9WH84gSt16VzCUoM/dUHWWjkyvcDypyB
HaJ99ELqXdwpXsfK/eFJIc50OzjfBulxEFpGlVC6Yif8YctO2n7nG8PU74loqGmic4d1PvhU8hmH
ASGNvFWtnSVAyZ31ahS99iWbtXiZXKvMwzWg54wmlpnMWY4maBi+YDPR5mw11sVAmN6EKIPM7NA0
Unup65GXYSa3m19VU1VWPHXZwmGn6clPjbr1MWygnH4lJUhxWA98gZjl2/wkkJpmATOf6G3nd24+
JnZvfDdeUTwZQ+59iQ7fZlzLpPzG+1qKkHLqcST5eZ3JVVbi2+ss9dvXV7J6SfspHkasWga3k7Em
4boWYuXXPowyzqRcb8D1yt++vWqElljS2RnK5J1LmPgJo06nRUXoioq7gZKqid+mz+MzJn712yYW
cdop0x2mnTnbSIZ9AmV/Sck+HU/WEPyeHFXekLpnvXH3ecWF5z+ZCK1dh9ss7YbuUG3lPJdA+bai
LKGZH1Fkrn9IJZcvNDHUeZw3lXtvmWSb0/wtZBOlQvZF5DnS/uoCAQsqrGy+N+xOzrHD6efzaHdp
HbpFA+OdGcu0kGZT6M+D8p32rDKjCw4tYrBLruupEzsQVfeVoAojzHmGLM6a1LgrGt7RLl/JXVUQ
LsyNrrECIY++wZ2QTT2pVKs3fJAh7V9EW4yveedNPt3uTXFo6nWCUOeJYRgdve5BlAwQMcde40b8
7+kilak+NE7KnlMznS4mkwWxtG4TcH9PAcW7cHNFc0gReL7XEx2apFsq7abAA7RGNoLsXyLghzoL
sk1Oc6lbv7xBiKe0mRMzHgc757nRpf/cOwtG+6w1pQhbW8tc3iuxkPozd/Z+8jTHufBZT6+GsIPv
YGlEEwaYBZDezkupDratRmjExBt/OoWCiV4HOJuQzCfzjDZr+kgX4m0ZqbrmhVDq4tkZhjWP/cbG
02xVAPDVVnhUafrO00hlDBdXc086pugvq0uLF1UiDDiW1qC9029lvSe9GVxcedUWVAYsBDc6aeR6
6kJxb4TYOVU2igiSq+uLgW2eeTL1ta+ic5kQur5qgpj6LSeBAauyDCIuF4fMLRctmhuZpTi0DAey
qfXUU51mHv0jmrve+JNI53hcEwKgs2I0yT9Xq04llJskNeANietsyYO7RweGyrUrzPJBmIqcbmNq
0HM75hbSH/T5PIQlniwtqnvyt/9Ce/6f3pY9Fsf/kCw4ZPCc/1qdtP2Nv6MFvX+A07MdswbDReqb
c/ZvUMX8B25aKuoQc5JjxrL6zx2Znu7NAYVZh3RBmyia/7kjW/+A4kBoCkoOGMKRZf13QBWutX/Z
kTfMBih6A4hRkNPNYf1vO/IyU5cwZ2Faso+dRwCSB5MLjLmZCHdxFoRvKUyYTcuBySua6V5Ms7f2
wf2EiEAUtil+9JkgxL0JXJKwI6ZnU1wIfis+rCkYs3M2WxnQKyQo8jxKTMsdB6zrn4a+qPKzUG2S
kqBbGPaBWz358JwueUBMUtbE25dGF2vO0hOUyUD7ZyB692dZl4ZHIL0U6YHM+/UZgUe/xLlgvo3K
puzG2PU7b4iqecofrd4a2FGqDDDYhf886I5I24gvQiTt2k/UlBVDJy4me61zLhYYtLBCA+rQWuF0
xitxolN3gh6AiqiWgFVjZPWhna0dgiQebZGm+5nbHzpW7wP9vrEXOnNqx+vTfZk02czQBYkbuZ5o
qFpBc000FWAtYPp90aI8h3P19dyNJOn+E/t1gbs2BHcVcte5q551ceNBS++cVhDrHRIEtdHtc+HQ
OLWoMl2fvaJNuWpK1HzrKW9Z4vxPU8/nWV0a9i1dsS7JjNLLHhl6EdypSXfl9GSySMFR1xJrDmm9
48y8t4a5sokRelpdzgfFVar3nJilbASiipFIQaA01aZGqDci8PZE2kq1cw1i47ldequ7dETDcy2p
qvxpaH1bqM3L3fsP05Jx66xzthCIH4hmfGYg1PWdXUDWhfDSRvPU9r1V3lpykOXBq8ZpiqyqEFqM
amnNCGpRLGBk55M6b6ATc0h3ITDrtA4+apIoKafOi9qpD/Lj4pjqJK+Vg+paP1hcqwhF4ZjUvqeC
ikJ3SdGmkU+kW2dzyfT2lvx8KG6S7JsXel6kEc5GOTykI/V4sWHxzAE2Uo0otcqThyFd/QcGj9mI
JdIfk/EciIRPqLjPrw11jAMDJdJMqz88+iFQBxDosj2313Y799p0hzyH+gamWqPARCRZF6ZiXMzD
7AxYw+wiZ06bKx8CfXIIw/+J/LsvYz9vpB+21qh6ekpNWpkWHyMv53jCyPVoAII+BUY35cd51CVW
4r8o31HowniltE+vaVrYGGJEC7DF5ZU5JoQXFjkJqrFS6Kk2kpnxW05FmF+ZaB0/dkP48ZWuLgbb
z34gVIXMXq7E9nAluQfQpy4PnSsHng+B5uXR8BdFfqXLnSt1nvV1mkTtX5T6lV7v0wymvR+bAKwE
/l2NJVQ8DkxxZ2z8vNYbkx0ZCDUe+yuBX13JfNYIDUBlo/inK92flxv1319lANRe6I/mVRyga9lC
ZVhKbGqITINVwEMH9aw2VUFwFRioq9iAWJfsMZ2t8sC/ihhBXoUJ6ipSsK+CBVfZY7bXNx2Dd5U0
lCW67biYNqkDAHr36VwFEHmyCQJWPShKaqi14AwEhlyCMKTx0d00FPQMZy6CHV589BkyE1vzApKL
1EPpvquvUgyv9dPXYtNnSJz/5c6va6jsKZfGvO+vcg5R5hXY7ybyKDe9x3yVfrSbCsS9CkJ6I/FP
9lUmMm2KkeQqHsFViZBkvIpKhmXuFUXwGanM7VV4Ul1FKOgS9DO6YqQpvCH1N5NPdRGbeGW86lj0
tU6y9r0M+unZvWpdFgKqv6A8UcDkljTKMC02YUy22HfdVS3jXpUziETVGs+boMalIL3cmUpHa0j3
tfQP2VV/gyhdPK4k0SWQvwMKHWFtah1uMpQ7JWfeA/2i6HmsteGFSs1N52NXgUGbycDQbthqeRRO
l2o7ZJsJqETamcq/XzTe5D6sqoQwTgDq1A9XVwZDG3WBPjtz7JUWH4Eg+g78kYQkbjqfQfa9K5g0
Qxo0uCY9U5ub0BjIcw4LTF3zGPVTUFehnQmQxkVz3ce8CPLB2ttuRZpUqTurH1ay0N+Fhuvs7C5F
3oauOZiMl4FP50zQ2MYfUxcEhWKekM2Z/k0y8Aie5ParGtFXO3vAc0Wyk2X8aaS+CtQgdEOFiFoG
RX5imSfD3poroEXiRpNLV64NPce1r/K4KUvrtjebDKhTEnw97jQwX+xBubDU6xTY6jmhw8RFdVr1
D7wC/KyYz5GCBYKaszpP+LEp6WvfV5Nng6k7o5iBjZps88JMA3Vx1bpVzDiklJXfJJ97/olno1vD
GsK0DLu5GrdvchGk/aJfbOhsBtd980q5yHBUmUpftMzRujs9H+z+s5B6wW/XbNu6jbfaGN3eDaso
6apSPgGVMf6sQt932ZCaO+l3c80i32l6LAHqUHACWLlhNZGbQJYD8AZ9RvTLRqteLQ8lv7wyrFuN
3UJLBiOJnDHIyl1JWt0v/tzyRi9I8LQU2sozwuz/Mumjd0dxkK8Dtff9D8fYOkyaefas8zqZPji5
mIJvTRZrGpelau4Cfcqfg8UeHswgAYht2JvegyGxf/KtAhhqYr1FgdeicBM5TShuJl4sstXTMLWg
XPe1zfVIzQWBdtsjRttYA7nOd521AU03fo4xJwtkkIcS8p9RxmoBVZwgbWVYzbWd7SAG1puEDXaI
jKZOj9yowxSt7ki/Xt6nNdsEwRYNPwqZUmUpnjRnZtnLiSG/CZDYItNhzXyTrBR3Y5qYRKkiAnvy
i07+Aed1nsoS2S3V6p2R7hYf00rosvVk0ZBpyaHCfDxEYzPRZUKzi3eCwHZo4506w6UU16mbvW5V
7atDyc1ZE4SNxqacuj/DmjkIzbNZ/GBCQ0HcBJn1mwN25iq2sebjUCuHBXleIu4zr6OVCEVeP0c8
JxVtfgG9IxFP04bMJHkdTTDIN4vVmQycfqf/dnt6YVDhTiIIhRMAdCNLonsWCqR5wUZhNZe5Tgu6
dmqfmadpWioQlStceQgyf9EgqEf3QzdKlMmL1brNTcYL2oULIB2HvaZEtsEfkBerXhpNDDuW+rH0
0CWHCMPHD4XMls4Yo+fL1hmYJGFOKOd0BhiJVE3VKh5Jkhgi5a3aH6H8XA8LexNMY0pxQR5zEkDi
upEg+O6w+K/bv09HIhXDFcC81Q86OVsg/h7LLVFj3Bi9ssIpRQfIGWf1xpE9fa73JXozsgxBtWNg
IIs4+mIGf8naWrtVXiuMg8Y0mB/cYGU27/AfyDjNlH6ciRyVcStrf9dWIvH3da1NT1NiS1rUyNTT
ES8ji3Yl8NJqVbQkKecL/mbQn6dZgpgjb2/e2i3sGqLLpqX1gNqePYJA7VV/2rx83gt4eUDbCyU1
N0lbjeyhw9A9aoMR1Px4k3gPWJEr65AHfir3y6oJTuTcazUHjmfq8vm2n8yuasOpSeicXkpe+SHk
zl6dfen3waNYA/8+FQ3PSJ6p+Yk6wq5loOqMGWQItjPUGSPxFJgYeTnZdVskHP8100Jvg7bZtQzU
Ph275c1Pq7y7NCUFYrs6m6h5cqlUglPCxfAL3hJAZlkqcotzP6HgihANlxo5QxUIvmlh/ksm899a
rm/z36KV7ffwr7zzlTj9Jyn9fx1hbSM5+D/v4Df55xf9Mv/CVG9/42+m2oNY9q4FDNgI6WPYhCx/
LeEazcaIT1C5IeMxYbe3VftvaYNPf/GWdwUhTRQRygf+1j+ZavzPcNwY0Bzy/THZ/hsz/Z+YamDy
f9nCuVwRXvD1kGkhbyJx7d+0Df5S2coYVqgiizgIT3NBjcvKB4NJrnjMYOosSeYVp6GiG8yGaCAC
YGjSImXsiuqALot9fcV6kivuMzQply++RfCgEuUc881a6jd4H0CMsO+oJ7SYbhkuf2FKKl21SLOA
mkaC67O97HKY4Uor24AxaBRumGwgFfFE4FXdBl21mQDLVhugpU9q1qFYvKHk/9gwL++Kf9WmFlwQ
qVrv1QaP1UOfGUd7A814Heovt2m9k3/F1GrQtXqD2eYr4sZI5Ef4BMDh6KMrnsUGzk15JzlgNshu
KCvzPJbd1od7xfTaDd5Lc5seRfuK+iVXBDC5ooGdbIPvRFrj63xFC9t+QqB1xRDb1WX3zq/Yorji
jMMGOXqSIOyQflSQSK22xBOniPWrkUF3klfM0tngSzrxQDJrNqib5opvZhvUOdPz1RxyRoY2WnLD
F6F1RUZVYY2XtN/w0mGDThmepkt5xVM5PnxsAxvMutLf2YTtFX1dPVUciism20kjtgps2Qm3xSXd
YNvesLo+Kq5oLt6D3AwTf/B7BrsN8bXI7bt1NhiYhdiziFQIOIzsDSh2Sb5x4qmwhgtrbfnDw4tQ
xU41eO15vKLMdr15YwYL8FldgWgjqww8C1eAepzkfE+6jONCqoJgu3Pwq1ksjCZpWVCnhi0OoLvY
MO/pCn8nGxI+b5j4qC/zY3IFyknNBjTPrwA6IQbpzvVT3DGdoDiHO6+ynhKHLqlGLu2fTBum5DSi
XDp0yUjX5cAQfa+5bUod0mLSSykLezaPVVlZx4RsDOZ0mbi3lDOp5rR0mjB3qkqxTS8Y2t+DfAQ8
8bt8aSIdc9r74qe4J81eM4e9Cez1Su2woIXTML2Xepj9dt85s7Ai2Ovlw1hbmB0Anw5zlS66OwvO
cOITa/m89cZo7x36Q1l/aC7DpAFx+HPRJdAUz3k57UqqkMfbxRi36zH3BIVmpbHNwb3qfeTKZZXt
vXVqzs00qXHvF3zhHWWRK+M/6AJ0JqZASiRNIrhx26wJthJ4+SruS4lnlGD85GW29Prb0AtqJshy
WnqwZ+o1N5WHFk340CockINnoFh3zHa/aFPwozVLjFQZVKGLR3gyeA57+dSKxbgFt/I+cA+M3I5B
gIhFL4Wm9knSzd8i7XUZ1yvaXQBkavRkr+cKyx+GpcFOHQlp2iDNopnBcONhNdBwGIOm/aLP0MaU
YzKXYrYK/Gh1KvfW730WuCRBVXTs0G820ZJVHhCGrY74etYaEYLbdnttWtuXYCGYfbfYspNnSxjF
tytFcl+wSdpA16jcMUtBqz0FZpr98hOT0yckKIbpLYNU8mKXcJUq7MYyl0/jUCL5IO60Uw8DKXB3
/cI5/ei79MeShL+QYoOuY/F3o00p4LDaGONKT/R6CLBWNFHvS/GD/VycQdYW3p22me4X1et3uWiE
2PksOJTcBn7+mahu+IDKkryvio+fT62dYPBm8EgFRfDbHxfN203zEvRPmJtKEReZvr5V1aj/qNH5
dxBXKmife1AKLDxU8HbF/TQN1nJfa1udRTX1VR6npsdAiZHIWPeyWms/mkkNvhd07BVOZLUpFqKG
LgMgUq2lVTVYZJ7Fq/SKKqrkCAW9OslShrMU3S3FZy41grxkP2XL7yrWhgIiytP07q1bsqanhNTp
RoxIFgxs2fZohyJrxAgV4oA0gHIdrdYg+zzMB4acPf3kpZOy962oyEL3lqE8dUHZfogg0x+TCkf6
heLVxoDcywUva+KbL0sxuvWx4Ny6XRaZrg/NyoZyCNqxJAU3bbAJdQ13nl6Xgi7gtpyf3HmeZUi3
IUIcjvMp8S9bWdN87w1Dop90b86DMUJ70907K4vcPqsa0sqpB5UPGh9kFbkjR9rSFUUSZ7lU6qAZ
7Xi8Div/f277H4gA/+Pc9sXTkrX/OrfxN/6a28zgHwQ9u7rPq4b/INhkp3+NbaZH99IWYkVAwyZU
3Qa6v6c2zWRuI85lqy9AJUoMClrxv8c2zdL/QYTdpgd0YGLodPvvjG38cb61/0VhyKThwGxvadQW
SQfo0v/NNMBz6/f4N1HQqXGM+wIRk2pEHqaTH5eW0u+Y8p8MKn7tZaxuKt0cdhDQZ93qf/b1eErc
8dhLidNfz9TBKce9KfSMYppURb03Z1FFh5kKgsd8gJMLYBZ/tQnlRXMd9mlxpuQtpL7gHZUH7jB7
uBv1/GVBJnOvyX7vDRYlHt4fv7d+j7Wph2Kq9pRdPoi8OmEw/Jna8LnEy4Ma2Gp+awYsfcT/4We1
xBsuzzjz2GjzJODcH6d7q8kujAR2nNk4Jiu2Q00+4MecIjczRs7y9dR4fPOjacedXXKMk9MWZkp+
Odb6E13+riz8LJT5tO+18buf3WlfIVEC1PwsyureLfmxtK6qznY/xI5X/ES3q2LXEnu6xb+1tWij
lm5BIeoHtSDCCnSJRiX47eQ3JJvjx32btX78WehOv4kOqVVzVuzLU0oV6sK3OQ4LRxtx9NpLQ0VO
w302Dz1ci+E90aGTR50s6G4k6CRy+vUHue7YF2f7oOPjryyrjq05u4BsytBS8r7Jp0d7NO9h2KLV
HCJpEIUSeMAJbfPBkVeFQTefgzKlvlxvbp02AfYSIt/NGs4PvzR1brGkOKxe/ZgV3Y7Z5TD6gpbu
9ZFuyVtL1HdaYJ2lyFA9ad2zUMVTiqgRslhr9y6l0pOteb+1OXnQPPc8ez67bs8f9iuLkXNY+oNW
2SRCItzd+tXBynlXQkX6BLhneyTm6K5inmCKVA+NsJ41vMfPpQjSsElS9PfYdQ+mWt80O73YJfeN
WHswmP4zr2aiEmfL+NaSjvllcafjSBhhJK0lecuxIseNBU+NBNA6mct0VkWx7qoZ81xd9TnGb+lE
hTP3MZn0wObyQYjkm3H21lXde1M2IhYkjmH/Lu+pPjBvLJoszNHzaBWXy15LnDkq+uA2F8txAf2O
HRpfM5hLVBPqzsBIvNcgGrdxw34I/OmXnQ/rvq8oijTagu+rz36UrC6I2ZGyljm5/FzPN6UCeKqC
V12rbj1yDfdZrwteQXO+s5v6VK0U8C6q+JiUUcaJ6MedbnVvJSKzELHf3dRRlqLZSb0DE/i0CnUL
ococTB/TDmTtGBS3lQ3+nOT2dBqKFFxD9XlY25NhhvbcXrSiB8mU7nKwQWIoLQjqkBhMgj2RqUxG
XlMWINqwGjSHa11d0PK+ukE6xpSzHWtaIQXJrTFxR/y1Yv4dNOXNOCgZZokDWkpntSkwis90gGpz
v2kzPtGHoADLMW+qqonrHC4S4O+IJ5qGC0pQhrTaZdV9blY9XGSOQvixSbR9EPwsjH7mUSh+p9PN
qJBBsTg+kKKooqpAEGTbgsLRcWGkxK+VPlvm2B3ZNfobpBMSrLKjRH6d5N7U0+zEcnHC9jv+rMi1
2FMaYPyYAvHsqOVmSRccl7PqQ7tJnbtuCJxomZ3mN+IJdG9MqzF67OJka/MaLShoZ2oewL2CBta0
vbfW+bZc03Nv+PPRln15Ho1mx4PQPUyBdlm68SKr4M/qjS9FMb1VeBMFMGtM//pX7o7BLq917KBp
cp+6XWSv5tkelwu7IRu0g6TIdWmSX3yLf6jVjnLYfPfONB1ka9W35mJFKGnBVdM8qtvp2GrjAz3S
dwX9EpFBbNJRTUi7UtZA5fhnWWpm3AWNe1wD/UbV2o/exfFp9qP+VfiWD0fC+dVhlv8sG7M+6/Tz
hcaMvXAV841eNc1B1WBKkkrxuJCzg8vW2y9j80wJxAcoLw3Lx2bSCOYvQBMqu9oNI6q1tayWl6Q6
ra3g/FbGOLwtrilvtdRkCVl3q2rO2TJJPQQkoarUgdqaHHvaq9wkuD2BwZiMtfutlxyfC0UJt6Wb
3WvdjBKrGlA5qizbddUw7ylrvp/qX2bZ6JsyGwVUuZCiYbu/RkXdejrIgzAyK7IH54jM8pi12n4a
9LhN2jXs5IT20D1P6Rp5Ro7vOn9bHRjbbKzP4Pen3OHwdUQHiCr5fEjLx8/+tXhY0vq0uriJn5xM
F15kTtciwkJPe32za3TumF7d5oP/KuDXJ5Vc3HL6g4kroqYK4z/5GImf3dKV+iVk9Wpgl921tnD2
qOybHTXS9R7Q2gjzrFFxPiblfhmSfdDAhEppGaDWvTpmWZDvLaHGaFDTkz3qH3O+omndQOxW/Cp1
bYgagwNgogFkD8dc3gYBN9C4Th+5lwAze9IwDr2EMNQHFHFkLoj9IsA0C00tu0ZSn2o2JObO6/ru
uwqN6TQwWXToTC0E2BhMnO44O+0YAWsU56rNis+8oJ8HzRz5ADBPxI9ikqCNnoSjzM3Vp55Z9Wld
pvKoZbZ6z21zeduAj48FgvxRh4LDb+fFwrl30v1CETj5AnPUjfqzpdnvdVPKl0IfYR6896ZzhlOb
YIzLBnj3dKoabnMOWY0yph3YAwEhU/IzkB49wh2C4xRhY2z3AFFBe56RGIdN/zVJ17pJAIDiVUNk
CYX5qyjAkBvPOWH605/7dHg3F5e7zHtKPHUYptF6t9OWemWh3VopNFVq9s15MpjqAcTHuJPcllXZ
DSdAQnZhEc4lrow2vR+a4pwF+knNJtu9EbUmpKbT9MeBM96kLp1W96j0Wvof0IgDF+H9fvPy/iZB
oNCYFUsoIPdEPMOSGOTCjLkVQVcdl9J4qQMbqXc9UU0I79Ml83Q/WOYBSov30U1BhyH3FgIEevT9
FKuQB3ujK203pxmaPF6GILn3M/WcmoSO4KgIlpm7VZymXN/ntv0qqzmyjFVFa6HFwdYZX8A3BMi8
yLjZVZkBsa6456fIqbS4cEVU2+aXKatDa940uh/nwUKq1hiCIB1t5yFt8t+V2V1W6cYohOtonJmX
Ul4Ej/YgLT3UiTom8Dltbx4q5C6MXXvlumc0iv4BSQIfeaOV+3xJPaS16xM1n3dWi2W0RPLL9ra+
AhDofCdUqFmZUsdeTW90yJmxvVyVvu69avi5Hf2TbI2LoXOfyWX9HsfpNkdmsqdUO0waecRlcUIX
cs9DzciXtxGxy6HbB/updXeQusdRJre5Ep9CPqHife5sEHmZxJ31TFPDx9il701rHLrB34+BOK1a
dVOn2sljle8d+uG1QsRtUZnxPM302+v5fpYQOrVYvtvS/+FUXFWcDaXbf7Se+CKF/OJMKB+T9kbm
JD6bbJC5fSAYCsK0O5TO9GfE3JG703m0x4+1PwZ6emj7lGkexV4d3FjlXbBOPxGG3Mj0hgC81F0f
2zm4qApfBIlDflaEIhM3LqbsPoEpJBsFQGoWF2Ez25D6e6vK/BcJPhDGyKoErHPsdM2n2ZtHV2ox
xREDwceAWr1DZ1DJz9XwZRbd/W5KHmymaftmwYwwrIQO9e19a4nHUUNBUqS37tbAVfoPzlzvVvFk
SW1mA4cXN6t7RN4kivTmrU4C1iBMtMMal0mvt4RiedkpWD7QqOwTt3rP8+rWZlB1pHHxTO8tt7PX
rrGRK6c5JCP9nZXBpZWrB7I3PmgprGIyHsiGyNRxUda9t/werSz2iwKRkVzixtdCMeO1aoK3wWV4
6Qd1XoS+n01LHJRFE7NlvPbdD292b2Y3+M2TBLU8lE8mSpdwdJFPs4ykuymbPpFow6Z15d6sbPuW
Alnr0HT1cZ3Nu6LQHyZ33dVyyUKBugdUZ4Ks9b7c3MlDoZa3XCPRtsfr5XONpdtjOQYfM7NSwVWm
N9pNhRNlnV8tD3xTQzPgBDmCMXt8apAeAR7e97MRpaa6lNyBmTb7oT1yBajZOSVoofFufozjfVB1
d4SJ3Fqa/xyohI4y64edUD3CscedIUSkzO5VrZ+l+6twtK/VuuSa86CTvt+D/3DsPRIcepSrum3h
DR9RBP+Z2/y21Z03mHwncuxlV1JHjgQlyhLtzpnyXekPZ9Med0RafQdG+zin467tfpiF95VZ8lgX
zSXN9fmOvJwwmxKqYWEf5GihNDyzra2hOYA6lQX/mZN9blACk3u0q7t/mr4tI1KlTlprEeBfeWZE
Ncht1WmH3Fx3aZ8dkSD+LH3tHdlVVC7FvHf0AZ2MIBJZ42qo6umkTemdQ1o+/CyHjcWaToTGZERF
hp4A1ftO07HolNOIJyDrvsmCDTszEXxM+lOp+f7OMzjNc1QBsTdMFhU14PmQjSjT/Jekyz66GgGh
HNUNaPFd1/dbbE/9X+yd2W7cyLZt/+W+c4MRwfY1mY3alGRJtuwXQpJt9n3Pr7+DLtfdzrRKCdfj
xQYODgq77GKyC65Ya84xPUKPhouScQx5kOZHI5txISbQY5SKX9rSuC80VeyA3j2HklpSOUW1ozJ9
7PvJXkm/OtcyWsK4e556v/qcJcwVKeAxLISIHewhfs0WKVk9j/qFXxT2du6cjhGj9RIMxQdwP2BR
Oue2jvEKSp8g8alo8ON013Ng7cEr5Ks4ZhY/17g+UrReGzquFqovt1klVfBZA+K11hojOyNEbNgR
H0z6YzPOO51B1Raff4MeP6sQIWAGZxqSX6RINrjkkf9JiOAhrHAQsD8el/9ad0Mb9wfQXDujU7/l
5vSrWkPdrEvshA4KRvwH3WXqU8GjBrjDxeONg/yQw25inrLxSfBcpeawcYvqm7LFbVrPWz8thDfh
qFzEmkm5rQc/v7YjyWaiitXadiptPZI3vw0tSC4W0Lb7CNrMhkuKIHM8n2TGHjKgWhmL8bb1sUUE
Vu9fRegZM2Ynmrw0ujzflllZYW0Zci+yS3EuYWyvzKpKv8DRys4tLWJ0Pb4yYPccPd5OBs9GYj8R
Z3pFBOiWHu+FZWbfHb61asq+hMivzoqpSFinYxxZiPe+ZNHwETjZuWZYbN0DRCUNnzacISto2FcS
pjlTd3lJacpsmbVqXWeRh8Z1VWrGlWWywtmieOhEqbsbBGw844OGNzIqMw17WyAYkFXQm5ypcLZo
R6NnkY5iMwKZ3LnsrXdBSw9mRDXhhX0Z+udRnNrZBi5V6tUOXX2dt4/Vw7+MA/BKjYKUXM2WF6Qa
aCBbfuz88KWDPChGcdnb+d7gSXSa8DngUctt7SGCcL8WZbLx43Kxh23DvA4YSwpGI+2q9ifIeC2f
5TiDEJT4oKtMv9vkBrYgEH2WGC6DugtwXU3bUmjjusPq5BVmTh9X7YHeeZnML+oh+mbAaYqM/sKN
1FmfhZcoiZC+P44NaaUQwcC7bTsHxT88ob5LUbEaaBv75ovvRl6TZi91MuyrNLxMp8+B3aFPnO6U
AelvSp60vLwqk+rMpGizChPMVXRBSvKdU8SeQhfc1Fq4zrXhirHArcJ2UjYdwtFPqHQ/xCUSIWOe
N6ZTPtFVMM5tSmIKxqLhE4vpEL+lCrZp0IotUPfoSgspT32gRL5cMViZrv2xv0mle8druQ6t5sEI
sPTN2jeDum9W3achrFDXNMVllEcfGEm6+36MrY9VV+ubrpjXzYxei4HaWuF1TgEu6T5xgLIQV1qM
6cjnO7UaLPcybuLHvgloZ1XDeNGE0Z2vynBj6hVG37zat73EStrN93PKCHgg+BJB5ac2FzfB6Nue
LCTVJQ5WD8XaU5CgvVtJ8UFzm5qKKAXpV63aeWHVpSXle+duE4TQDCiZygXh9yapi3NfH9xrTEsT
rZxYdaRfOmd1lNxakoYik18kzdumcD4awfwoXVbOHoDkpT/b5yoIr2kMMWXLQosPg9IDdolxtJM6
RY4s46TbmMi2AbuxQTTse1wm93GUPvWIT/+Fx+H/UxnGEhrxzzKM6+eujtrn/EiJsfyln0oMjA0K
LrdrIcf4qzv/d0tfE/T0QfbZBCpD2YW1iwjib8gEAg7i4UD8IseANbCAnX629IUBZIL5IMMBYpuQ
csg/aekfAk+AS7NowDRgomBhrZBy6ff/kg8grZZhUhd9iZwBoSi7YWosep2/XJO3wAQHQ4OfB6Ed
6ijsHQu96fAgRpbBmB6DL4OThGf51Lr0xDXtQi+HU6lgb54OCZaMJkAbAcQ4PFJgYvVzJ/ezAJcK
jBQ3xod2youTmNjfTgjziILwZVnS4s4dHQZuH+tNZT6pqkcYhme4eyimsD8VKrJcl19xDkpwGNA+
rkGxyYjn+OZEDnjMSj3NmEVWsemrTwHSQ8ptKdYuEoGtb8NeSPIpu37/hr11YAY9wMtw5eDJOSLU
JDyAXW3oTwog6FrBhcDd2iw7y6TC+5BkdO1wdO8nLar+KDBmeVQkElkeEbAsts0w6/AGFlGhyVrM
T5UM2vgRbefge4NFxbZFH4npDMemIdcAR+10W5iytTdMsDGRvH/+y/kdX3iE2/wYHlqpjilgFrV9
OpfyqYtDY9krPIC7oGZOMvHHB3JBiirC1+Ank398dIcpmUIcvepJa5NqS7xQtSHlFb4GHJfz909J
/UgsPDgp6NoO/zOWKBvq2PHoLrc0bdCrcA9RJoB9aURhi/AAtPbKKcrsHh5tIthVJ1h0JQjYC9sN
2MvqVgbrE/7gTASt1UvmWe2AtCov/PgFkB49v6621HM2tPjcA8FkzkOKnftra8YIsel5R2ak97NE
TVNHjulp9IGtS1XlfIodv3fLVT1nVEaD34hXNGnGuIn7Ga0HtmYqMVT8tHgZyfSMA3CvazvNUqq5
9On2XDvm3F1F8zxhfDYTJ9oOVVc+A3pUxnWjuX5+57ha+ElZ8AWIcR/14kxSBNOxiGNCShKhejZo
WMW3Rj04FMqWS2Gsgfe5t/qcillKoy035eT7rZcNsHc8dPLFV8G0ztykepwy08QQ9jD1g44Ys0Tx
Tm+NSvSsBLx3XrJh0r0Z4Q7YShT6FnqMJQgpWIyjNF6ncdOb49Q/4NJgdzrnyHxWWRL1X0ItD7/W
eo51268jSZ/dREPuP4va0YMXGk3+hxn0FiPQDsqfN461Y4WeABPJhd3pWhxWF1ULdUS/Nxy0J/oa
cR89gKKzGgtXlo+z0qWBhKRjTm5RHiX1EKOlTwFg2Cvlty1Isaksa5KcjXLAF73XZlOr689lWUSx
upOzUToZaGszaz7EOG0YvKSINXzrfijcoh13bl3Vk9cq+KXRZSbqpNK3wsCoSQMQL1ppOkA/taCg
O5pNNiqvhywNKE5aT5t1X+jbwI64+bBHkOjXIP+SImUaa8nArj4xPVEdYd6G3ZXBKq2KwEAwhctu
8aaDyWkf0LLPybhCGVR/n2vFRCWWOn0xOnltXfpXvQrybrrFBRpbOpryUtXxjq6hSf6amelanj9i
U4mLam0C+VBEf1WlglCDkIQmTYaQqzp3K4CYXtdWegaxD13PZd/7lr5rmA59H8jlnlemqp1rN7SC
8rwQmfNJ1T2R7S1eiW9xyuD7eznWsCiaCYEZOw2/BCQR9NpN66SRvxtZ9cKPkxNKBlhOrsudXY/Z
fOsXZn/HZ8GkXsf3Ma9ElcefxwL1yw7fkwPLojXIcQ/RUI7Fp1CKstuFs+Woq5ZBgXWGr40WJcA/
Y0ZQE4j4UuRh9WQxpsU2PTc5WU6zJTSvFW4Oc3MY7fIlCJOxBSWjRgwtDrphXqRRH0F7Eg8ZPDHd
7ett6zIye5yGtlcPCyvPvwFjIdKtM5Ej8hRPiake6HDq4VcXgZL12kSVohmRZpNg0mwSO1B8qgrh
avFq5HV3r2N6wglqzJZYt+veBcyqvF5HIOeg6qr7+DGZoxr5FSQTe3hAqJ5jFi6KgGYwjFhpXmlI
Z7iXIWSaHKvE7YTaPd8gNu3wKgx9eteYDEBWIiKufdWbeCtxLfbYqaMYZwxd4VJeDWlJP6sUdXon
GH7cgrKhczLWTeAyNEeDvTZMH0FTbEbie1dxQbcYKUPHy5veSJH52da0RuKBUjwb+vA6Y2WBHwP3
N9qVUcMXFnZ0BpZmtPy7AEnox2asJh0DtMnrEmmFr3OJrKUlAkzZXuVG3z8QTGQ+Fjg3sAMFmRGs
3WKR9AAAi6ytZHdgQV1Gm+n5Zh1eBwBFPjfToOgTon+/FfikFMMYLWF/3fhghKMcdyDcJTO7GZTB
0i6myPyYDzL44mC7ITMw0fzPuoyL1y7V+4fRHJCF2aGMv4XGTJMJ7VLzxdJ0/bqszJQ9covvA4Im
kZSbgWbK54LbV68rM7ZLj3YZWYRs5t0vpptHyTpniHoJzRxvI03D5lMzNOHnyTGzl1AybOb7kVcv
LV6W0bOioTgvR0yOWDvksM9HMWfniWbohGyOmdOvYzVHL+BKzLu+mhhiaZ16jqGj4OV3mJsijqii
e1g0zRdGWcZjp2vDKytUHG8KnCjYGFom0F6MXpHdLbao7TDpc7fS5tD+PgajgwGCw2D2rAZFM12v
Fz8JkBiI4G2nf5jh948cBAHEqqRW1CHvzMD2ncEX2paTZlqXzW7S7lJejmyFfXdijwyEgNevk2Q/
5THjmpUK2KXrczNcztSi0+1kGvJ7FyXtFYC34Z42EVo6gBkkvuVJJ9NrXh1/DxdFVkCIHR8QuAsp
h4W2YnDhOIu4AqVj565Ago+v8DvsxDMYbkSrcU6C1ym2IVe3GFFw3iKUzKCsQNfxiAos9mmD6BiE
91C+1IOJNBkdDPcFIlv2bDk1DoLCoszYqik3e+a4dt5gDaFdtQ7mcvB3/OkaVSd4SgxIWdFdhYnZ
4+CKmjxGI+MnT7wyudjR28JbI/0mw52WtkPi2bI06bRH47z9URf9T4n2f2DK/lIiLki9n1i7/XMG
Kg8HwXTkH+DP/9Shmf9Bx8bOUCx0Npt//HvT6uLGJ5rMJSyIp8eVJn/n555V/WAmkuSiQ+eldKao
/nvLiqwN7w+7TNP869/+yZZ1qYn/W8eCRZQOG2LItPqy/+KfDrcIzaQwcNeY2saelqzbNmO3cXIt
urVFUN/btTWegCwf7gZsSWHEVogNCafA1uQ4cNGku5xYfciEdkzjdS0Mbd1I7aXPa/+vh/EfCX7H
+jq2P3hrXFPBluTk3N/gqqQSprHT8jWYy0kGYpOWfK31e7xMGv1UBrg9ZsLQljg7NjRz9RibuJOh
T07FNqstmph8SMI2iYTnizg4m6xWOfSFhuaraozFOabNNBnzQrevUkuVe1vDkM3aDyu2Kczkvmvh
V21TZyTyRuusVF25Y5RW5yF0NF5dygh3U2iZKF5HUecMIIrBDnaWPVvcEQhYRXWWRw3T8TwWRFSQ
moWDKzUctCOYqDJjz5A6a25ZJyK5abVySq7jMhhfOz6Cl3U0l/ZzFo+Fce3MgX0bmJF/XaLwe03R
BUUeDj4YPqZsymlc48uYDeYgcdC0sNvdJC1u0lj3rwt2HpBVI/yWQK1aJn3T2vJrcyEPCNrCV2Zm
I27XGpUOaxFqVsgMemSfd0a7xn0Ngl6kn3MtbIHwDVoWV5fj1MFBGJdcJuD+/pSJSyesRrzC5lg4
CEWMhGopZdRuNSbf+ZiJr9rMVGzGCC0nS+KS4EonieI1G5RiACARD9W1GVBlPjgDRnwG6IWJNXMV
V3qvf7SHEbMo2hc1NqlnRz4JwhtnYObbknNuFkztKfVJVCAqFmyToklYDa7aJHpTz8YFH7qQQrKl
vsqA/GtZZafrEo0obhF98DMUcZlhTGXrFaFpz7d2W4k8WUf0IO3sZu5svmB+g57/UxC78dywE8Al
sC5nBlLPKcQzBv0ukPrpjhNAnw8ZrunIIUVS39SEm5RhQUFW6Rix3RU7/qn6YKMhzG6zSDNu/NbU
mm0jop7xsjHXn6pg4iGq+mbKtmUtC23NfcRmrqLONVEaEPa8tmjoJuu5teLsrE8QqHsjwhR4enZW
v84YNedNW3Zxv5v1UgUfuzor0MfxX9OZgE3owoIbDeoWEh3pZ6RecK2LtcxjUGSVzVCGPrtrY+sk
7pP2NXwad+e7ZnSmhgYVPi3hHplghvLJTnrmM2hNuWA5ohH1FTrNAKKbr1WxF1ZKjZ32Y5VeAi0L
FXMLHXm7pxtzSANWtU1z5hPXyh9NRxUD/oZlsLeWgK0AltlgmRuDeFWJQD5J9LMYyVZB7qRtld/0
IjWSM3REU3DZWMjJvQa+5QsabRNihRmNZA2Uhn5RaohylhESYrP5okbr1nabBv5jLdhxuzMuC39s
NSujhULijNcmfdbvaAbZwbr1w1LsmkafcjS+AKtWKpzKMzk1lgEHqEwgPUbYhoClhHhcu1IjMwIB
apNss77TvaGOzfwMIbHF/o3IJiobthqQiWhxuLeJW7rNGVDw4SERgQyufV5kZ2dWshP3wWjw+G7Y
ghrxx6LwR+tMtWOJKlgZ5Kiwvck1DOUYO1FsETaeE1ysj7MG/aJhvLvuDBzUNCwiQotUDBLzKmdW
HZ4joE6rHQOz8GtOC2aGAQWOcoVZHWmmdMNgGSIzLSAFELSKSAEemFYJiw4aUHWZzCONgWEezH7T
Z53Z492lQF4nIurGe57KAWRhaIbGI0IzJBJY5dOARr0xuizWn6XtMDDd1aVrxDMyIrDQH/xQzA7j
E2ecii9hjs5BfhZIklyeS0xK1MXBOisj0hJWhiANyCI8Zna64WtQASirHK83ljzqlx5WW6RgVEy9
ZgxfRxk2WfX4v/qonX6QfV0qi39u7e/YF317JiypaZ67A73+8vd+dveF+g8ViIL1rPMyAYWmdvjb
Z2n9xwZYbpFXoPMP9kJI+lkpCfkf4oKIeNUJM6MB/4vPEljw/2vsC8f+I7n+0iv9b6FEL5WvFZnU
kmQGh4afPCqUCKaZeuHHN4GuWZNnNe2y8ZN0hwDzkcAxavUjomFxKllcLB6A4+M6xBNKCOpE6Yml
nvplppCRT1b1ZXQTQnRBI96bKHKzltiT4cqKsm9GCsTAj5CLq+Tplzt0+9cxfiUgv3VorK2SDF1I
Oq5lHR0a0EiFF6i+QXlWX2ZxiWQ5dvN568YRehqjssOAwiIqtnAhsW7TlgW5w5+VwYlKTiwYqaOL
QN8cn4bEKoFRYvn3v1wErPiBZUzhDVvqEEkruq503aQGZodhJu2HifEsakKecvEyFHVj48GvfHo8
BLLhd1BOeCljpGQrxOLlqeSJNx4MKIfMYuha8QFeMNa//jZi8zRrnN19GHdiQMTnoD83+jp7nMYW
+BsJeXpx2cs2L9fv35/lP3x8UQwBmZrJDIgwwebh1wObk2MgNg5uyIeTL4XZFS8jhIe1L8foIhWZ
+NSDkbrV3Kr4qFtwpt8/+nLzfzs6U5TljKmszSPvSqYbjWU27j4m/exjZI3tC3sNaHOtPBXR/tsY
yiL8xXFAhfMoLjHfh+dJas5I2Ja/hwiqPzqiqc5E1ondn58OrHFC4I3F4WMevd59YQZF4Ks9wBeg
KUYwPo4BeKm2atvH94/01ungF1/Y4mztSL44PJ20l2YbqeSmE4DEq8aqbmw3rk4MKN66Ow6pEnwA
bdNi+HN4kC6Bdt+k0U0uXPybFaBuYgQr4wPIsOlEgsVb5+PC5QGwzybSPX43i4EejB8lN0Y9d5se
vCtiUJLExxPP25uHIZiDZZysctM6es1ad5iwh0dcrGR+iLMyQA+Z5ycmSGKZNR491SarB9thQWIR
DL3D6zaU+BrpD98UkS61dWVTdGxzv3E9Ydj1U66y9h5+i6mvYY9KVt7YwRhZl1LYO8sXozrxe944
abbIvF700h2dPezhz5lTqzCz1Nk3bV6fw2rTz3ot+Zlo8Y/75OWcjs8ZAA8dBQK1Dds4mr+WdIBr
vxJ7ictiFRMIDRA4/0Ty4gtwqxOJQG+cELjCJYfB0gGs60drlt2ameua437wk+DcZmSz1lVgnvpc
LP+VozPC3MVjAlrEWoJODy8buxD6KqncIy+XF/CYcvS1Zbjm4Sq8ytAbr/KlsZFMmdkx+LH5ZFoz
9GsjVldzpyHzj1L/oara+J75Vs8gQa/RQ2uQZ80OV9P768HyY45/LOkCTNglvB0QtIc/1kBVWUnJ
pkXW2s1c9OULnEHGeJPhMskJdIZC+s/QiX+85W98Ovhu/PeYR2tQG+ojoHBjH0t+kxcN+LjCccwu
S4fxYqhok6yAAdu9J8x0umLGpd29f9JvPQe2kkR6LWNUeq2HJ92V8IdYVPbk2zC00+rmGvB0dOJh
e6ts4LVB5o32WzKmXX7FL2VDUwg24q2+p65QatONhezWMoQJvZKz2z8xawsh0DbNfecuCuFZ5QzR
avZCGyPWNbYNKrU0dJSZlpx4sRcuyG93nZfOYXHGoYrn/vCnzULGJTiYPc+xgxusCBeocfqCq0Ju
5qSOPlZqyNcCB0ix4js+PjG6EJsw6iP+yXVvwWqJ72mG//39G/Ojnjx+HPG30lnk/SEz/ejR6Gfy
pRpX35OmIC7ssJBQ2ZO+v2j6xjhjhxvdd3VTfLZyLGc1wrlP0KEQoUFRn0hmoIbfEI4gz0dQmxd5
ppUP7/++N68bIiCXZ4ay4Dgf2Sq7hmaqvtdqM981CysYkVd3QrHxxopI048QNtqG3KPjr2cwCfac
Qb/PStEn66pFS57pUMGi2W8NenFoN98/q7e+O7YpGcdT0NHxPU4xKud+INWk2Y8EM1yKltyLJomN
L8g25e1AZ9CFJhkytpv0QVwbkcCOZuo95DWF/u393/LGFeaVlLw2jk7X+ljZQLhpoUKn3qeBZm3m
qPuuyzE9UTO8eb6LGka6inR3ZBuHj3+bS+UnYbMHGm96w2JMC+sGXX0Rqg/RVA98esMGuGgATAaH
qNuiaZ3acAMMQT9x7d/4WCAaY39Ho5hwoOPPX03kSh1p9X4I2StkUnwu5+7b4Ogv/iL9neddY6tT
H6i3rjHLm+IDSCoZ7eXD00+I2WjMAvbHgIoUBja2TmTSniFcki8McW7kDII6HBtjOn/SlnVSdXfm
hP1bFF+Cpeb483vOBm955x2TauN4NSIFnFFwjlEkqM95vKGPTaZ94qx/P+llAsJ350cFgEjv8KRp
ydRDXVT7jNbKY6RHzYMIC+uPz4SGP7Inl9XBcUAcHx6kQKuWVeawzzqjflWDlVzMJgLv9y/X79U1
B4EDxRuL2pAF4vAgOYGnmmkN+1Yf5D3pDC0+ihm8adybWXbidfyhSztckNmUKHKruDuL2ujoWZmI
FxqgQ+7tNMqnleEYwV0IXe2jasZxhvPhoKshoudR97PufGTn8jwJGV64Sl4HTWoCQLaJufYwUIJw
H1py7TaNasph/f41+a1bwOUmEQjhJf0RRju/rRsmuA/lS6aloOFWJIaKea27fXQJo4GhudOYANNo
vGdA+oZG4/+303QWMCdJ//AZWH4J+wSYWC49Gxr4h7cngWTJPAFAaGJjkDFtGt06LLz3z/f4GVh2
pELoJuAv1jHO+/Agk+MEGmzrPWHBCYONeLgGygsgKY/37x9ILF/cXx+AH0da9r1UMDCKnKMj0XvH
iskDkKG0uUP9BH6FzE37gk6w2kboIlY65ipasuFdnffhbW4O2reWuNuL0q7mhxO/ZnmB3vk17tG+
nwScwJJFu4+MprnmI5LfVnLobnV9uIb6bW2YPhAGjGEq7ab5ooRTuZ2ckcAo6N4pJkgtmU7c7uX8
3/tFRy8IwqQorv16Pw8aEhoW269+2qR3A0pHgqZAKgBVNDdJwlxK4B86sRYcr2rL3ZEmQad0GgE6
ucvd+6XG7PIISqrZ7O1MDJ6DSMxjYJedOMjxHuHHQVhqXCoDhr/HybB+r1V1mvAIlK38UKA5Qpo3
Xct6wZHb9Xoa8vHqxH1ertrxVVVYvzDLLU0E5+g+p1oez25b7ZvG0ZHmDFJe4VGb7x0XMRBXue1y
T+pFQHngRB9i8OxizabZMNEYojc68ba9+RKYwuSVZitsU5YcXmbmQ60p0oYdS+Bezn1GMw9HDq56
P9aeWN8I9mCrcQ74DZWPa2XrLsKPy8Ygvy0w4TyfuDrWG1eHugUSDFUSg/ijJabtM4ecjBZTw6Rp
5FeEzWcRYT4GE2vYMRQXd8AFNzXVZqQVFKEMLK1vJRLQ6kIrIxfxr+EAC9Z8iEBxNCkQEqku+gvg
6cm3E7/1rTvJwsySyGJImXO0fvDV0AuoXXvsNThuVWIgbVxiUbhfAzpzFJatRhMjaMLKcxu9ve3M
wP6mZoRVK+5kZp34Urz1xizbMmTypu78pkpGXDZilir3QqtmXMCdPuwsgF/9v3lkXJuMBD5LlB3W
cg9/eTOZHOaxjJbzVkzV0EGI2EtclVJUJTnuPTQz57gEFYJaEMTY9cNEkKxeqXQfwXjOFn8fE973
78Ybnw0k4Oz8JNqEZU96+KOctg7k7LjXjTO5V0FupHe9CMMvjOqH+/eP9MZldg227yZNU3ZLxwu1
HfpG4qcaXHp7PMc1AJs+qbQTy8Qb7wFdRvBFBqsfLbPla/HLNbYpyhHQO9clqssz9M8d6BZX3RGe
BPvHhfV99v5JvVFlYNYgDQNdO+0qAEqHB8yJXc/qob9uItk8gc9rDQTSQ05smkMqCjg1TI1bkpFg
B7lxj79PiWH6mvfk2J24k6w7HOtgiaQmY960iOtR7zAjOfwt7J7CsevKa4VcDyv/gBdoQ/ZV+zTW
s/tkqnZ4hNnJNCJMqL5eDQNZs6fRV2puR1pXCnQHosHrOPN9dIyuDVti9kO3O8/cYP6RqTdrn3St
secLAt70C0R3qMTcruXadrXZwQWeswCntNWOezGXyX0Vm9Ur8wBctiZowtJrZqeuV/acQ/IhLjrs
N6g1tBfIJ8ldHyEiRnRWVq9towd7MNDTq2mBB94Qm0aAAVmw9tk4mZM6D7JkbK5bqx/BL3Vm9jq1
iuFxSzM0XkMr6T40hqh9z03ZYeDykn63BdfRwc0GQfcVFRwusKEX2odq7osc2UCTo32jeDlP4mL4
DHhtQjEBDxNKU5IgD7F7pb4IvMfw6jSTAVcwzw48H1VACQF2kHiFrufdxRgTp7lySYGE28y0SkAj
Dm3Yhog1aPSMgiVtx6BcEMiNixH+d4u+L3oFtoKkEPlnD5KqNvieSIBt+VbhCJ68wq2dbJf1BWb2
uO9R1q34W6QGEnCnw1Ul9anDW2ZY0rz20YrPYJzHaMR1oLnjLeF2zk75DX/cNeq2O2uUT3RVHOnD
ulUDLLl+TsARtIQfVivgFCMw5xKKJQjOet4TiwbhRbYkQ67aQkhnXVuQudcGmhwTOCIP6WMbExa4
jg0jeZC9WXdrt1/YHqBO8nTtD2w8QUNYWCAUeZvxqm+4O+vZDeo7eKR8NqWVyjtMoVLsjWa0WQN9
6HheZjYi3cyIIOozwc39nMSLpa9lGM5GNcxy34tly/hRS7tw4S5H4luj0cv1Z238gqsknS9ynTS0
HQry+rWwkmbeV5AyM08AHU097AfFPTP9AtoUUnpjkX4IgQJVmLdTK5MPwYyAhIo2rXAwVyVKTAhi
GAaL2i2CNaNQnmq46I3uKQDjUJpNhXO7mHJYgVmt8ATCuZQ1uvQJ9VaHRMlF2+Vn9SYkzQ1LbNrF
kKQBOT0bbdiiq1C5fV9Y0/igJjIjtgaqyX7LwAtu/QjY+kHHA8r3UU/gdbBr7W97f+jvoDNJQNx8
+qEvkCz2FQBZKbZ178pNNkf9JYHn5Q5QOW/p0Degs5EinMNSQh9cLRkkA7jaR8ueRLaAHMOHqMrF
la0M7bKygjBfAWxBww5LvLPOCy1vH9rOjW7GFiURorSoQlFBs+hjS+6o8uQYAubo5sFgDQkqJA8l
MtTur0/q/+SdyDupiv5ZvnD9/PU5eG5en+sD7cLyl/7SLpj6fwxbSAZtP3QLfN7/li4YCDkdbhtz
FSn48C9tj79Zg9CjaSRQ0NtLVBOOJfouP1WemjQJQV72FbbtLKN/+UdJTYfFABJPRKZMd/iFDrZE
DI+HnyqnhJpLnYFQO0zH89lB2mMgKDpR2R1uUxw6lHATaYgwN2O7+hen+pdqgG6qLsYGnmlvVpeh
Xj32Xf+pM0eiQVImGgYavF/uwu1f39pfJQrHp7XgrqkGjKXjYy6WncPTGlU2+aRrVF5L5MQN0ip/
59rDKQ3Gb0dZNnacky5N7i572sOjxEmQDRNRCosEj2VLb+TOaJRx+/65LLfgv9UEF48hIUUERkjs
rXydjyqbmBjKFBEo5G5ymb2Zz3abkQFlRFd44B/GOH7tSOg4USQfljDLQXG9Sp5c5tBMGo3l1H+5
Y9McBC3NmMYzEGyuRWe1W7uctI2pyekKWespzcJh+bscj9a9scw0yfCmgFv+/S/Hs0lM4HNZYUpS
9pPtF2SWlhM0lyBpTzyLv980uqu4AR36c4to6OjMfJIvZBwTYZHjd7qYZiOhTdal/+Io7P7p5DK5
w/579F71yYA7xOlaL6xC8HDxVPlURYuR6cSBfnu1JN1G3uFl8yuZth896bGBKQgbHxiblD0JiJhk
5yJa8Bw0a9tSK+R3Qjqys/cfyTfuFi007NZoWVmMjrXauu1b0KoXFjP+i42FB2NbG4a2zavy1Ab/
+HYxb+IFo6VmStSMOMAOHwzdNa1uqJTy4iGId0Xh8K1EWnvicT+6ijx8rFA868iZHB0h2dGbXJtJ
WDDiBD0w+R+wtRk7n9gtsq42Y66fu4kbnLhtR+/XckCaJ4j+bXRtJAwdtS3MWc/LcSyBXnfTJVGv
JnfNtS9IMC/OqyQ8tT1663B4qLG/ctts6/h1rprBcCocMJR3iHM2lAY5Sdkh6tmeJAzhdQYBHyeu
6dGd4xQl3rRF1s9cX7HTPrxzKrfiBi02rpLB0s5Lw71PKrM58ST+fmKSC2jjo8A04P5240JBTQN6
m4OQFH4e6Jlxjg433oQIFzbjoOoT9+2tk1qWJ8tmpdL5QB+eFJUpi35GUDMvPVnudgn1zA20f3FW
6FmWrrmFiOu4M0O+dzSVwok9vL0EJucaafW1ZPfRZo0Hi0hs3n+f3zgrvmM8ityvpY94dFa2oXUz
r3TizX4GesQxkk0qyj9T6iyjdG4RRQb/t1QDx9MRdyJ1xZwssKBkQKzbvllooE2xff9cjtam5Sjs
kfGUUyQJeuNH59KScRE5M4RtTFj0I/nHDcZEmr1KnSIHvHUok/GsS6m25LccH0qKwJ4HO/VGBDle
2BnjfSNc0rXlFJ9oLL51KK7cApde5CDHL3A3w5YpwS54vhU8lJ0/XvaR7FblNHR//CzAAxOLYgt/
ER/mo5PydfQGXRBmfB8DmFq0wMiHjQr7X5wQazv5zFS6y2kdvkihKuyhhY/jWbHWXM+aPiM06io/
2OuAWk4IPn5/vqlzl489n3uUTD94279UF0OcV05tg6jTIUqteLv6azrUzvn7T94bR8GNiyRXsdAy
rj/qpxI1QgoEryjq/LLeEHb4mViMPxsr/HiJUP0umrqlvWaYR1+qqBdx6AsOonV5ukG9btwE0KZP
CB3eeNwOjnJ0d2QZJFGe1QQZ+UN4hpFXreYWKkUqB/v+/av2+6FQJFhIHHBd8cQZR80yZlIjOawE
rJm0FWAMumayTqQZf0qdTjtxh944FrIvpiU6Wj4Br/3woXOTJJG0QBLPMWPjMrHt/KrFk/XMXsL4
sx0Iy5BB75NvExQZShf96AoOvtQgcnGognV1Y9bkfCVSNCeO8vvnz0CewLq9SKZQ3B49DXlsD+iK
8ZaSGB7017IriifAZU572cP8gkQrtdQ5scD+fkw2IVBsKCdM5PXq6IYRMZvJoQBuUQqlGKTpQANI
H1mnDa4t4/+ydybLdSNZtv2XN0ca+sas7A1wcVv2nUhxAhMpCj0c7ujx9bWgqMqUKKVoUeO0HKUp
IiDgAu5+ztl7L4tG259fEGP9VX4ogHiUzroSoWimZ0898u6Cgl8HQYAkY70PYshyVhPghQsaAu67
YPY/aSN5EnucbisNcOjaeTvnjf4Z+1r71Bk+1tc470lrb2q8rqEbpP2V3cMsCQ1aM+UeB3ar7Xpb
c88W20qe//y3//WVAyXAYXktfYmwed8LVrTJiKJiO4Iy0tQ0ZrE1URQs8YtWxgRt/v2rkZYTMJdj
ueOR/fyCt6ok56DhnDfmXjfvgBGbD8qWndooP3D+J5Dq36oFf/MmGDodQw8zpY9d9d1WYcZZnkGA
L/nVizac7JRI8nooCZOYpnoewqER6ubPN7j+J9+9C8zWGa2xWCBUfC8qBna+pFrhkrMWkEjbu2/z
olebQk+jTALHse2PpiW/u0e+XmRfHFh0armfn2iPnL3VJNshuYNI/hLrkX7uBSCUGJIWA7w/395v
3hYeJg4XFGZoB6x1i/lho7LKgSwGZVebhFqFiJSube61WRbH3M6sD0KAfnetdTvEm/Dd6fvuWn7j
qHFe85Idv522BBpqZ9UA/qGsMPn9+bZ+86uR8LNWwsypOay/W3frtE5cn/4k+YNNE0lZeA+wq3Xi
rn1jSwmZb0ti3T7Yw3795Zi9ICdeWR7Yht7HRwkfyECW6XwLLooE7IXx1kEldwwQMIarImn3d28S
Yf16aF8LY/jn75YpzdTIDvU5ovXjNO79gfwWaJuqPy/TUT/lcTFdayYJmH++6q+/Ihq1dXy+qnbX
Ye7Pb0xrz7bwCF9GarKU+0WykUkow8h66HL/+VJrz+Lnb4/1y0KXtrqOUFK922ysPACeTT4tnf6a
qewy29W1DEjPCa16qT+VBL7fFS2BtGE29734YGn79R2i3cD7qnOza5fo3Y2WGTtu1jD/8JTqLiBz
Oki26VyGhBjnl5pT5vexUzkfnfF/OdTZNKTwkfH9A4xh5fn5+RbEWhBttgbkB1VwnAAzngfIID94
tL+7ymoxQb6KwvK7i+3H734ZFnPWZUZ9XiHM8gpCdYF89h+8ob+8KzS++BDWJ7jqE97L37tuUoPh
cHY01Jxu1wMZ0SMdPxcIrP/LpeipUCu6gY7x6ufHVi69AmxJoLdZje5hHURGtj4TAJpr0/7Pr+Vv
nh0HLBRwrGUsL+8dOpXB/C0zCbCdGg1avM5qg3C6FH+zp7yKMnkLaBLx+tPzen8MGc22zyHbUxi1
I2FIOnTUZ9cnJP+DL/qXF/37dVyDs75rI8t49+gSjbgbJ3GqTSDNrAlb0ru0jd8EilxMQztOZLe1
u86cmw8+sN8+R9Y912FuTR/o3SJdWLmTu6TcbZQTyBM8r/yLU1hkHv8ffi7OQ2vRZ6NcWl/SH7a4
RC258tyx2lCA9KABGoJ/SRCqmw9ei3dSYp4ezxG7Dh+Th0fM++V+vAKsz8LvRXpu4s9bN03uS9iS
wBzKo9AtssNo3hC7E4KH6/ceAUwffAS/e6I//A3eKx+Dcmq93jUoCHvNHTZ+79aPvb18ZNr46DLv
1mWXvJYZJznh+dY0XVSB/2BV/8sS+7dnvd9fZF0+PBT2nP5//tnMYSCVIF7PWnNSqB3xaA2ZqFqg
f/Cz/e7tp/ng4gTi9aev8vN1oFwNRS/NauPkklmoPRkoCExC0yxOfHYoPBmfG6TX/P0FeJUHM8Px
OO3Rcf75snPviEAXXNZesrrHu54vj2XSWx8cX3+3AiOKoTCiVW/86lJAFUbHkvNdjKs1bMRs73Cv
0WaxiTea//Y9rfEyq1GE++FreHd0NbMeYYnDPWnN2IWLSJuMWGEFtOLvftFch0MkRTy+QvbJn58d
42yjt/GjbazFL3JS2O1kD9cy++A89+uzo3J3DaT4DD11Jm4/X8YTk92YBBTyJsx9SFzGHA2roMM3
RPXBHa0v808nHZsjlcnbxwSRLuJ79VI5TwNm7oHpzVjFu1xoct+QvnSVuoYgCbRqP+hPvVMvsVYh
Sg5WTxonuLXF927tzZ3GmU0Nb2QOfze/AhDgiC8llbGitgLYfpM6jf5Ye+TIbovGK81PXj733pEz
AwivP/+cvzxn9ICc0xlo0iphGPLuOavazNNGDBMMEqntMk+v9ngexU1qeR+dKHlN3j1pOHoIH5kJ
495kzv3+0BwTtRB3cUZspKg1Vsq51oYA6IJtt7gqG6Ifo4LQXOihiw0Ea9xQ+S7LlRpSv9vbbB24
kGjD3ksIFNmXfG5VHWXViqwnntq5LKm0bh0mi86pIEKvDVUzGtN2Vp71ZOdF555NsgpEKJXlIpdX
k0weIHF436cj2Qh2eFg47llbs7MHsDfwtHBdh5Vb6/w0wWT242UmaPfdIkZZA7y6HpLxp0ovg0Nb
pfYErzUvsvjFDiDqVVt2KZ8cVTChGcw6jIYWXInM8BrrJTbnyps3JL5W9c0MUt6TG5FoaFtDw1d4
McNAeS145CLhJeg7w81VOJaJZaF5y2NNEKvZpv1WWuSgnFdDEUPZCgJVTRlxeU4NIdXPlx72gqPF
04kc5RLNDvIq4sn8BEhXuKRyJAemnoYM5m47TllU60uVP1oTSjb4RnDi3VtvEEEAV0vVzrXox8Db
ydm12mPHD2xuulkExtZt7Fnn1m14bRE5lbnc23PvBpcFweNkfLfD1JzHhZTz1bioUnvQksokbJQg
t+EeMZYFaCAz9NOA3gUxLOih+k2a8fyWi16D29aPcPr8NHO9k/Sscrlw7SJXR5Lrxv6YJCJWhArS
CH4KYgk7kWUQyqiXxMlXm0MVSatLAq6AECDoX2er7ipLIpqBafao2Sn56ATlEE8z2LaaX0EQM9NH
Lhin+TNfWxFHsXTq+C6OIWmfDKfxvV1bmJP5uZqMLN9ada3cL5NKQWfRAskqzKQomNAAFnXrV2GR
qkm/JYCzj0nAUa17VRemHBEHScT7cqyDbwq7+5sSJVgO3XOr5GD1elpyIGw8Ev4KL7Z3idC1q5aC
tFgJVhkipV7FBoRVm9QUkmUd9SazWP9sWSlCw9Ll7xYuZoOcbZFZLXeqqMdz/AEVTBFz1JdHpQ2y
C7E89fgG4tHrNrjpXSMkUTR7MpVJep6BJ8MOW4L0ZdTTZCQQNcUdvy1twpm3YMA9K8JBar0aQ0XI
ihMAywGWC8YAwu+Uw1F1RH7VdrnxqpttkUWCxFprPxbadE+KrK+ORCeN7TY1PR3jqd0Km8jEGkxE
VZJ0uKsb3XxLCPfJI8jKHiFEFOJOiB4K9WE8Ft1nL68s+yKZ/RXxu7gImhGCuORPJtostqoQxn2D
aWaIhC2C8eQ1CAg3pPE2xcmPZ33e2WOdvI6CMmVrVqZF6Lzhds/ekjvdQ8ZhuEcPrY1UvOQGqR0N
YHnXEvM1X3hFAq1REtqb0ntdOhKV1ACU5LIRetzuCDdzZqIl/VSHIzZU8UXaEBCySeLOb0+57EnN
TAh8vV8Ksg8fl8yt+THyPJ/JQK2Zr+eYFR5Y+NPHJpjiW9Zus1jpXG7+AEagZrkBGbocRtbMb0q3
u88OetjpjKZB/nmVAFZnWAT7Ioxb6U4RZ/BYi3QYg2/gMoyHdGBQHTLB6sj9SsxB29NEl8lmnGLh
Pg9iyPQbpOJG+1g1s36rK627MhaD5tGoBfZyxjpUX2ER7UsQI00gDk6simVDL0jeNd1QYPCoNP/b
MMeBOM4d4L19kPdmdt6khv5ZS3Un2TdgNLU9yqDkzRoNowl7vw1GNK8SQCLQLLjYKSdGf2dkMs/R
SI+BcbJH3Xl0U711Q41koie4YHL2Oe+nmuRjn/zshFUaOu88V8t506d1HeGwKzRivhJLbMh9G4c1
ayx1YbSJ1rquYi01okK2FTrUAjn+tvLHsX+JGefLi7YSXhdafTpYW9YSb0TBXwHJarV8uQHlqMZn
pbf6s+/GSfGA5KkwzspWc+3DbKcs+TJxrHYT9AZ+EFJJtWLPWjKYu8pvGxOocUwabJRo2exsWmuq
kqfSmIqXZpDmo1sKP97ZBjrNTW6VBmtDxh6gtlOPwph+jJXI21gr2+q+LCwVPJIImSV7r+RzDSdB
KQJD1DJvLRMvwsYkPI002jiwSKRPVaU2OpFleeRJQkwjBVokjmpQPfVVAtKufHTrEpBYEZT+cu4l
yMYe0q4RcTg2DbtkkQ4lYU2MCX1exFx1myDFdxR2Q67pezXzln9elaHuJu+G/kTw1zQeyTLVQb35
GXFUyHKKOAwCMRcHEqEX8U0x7Z+pmYbqy5h63pvE2adep2I0EEANSAm2xLWSpU1amuSQABTH+cSy
sUJK+7jUgxtWK0LARGUl06nhG7U2UKNy0qz6qcORZSalih9N6RJQCk1RN3jZfdJjoQr5ar/O+Yfb
wrCb9K5qcPceMa80vNKV39vV1sczUd1jlhBk/7bAF3lLljwTFyodx+LUNiooyZ+GHbIZFt8GRgJF
UKrHGr41hNWgW6pgCAmjNobnjrDW9ovTJW1ymyFjbV8tvHt8QlmcOpeySvw3W8QDm70edM4pQ7aR
heT+zctxdgct24LqcRCsgG4tUAy4Pk94U4spk584GcEDBulSDwi23dKw7+1i1o0rhapcf3T7ok3u
Jp50v58HOZZXyl6ksWO8mA77PJktDCFWXz6OgDLm23mw6jX/i6i+F6atHQnqxWz3QGFMCfNa85cR
vEnvEc41e9bJabO5fWqIAYs3ppFXKiT5ZDnLCTb1DzXJ3mShknosN3k7oHVlkdCHgyKZwYoMPzOa
qxa/L0tQM/Kbb1q748MMU72vteeqKrRxb6QyGUGycoVz28SzsqOuLI0LMsNQcBOyU7mhHMDV79ZI
QLIeksWcrhNkyeanwbW0S6l64ZFQ7bjdaxOAT7m0k1nQbfEK22jviMPlZara0ex2neY1xrVH1Jm/
1zs7+KJ1ut5+8uIRho/tNoFZhlOv9c6W7YmOqKblwtY2RexisgnJcvf1L9h8RuCbIgG5aszV/PD9
3P4fEe7/w9PxQwnzS8bqxRem6t3bTwrc9d/4S4FrO/9AH4fGYO1r0d5a3Rp/hYfxJ/raZdPpUn6v
XM0fFLiEh6115koHJwiQcv1fClyCxcgodamNELLwp/hI//9//dRIad/9/x+lqr/UmoiD6aczn2Du
w52uDZEf+mGaNHjjC9hrwgrSfY7y97x302JH7+2VZfMj6d4vfRyaG1zEWgeqaN3eG+ztKRs5vyHT
61oiSQuyBoFdZ+qDAvrXgna9jIM8gZkta4G9Fpk/3FVaaovUShgkBuv21sMBcypiDnUWt3U250mx
j9u2hvoKt4vIMn+4pLw3ox9eg+u/CvYfH+33q/xUx/O3QND0fVrN7b7vTFDO6f3UjOSlNEq85KWe
3OCfWdgEvgkWza9tP9ihxjn7VLkgPBcDgX9O3qciT6Borl2vMJ+dDMeLUTH03udxNrypoSpveodC
pXdoSy2iK84ZIGNj0UVpnEELNdyNBynWT4PY3/WTso/JMEyknGpUqzLV42Kb6xQw0sq7V0IlnXTr
Zh7XZ1C1E4nZk1ZYj8+Lmq/toIkv3aY0Nn6Zih2AxfHe00wwv5rKo2rwq4WKeITe/Z+15H/yCNeR
8b8X9F9myZv6aSVZ//m/VhLD4bvHar2yYsy1cUEz46+VRP+Hgf2aHtjq+UUORnrNP5cS0/oHXwHf
AVYwkuC+53r9b2Kz8Q/ShxEK0f9B6weN5e8sJN53c+m/XndijVmV2OJA5egEHDD2/Pmjy5Scs0SK
LZW/ORDMtwheOp2x3Ab/k/OVzkWeAyiLde9AJPBAf6GVnX6iWxxrezQmBqGdxTADqtCCoTzFLnFo
X1N/zuT16LNf6nnK5wNwrV4ie5TxY9n4Pjx1d6pfnalLX1qKvAvyIgw/5L1u0o3bSuvU60okL6Np
kM2lmcZy8s1OANDCrVzW8eBRmdR6uYuNSp/GKKiUBzoQzEMeHGdlN+pipi3Qch5quwdFbT2EnNwU
kenIusBItynCLieBpfltJoPYO3cHEmdMDkPNwc9dL982jFCT7YTSbFyivExtfT9jrlChdBwg2LUs
A1nvGKIOTMTqXvgezRTqcPsAMaOztpwap5hsfhPWbYnrzbp0RW+R/Tz0qLzpBq0JLMugkMN4EAi/
MvzsH2Uxj3Mo5xj33gxTYtcPw9AyjPaHW3J4SVvX5QxMgIo3vUYH6RDE25OmKoSdqWgypVRh02dx
HHHS6PEzi9aIVN6Yt2srctdxujwDghFn9FzKp9lAOB8KLcgvu1nzMUFR2r+KwS7GTTfV6V3QNtBk
pyLQw1GZQ1TZTv7M2bjJaSIFfRYZIquAJzZKHWOpMUEuAjOlCofWWsO3j+3LokzbBoIv2ubIzvvP
xoiCb0Oxe9Wa6bgtqOv2Gf2xnUpN9zZr7OaVjARWQiVHOkqFUT/NnZEeFr4vsPCYyz7BtHS+UhsH
xqYmlFdsMWdr5Q5AntFvDGbmW9wp5l1l9YM+slKLJT7ASeBZuWPcFRF99kTcl0MHMsTBsd4/J1JN
BWhdMfrntd35E3Wk4xJAsQdS2Vpf0AJWgREiwcCABmyimHeq65pkozJkd5eaSVW7fheF2OmtLe6X
2cnPbKmCiHjy80FMF7jfv/UCLU/QgDufY1mGaZmxxpfzptZitrOMglWXQbedfKb/7ahDgijrl9xR
97Nic/GTRI/6Rg+IIvb8V+SCMrImyr9A5iI0hsE5FOPi75Qz7fE5qjBNy+GAn2XZNKn2qSv1T4Ud
W3thd+1uQfIflnNT7nXZn09NEBljVuw67vkwl83ebL1PsW5tRZ1RmnlaaJqMHooZIyyM0mlbLPrX
dqqfltl9kS5xygThEtOd0Aqx/beltL9qJfASP77WwAvd1Ur3Nva4tGEmoHlMMKvjxjQjaw7yzZyn
ZURU79cEP1zowqcmwHhMInfSo8Jp5N7vjasFfOHKeW03YkLCtXRj9jLwe59NcbCn2XUetOQc498z
ISYnj51ITvSQnokVvRtzOwUTWz4HThdHzFF8min9ZePlyecmrW5QGR6XfLAOuZErgibUafHAUHaN
dpWk8SGPy8c0gXhCJUCGVqCv0c56/IC9271tm+bBacbPWtXRlMQJ0HZnhEWXaxL0BW2Q6oFVXVKQ
duKbm0OXEIjgNmbmsFhM3jSfxsa9zUfgFeUwiG2aTG6oEjmGGDOGjSptc2suFYyIrHbacNCXlVgx
LBswjOZGNWW2812hA/jum0Neds9MajiMOO5XyuniQi56eUmqFcTsgTT1gZBZALLBOWQWnohH9TE7
rY92FuR20zu3qjUey1FndmHpYZDaxQ1l5oHpAs0L4RxbqJ7EsXymofJSB0jrmjzQibecHrsJtG81
EbpPqqCzpbObXkANQVTSoZ8hc+bAYaYh2NuKeshDJ6dpaSZk1oWVBeoskWZ+6j1i0cCVNEDMhjO/
aO+8vr1utJwlpIHK23vLK/6c28pw5MkdSrUfvfEJJnJ1p4Q1bcpxktGo4/XNyFI8GHF3MI1huvTX
+GhoRYDNdT3KLHneTfa2MyuxbQst/5yN1l7ZyUs19vb9MNpXKJki0aGJJMyv2ubSCA5VmvlR2g3N
wRnVA1CDr5UrLooiO6vpP7Fc959oknxufZIPWGy0y6mbYUhlZbkhRv+mzJwpRGzwQAdh2um2cdLH
5UKsC/1Y7sktpKuDmW0pXMzdfFHA/uI94PR90TM5clMG92IAGgqlVzhBVM4ab6fUrul6fRV6Ra9K
XlqGPLaLrh2H2r5hfasuvYV77nx4BXlmArdymq9zPT04ev3NbOeTC4B2lk1CtLY4H7I52CvSjnZL
rd1QUkPRDhTf+qQdK2mfmqHtXtJh3DYx4K1KUGHjK8o3dll6jD3lqxDzNdGSYpM03auX2HNEo70+
s8nCAqsC2bdrzV2hJ7dLH0DEBdxeDcFXevRXXVfaNyJ3Tu7oXZDKny+KIHS/qg9s7UVGlpVZstzV
utPJb3qnF/ed4GWkJ1YKRrv5oPMLBKNl7yyx5CWzXl1bAQgT2WpAh9a+Wdotxic7reYdUJ7O6HCp
m7xT5PJ3cnr1LLW0WVh2Jn45uABVs0B2ISKriYLFp6UKq9Avfe+eIPpiPO8qmR/RUlaas6m73snc
G9OvRCB3Oj22Xnwzjd4T1VGyZECG7kv4UvombvPB2GRpMuZRzl+25eRk0iM4y4wxWZ5tXXaTt2U8
MvnGftLpmJl7+iajk+9jS5gT6XQIcbR9mrT1IVD2YD7w45liIB9d00/6nAbXKKKnm7bN9BechWYT
NewV5obzA5a1O+U5hXAOngaSJ6yqwdpJ6GKJ81iMNTYEUDZEwkEu4h26KU2+Qw2UhDXq3dHORdIC
vpk8R9u6S050c6TpdpNUT/FMnRxh/3wgHmAstatMVxQ+x94vdBLhcSp3UZp35Jiw8TlmvXQimnvb
ltN5no8+s984k6l9ixIojrLMqYA0Fwji8n1TFk6S8juM7d6EcgBaF/gJHvUyttQMoUln3M+Mq3Qq
GZVV4/k8XmupHbTF0BWMrS+sGlZYUVn0RP3SY10oFjaayzRWqr1uY12xyKJv9W9oqswe82FZ7acu
QbSVBH6bfa4N9dyxEWQPBrFS3t1k5F1yxLXUiJfM5kXdcoS6Vlqfs58sJrS2Xay65CJtwWlHFQiv
0WPbWcaUaQnDUcLk9+3QyYWlAMAuUAlFTf1GisOcXY+FP3VPnYAzdYwHfYqjVHIsQxLLQ7ftDAIT
Fee03PsJE7Pd0GpjfrX4Vjn720wphkkdQE0410Oc7osR0nmYe0M+PdaMyG7jClcGwznXUFtXNqVJ
2s0aF5kOUwrAoJyzcV9PpQ46Ici79kQYg3uIg1J6eyjRuc7nbRsRsrmq2mpVwAYKvoxZzRDTqhxT
TjQRX3pF3IkVwBIINcTGSRvKuu0keExHGOl8peak9naIQYryaKCqtj+l4zrNqolxK6IGrlmwnYiI
FDy0AaB8YoFbGgVZDXJeuo5C2FVPuDOzEHs6ggG/KE9Vh6qpJ8pur6ZmeTRhBH/uy7znrGaJUgU4
8VrHZFaUxzj/taSNmqnqIyudumOQtw7pSp12PgWeOLpuYZ8XQz8eFps2MzkZ8ha94LRxZhp0Yduu
YQsl6+ayeOfL5JsHjxr8pPssW9yltg3S1o9A3GTk3MRtcXBlzD7GzPDML5G0gQdvd1bmivu21LpN
q/uYjURjX2g0yr/AhutPcBHyT/nk6edan6hv9QzbG+O+U7+Vse5+Uw3sFEZ78G38vq/K0OQrv6RB
m2+NyoSnkRVLRNYDVYMh/J5zT2buUq/Kd4XV6i8zUystJOpoAlyBTLiS3WUQp6tWQLw0uMbDtme4
Cz/Ev5aI3F+oWdMt1MQulKLID9MkUnvTslceFe3unZPOL5pwxqMCe3xwFDnumwyCDR6TKd9mCQuj
lhTuMSFebIdZw9/0Zv3EtoPye56aJ3seki1x5+OGVnn6qdGrKfLL7izo2y6y4DeGXdFQnqxiqF0A
SRDG5GANj0Ebq0jNmQd/Ggu6PzMmmWT3xigr2bVOKm7GUV6TdF+dM6H1qMksb1P47OXMkXPmk0i8
mKkFZmSO0n6Ysv6BhIv0mOs2853K3dmJV0ciGdxt0ujGyUiCmaFvlr1WkI32TG7ERVUbRWj0Rh6R
aFHeyQT/Ah4RWBT20DxyJxxR56Af9qIaZirJ3D16sbFcjlXbHPtYedz4MO0tE1QOd9IVu/90Yv7q
xOAr/2Mn5kuVvfxMfP7+b/zViyEFARUaweJrVw+7w+o9+KsXQ3YCyjGCsTGXIeKmufvPVoxmuP9g
IoyyhVaHS/LCStz6Z66Cz5+h90FBioqUQeLf6uqurZZ/tWKwbFrr/2gKGaQS6UTU/9yKadZ+72yi
GHEHZdy0U/fcGo7gQOx/JDLERvL+WqRLoOdFDYTs3MR29PO1WrJtZpVwvtLZBRmDjnLHbp+EOWse
pvM6npzQKUfSre3evdSHkrXAncY7r4rrLw2s30uhj0ko+7Q6+gBeDwyD2efMioF1ar4F6/SyaabH
TATWqe1b7TrrzS5C7GNeF2Vsf7bmxL8TvrhMDS0Igd0E29YZ3mYFU4d5uvWaaUS5+HHyBBanzEMX
dFDo2hXQwi6LyaG3NU5ntFPc4aqtuuvBZBGICYJVIQjYF99J230W2JScJBKgwcGjMMwWHRGJdHTx
qmCjemVv47qvv85896FLnMKmGlRjRTPdqzslvTkn+cRmGezBV1CbVl3yxoq+TFTeSbZLzVZEheV0
OjsqbRFNdXeoGzWstl6VkMF2x+HPSg2fgWImYpdejWOX8qQHdAy63TCRpoWeYPK18Wk2Sw7c6UhE
OMdZz3KuFIFx10Nh9AC2EuawWl/ZBCHqtfUF/iSCpETv7aPu23m6sUniJ6+H3ewzY2n3Bt+C+Nq7
Irs1yLv1Nw1NaDsaDA4geOJn57lbpBscy6airA9Sk2duILlJTg6CradZ1IEWTl2+cKQY9enUa4ra
3lBufCAyq6WoHVkARzY792Qv9D0iAzwjeaLA34Bygp+itDT07NEUbd6dtJb5YZhACZMhs0UvOIkG
w0BIki5tCCLcmICRCWVnYcCFBSNkR0oCKyxH7BqosydAstqy0eY8Hpl/qvqT44q523EP3X2uO/Tq
7WDGpJnpvfvNn3wxR0s5lFwNQOG0MfzUYv+3q5EjI40kJDR6ayLPmfU0ISHKsx45n6fgw4yMhMe+
qrW3IW7pFqqsNL/6DfKKfeC1wWOH0wZCLjsjao48DbTNEPjaEIpUBadlZPgaVp5N6L01ZE67YaDB
m8v8XLzmlVFe2XosVYTDfZI7DzqWZIohII5YnAu/Uv9xBB+8GDSzVnvSjcaCbkRk4sUadoMK5i65
absREsgzi9LctG+F8u000rt0/GyXdPihYGnMrc2yIJrPTQMJy4QZxSbVSkNua9yf6Uk6hFkcPPId
vri5VTzNKlX0Xywqpt1sDDycimARuaUET9BJYtWjh+ZmHElV7CXUljnNJ33K7GPDKZqHWzJX51iS
+wkLxjS/qFQDzU36klnuchtt7rbofVYTXp/qM40jjRx8r/AjOkX21WLYM1g8cG/+xs6nxdyTCEk6
1Dgn4001INYKs8ytsrArFUeC2ba6T+i5+ocWuJl37EQBX44VjO5I62nYx6YRMFjtjoJj2KS3b7Vr
AEuds6zf1nXQz4euGlxJV9Be46z0wcyvdXLIvlIpEsufiqGgPhR1jKlU07TrxJDZE+dxELpYWayv
k+H0rwY+mVsVp5UVidFe8o2nDdlCg4FNPiyGKrF30rFSDemgl5aLWeVb5G7tddyMixu2CErk1nCq
bDkIDnq3BoODPGxoLZkhFK7kW2FVSbYFFGc3p0XJZop68L3FVnWllW45XogeTgtJpWFAjKsXDnXs
MjoCyZZS8yLW3XK0AW6d0ic3T4BnneYogXUv2yHNLOOAIgB0skFj56kvmXJuRjMY9jC+gNrCqF4/
JAS7yfnMaMCgEzDOdPdqvQPCbepSuzctlRB5FqOCd30fX4s7BcNZkVV0e0imGp/8TJrlwSjU4Ifg
WONiQxhbQmZbVbX+Y4uqCVc1OUXncGZYB4g70RUfbzl8qhVjiE2iYzG5KAOnSp7FlDjdm6+MuvoG
QGOZXkRs5uhGaHY7JiHxxqhug3yy/RuUZoCwN6ZT4wwL0wFrzpZupj7eBStF8XKuM2Pg3fJiuL0I
ck0wwU5MYdasvgKPfrxsqXr3vZrz8YrnjHOi8jXBkV53hwb2Nv/9+JBmWtGfJSmNeHqx9EAGjy4F
vJdvxO401aGzKCZ6YOyD5gsaEs7s7YS0VgVYPpOhAcqbOGMZJZ0WsyLpnmwf4LDNbUYPSK/8TwTb
5C2Lc5LL20ai8o782TSXQw3oFc1Ga3nldoQ3yVLSxSaLnyyq7JQgf3APTgl06hrFSCmdcDQFeygb
bf9Ukfgu9jp1l7WP+7wwUJFl5IXPEgPjxhU52bNhReadfVu0fB2HulBohTVOygbuh7kw8q8orGTw
OLdupzPrDJwYcKFQMn9dhs7sSBhwB/MCQepUXdBuMqAyVja9a75J4aXnTcsPuo8Rq8QPemEuQ8RE
akj3JgK/ir89dMRtoVXj1TjOlrtN/TJLL1h/x/Gtw6+ZRwMpGs7NWOjW+ZSyvp6NixyHqC1Sy+QJ
MVC6LQIK0FOaxu5rY6DLoGpGMrbN2rL2oo6pT3/dz5b54tB26b8pAnbSL+RCVP2FDUUyORdu7pnH
/2bvTHbjxrY1/SoHZ84E+wYo3AHJ6EO9LMuaELYssSc3e26+To3uoJ7ivFh9dGaea8kJu3JWgwMk
kEgopYhgkHvvtdb/fz8wvzJT/RrpDH1SllHV8SXlmL3jVpmzkaoIkaeF2DAm0FFdJPLY0vRBs2As
y4CEErTLcYFTSqlTqgiP5rG3WHtoDMkQZCVhU2Et05UH0kHqmDNOHJEV7y1zvs90u/o0oXIF34et
a5MuRbqJsQ2tU4b51arVYiN7li10MCQ1IqJceJJdCa5urq6oxZItRARdBGK0WHMVYW7GcWoO6MgL
OkuG9CuUqCFGX3Gg5bw8VHmWaP5APy90+4Zo344KXpIqVCHFtZSLSiMFsKUF5dupx6TNtS5dMioJ
J3b2hjCms6Z15Fp3zlcCQ8c9mZ5MslVWkjyOBHhHqrKsn78ug9LvSNrSEVqBqqGyZ9qVzdW1hzqL
LOdE27e2mT1WUxJ9mvOyzekbqIkdjm7l8SUXOukMEfzHykfzLEEGkqMeO06zBWG9N4tY36BG7GXY
EdHMDS1UetjtEBNhhYwafOSiPAPK+8JtAjATQVxg9GRKZq05XLRog4NZxyLFalXA9jOG5RrwSB6y
8okjai9rhwVOeY5N8+zSPAgbhbDFcjGUq8gmDlngTj1mjmzvRnugwZ86g6KyipFa73bJ61CZIBUN
r2afrMwsjL3UusRXpwS6WTwQEIsiblZcf+om9VZEyhhiW3MOTRvXdI6q8k5Es7yINLe56Hsky1Vh
cfgpVTvM0CluyaeZWE45PvV1JI6y445Bv9ICRS/U9Ixq8G7uvXijYeYIjTixCJUV1abpSArI5yp+
5OFtQ/ia/SeVDDqq+Fm/mFtLvFa1jG4i2Tm+MEzdR2ZynXjVB11UKmBMRdkXffRqSqvcT146+pyM
Q/5ySge3rTFHpap8KKJ5abaJZz5hVij8cbDnQ1WhOuQMRnx0SIektEKYwfZnjPrONSMt5+B4nXVh
s3HuhDY9OHNbfkKczP6RD8axmJ18bV/UXxtPX40dfX3Ul6I4VElx5zXo/5KJN77GZbYEgU8V6iqU
a0GXmjQbANp98NKGtjgqvfpFqyEOwVm1W7rienqoTT0K9dXYg1p4QpPVgXFikTfS0BNKP4TgKPKc
xy7rXwgZh1BbdcqmGTmeurb2mOWWQ41TWNANcutg9SiYgchMKl4AObxmTTL+wQD+j4LrnygTflbr
3/7rv9mT6uqN8GL9lT8gitZvuMfx8JH0h00Gctafxb5FGwBxBZqMb5jEb9jkPyGKuvobIg0KDxIN
APSBAvqu2Nd+A8yOUgKyHXkQTHb/jvLim0bru2ofDjoEQ7oJgIAwJmOCeluBI2skMHdtZoHiSJRL
B8ViHbgz91M4zqrtbPFkgCEFtpxFuBG8seeUQez7SWtNk3uyshdOsBHd8Z3CiBlJ1lJ53UFjIZsC
ZPlZcXRY/ydfWAmTEreZNA6MHs3wsDNUJFxodvXrqnWUKhx4rAvf1CQYVjpk7dfY5LQblM1g3PZo
IgghbAXRCmzhzG7Saej2ZjwZA+5B8dhRaD4jP3a+cNqvv/79VtaVeKnu+vblpb/4LP7X+mQ810K2
KXaH/3r7n2jo/nhwVsHfm//YVH3ay5vhpZW3L7Qy+dXf5Xfr//n/+sN/vHz7K/dSENP+XA9Vv/61
+N1diCPwZzfu3Yt8Tl6K4qX7/tb99kt/3Lo26kODXdTENUlrxuXW+EN9yE9WnxV+Np4OfHPfqQ8N
Qk3V9Z7WCSlDN7S6Lf/sU5FduiYQkUhogv+BEaH9nVv3XZ8Kpp6F6tCFreJQB/Akvb1zKzm0euTp
kT8U8Ptk7eKVjTil9nL2gu+uzF+p8fhT3z8k314KFSZRCPxjf0u++k4SWJmUDBi4IwpRmYSO4gkf
J5vj/91XoSmIoHLlV0FI/SZM/O5VGuD69CZoj2euUYZ225kUy7G7+9uvYsEkBABHt5Bv4V17b1D5
DFHRxgHXadmXEWKgru/S33u/b6Si3+sXv1Ei316yNdsDP561kiV+QO2w2BBFXlSosB35FXVHU3EC
r0wfUjEQBhP0tXMU0KFrWVB/ReFQqiGCmLCmBlNXS0B9rQv1wlmSu59//lWU+vaNsQyvYlpAa7jF
be7d7+WdfdJZpJvrJNuUWhQ0fXlXU9r5nptMIXeSDKMu/ZVZ8F00msu9CpIUJC7LrMZLvjf6jwmh
4VEWITuvMnf1wdcH2nVdIGen21luKcLJxkeFB3U6sMaqQavZl1VizzvbqJIDdBq6SFbsbn5+LfQf
nyEPszKbk24Q+MBFeXsx2kmnTdZRDBLZLmVYe9iIWo2YSCcbapvz+DilfqxJ7XYp5jt71lGXEfXw
0c0AitO/ns5uFrW7hdhcON9O/KKkcezQx4lTjtgkTz4Ni6WcXFNfbkd9nKtQofTyMyWl59kpGHxb
I9V/hcRc96x3XzGJT+gZ+ZKBGb632062AwB2VpNAOgu6XSMtdk1s/iodaF1ffngVNJO2iiwWr+27
B2nJ0alZKT4DxVKXTVGv3qSYZAlRG02AFdb5xSL0V98VNyZwRdBzfGPvblzmr3joZkhIboLeYeK0
56ultGkTY8v8+X3xVxcQCgx0LpZ9Fgvj3W1RyFwVjZYEjr1UHJG1kedWr351961X6N0VZJSxuvId
WEy0sN++jDaIPslUruBietVlSj/vyiFNYpOnrrnrhaNuVQ0U7DBACSsQP1xFmaZvFxt3znQxRptk
dKYDEQEkCQk/kX15nZTezDhVsfaoeZ6Al2LUi5UB61G0bMATdiermtVNkRkgnuIGZjxGyIPrRcUv
1r/3wBkeeGBWbEtoZLlB3kMP1TGv5wFDXUCzjL6T43YBiLgidNBUBAMjnlCh5Mtzui1/+6vjSMmL
c0DkNGe82xX11iDtgKQ51I9GsveaaaFln9Xhz1/lLxZRtt0V3GNaKxJg/fl3W9U0O0ULkixBQqkb
7Fdy3i2zge1q9OzAnWSCp9FufvGif3VNOROrqro628FjvH1RwYRjZHvEGJmAIVjmLD8rnpvfET/c
7MnqST8O0Mq2Lhbow88/7l88D+zLHDGIKlt5vus7++7j5jwjy0T3NpCDHAKlUmb6vDAFf/4qf/GA
01zFRL9uEhyi3j3gbm8Wqz6bxdhCqJjr+rx3GlWGIlN+mT7+fvHi/KatamtYjNwj8FPffiJdJhxA
emH6eas9QRMJk2EOaRhlOyS2NFnq7g6VUrdVXJFey7a6T8pi8h1Q7DvSoYodkTIks+kFIQZulf3N
y/37m4MjZiGnMVgd3r45LzIb19B4c8tgJTcTIJSLqKOX8/PL/a20+X75ef8y777V2qb3u/QUJVXi
EWouBy1IRmEFyiKXLzmQnAN+4e6sYvW9bwqEQDUpISHt7eEGbAntgjZ6ninhmA2YxqH1tGGryPIT
W4a7cfBo3oxeNvk6xt6NMeXptsxQrmiD9/KLz/Hjd2lyDtbXtZpHH43/28vFwiwLZFTkTrjuxqWt
8BU5hsd0SkvRGjrDlz6qUs47eo6fq8a9FkydxihsQA/hiy4pPoleibW1usM0HWsIzvMcQz+KC0O7
KygFVV/WltYEg9ebwBVSTKWkR49I++IxpY2om13kW0NMW6FZ4Gj8/AO+y7zlerGNrzaj9bS2AqfX
B+e7xw/iYDk5nURuR4PQr1PCVfhYxWZOE+/IqaOmreVihfXUdkOBM92mGPRSr7I3UakEZWeZv1iJ
/uKKQ/Ajeop+JURl793+2OEv9nITdWXk1vNDYRmvSmMpdLGXeGObxa+wSj/wgNaqCSwbegEXOCK7
8tsLUPa52VU8zARs4A4ctXNu20MwzLkSoMFpdzkHSn/pIjto3Sbf1Dl9YMObf/FYvp/W8z3wSLDo
c35l9aVd8PZtSDdv14rC9Q29JHpGzWMCPGzc9tz6Z/zJSzhri3WhF119UhaSUSavaYO+rN2NmLvS
R7GvfRZ6yfIhyvyI6aP3C8X07kdYZSEUhheSiX6R5vR+UaUMJaECrxtESR749ykRKBcMQcSt4tut
tLdepTwXscb8tkLu9fPb9C9fCbgjhS2IF9CEb69O3zQC2zxJDYpSvZZlCXjFqiaEn6ryi1dar/Ob
hWuN/6JUBBTNGMX8dqr/7nmQICo0pE50eBvN2j8dZtpF27qcpnBOtV+x0H+418FQfUsexRvB1vse
ekVgy9B4DDKDvmMuCoAgWRORdrXYoJP6VaH04ycD+OMAb6GuX61v7x4sTzSzm08sViC9SdyERNjS
MI4a9CFWe0OaxHJigpT9Yif4wfK3rjA8YtTDDl4hiK1vv7rZXNS+V6o8oO8VuupwP5bzBQ4UGvPe
KUunY+6YuyyBOjHmv3iofrhreJxW+QslIl0GmI9vX7qQFtKIiawtY/XlG5GAbIKqkJM3g7qf36A/
XFxeCg/Y6m3kA2vfVpnvbpssEn3j6JxiIB7oIaN8psuzcDaVoNmXZ8jDJ9H025+/6Dca9pubFewc
jyAXWOdwAwbp7Qcc9Ray4YBzPKUo2zUII8NMq2JoIVO8q3OdrDMvcDJDXIm4N89NG8FniAc4LVAI
fvFeaLa+fXDW96IDe1LpF9HsXL+M766Am44NWWoj3zMy5lB3OmbjXjOovj1MIihINNwJhK9Xwt6i
viAaqZr9Xv1VFPeP+xkj35U5RdQL2H++kbdvQ53QfsEPh0LG6fqapURc2Lqot8DlltDw4q+51UY7
KARpqGezdmWTDbXrJ00ik1es57k0dt8uzH+69//k0fruHvnBf333r/9d/+O+Lv/13//4XH39x3X7
r/9TPafi5U1LdP0Tv7dEnd/ohaLYI7OWshVb7r+7+TY/4ai6xvgZLMoszP+W7q1OSdJ8qMloelrc
evzoz46oio0bZyW/hv+ScIu1I/d3eqLvgNNsChwSVgwi0Y9rY/Z9QiJWnVlWzcAhyQy8qRcHtVq6
OZhMY68WaXuRR7qSBhOiKuE7xRAdnJJ4Vt9YEuM4JspYhGXulB/UOW6uLZQ2WtDHcnnipKgwMHTr
e9OOe/0XC9M6BPnuueRdrwfYteLh30QMWu/WiNykC9g6n0ZL5LofjZp2naREvAV93mU3scGJMnHH
6sYkco7qr43iK8r25pWTI+adwjCPRqfPD3jCsqtipvsTxI2rnRjpIk5BFTN9GgFYIxjhjWxKJuWb
Hv7Imf6ghjEEQfJzG1nTiwrC4pbYWVTFgzF+yTjgXihx5KBXGdGHtG2VnWWtb4txYPSnLi2kHshB
3eK78dK9WnmExC2trTPKdSsYWFX/JkiWHf9bGcoCTsgiYuh3C0dPbmPhrNfJQZysepdszWmQt7W5
0Rml+5rW/vHV/Gdl+Cd9u5+tDJtu+oy6IH2zEqy/8vtKYOi/aURnrDlCcM9+H4H8Phwx1N/o86LS
pX5dE85XUv+/53oW0xEYy5idsXSuGPr/WQp05zfKftYHZoTwz4k4/VsLwbvBHoB7zmrEovAetDVR
5P1KYMSjoYs5UvxYjXeNEPfmrIzYPEc6vbvWWrhrAdNuPAJb/WEAliPoA5+mrMkfC6w/T7Puymcl
afEzMuGGruPmjX6oRXo1ggSlIEyJ9ap6BV578tG101CM6RdI8saWgIJjxRPmGxFsmW/6IOue17J2
Na0CXbbbwY6GkEDhU6YPj3jxroGT24F0kyQ0Z33e6GN5b2D2DgwQBA+lYjebBGVngVipL9VNhMRu
IIfQ7ZP7rNSjrzR/5i5Izb6o7+akosWWaKiAfNIlUfeWqIatghwVVbFiGZST2lziAoG6m7b9tWIB
nEPNMUNJcElBRH0xWk38oOPdGe5Rt0wF52yk/htQKNr41WyaAfhDN2IrWoeDVWAgtlX8cY40C6KZ
pq2BauzWF3Wi4fOzI4XPWuAn/DiYWE03iHvsXZrrY+ELEavVBnYfJIlYDPFNYloT3p1VmmK7teO3
SFtQAhhIgzdCieJ7LC/NcGnM1bBbzT5KUKtufGGSc/qgR6O3qT27vJgKbcdrg3ogqdGpjQQqnGr4
k6p0ex3r55lbBxZbxLcoGCwo5FAeFHXgwK130b5x2SAmLDFZGsZDsjdTUJ+JI9ChNI55gsW/ETl+
GDU79W1+3zhNzNS3Rd3Wi206LsuNo+VYxJX042J5yYWeJNmuTdFEMXJBB8qAzlRF0Mik1T66reKV
HxK11Bnfwe4hD9OJPQQ0SmUaTf77Qf9vrWY/HeO+GepepM9t3dWv/dvp7v+fw177p+ecp8/le0PC
+gt/rGXMbGkswPBeY4gxGND+/H0t0/Xf1m4rA0nO7yQTrzPWP9cy9zcO02hwv/0PFisXRdOfxxrN
/Q24H9EhTIE9gMysc3/Oua9/rw1+hpkhNGqtgv6niLDWhCw2vdUbYWp0Lt+DPXvy+wYa5si086j3
wgRGX3r0dKTLhd6liAa0xLWQU6LujV+7Vps/Nn1Ueib2Vy2elDUVfPo6Gxkercyt4ubolao6c7gZ
U/fFqgYzZX8v4zK5LDDKoT+1nbp+SKGgdAC6YlopS5bZ2pOOTqy4Li2lb7caTmo1cFOp3qAtNeKD
RwU5+lG0JNVFnCoEeCGJXIZNOUyPpqgquV1AbrtbQOwlBjxZYlkKWj3TWgTu/WzYYQzKqT3BK7TN
EM1RN5f4vaXS3ERlV2E5SBEDAyInTNXd4A0e7L2TOBUBIvidfc1o0KkuLCU1eQYXaT8m94uijafE
UjtQWW4fkBcyPzZdgTzLq1ibh264a7uFxzaqP5mixD6NDwGfYh7qUptOgMORc0mzDweYnp8dlUtM
zuNyiLyy2JPX2kLLrbMLKA9XjPTICNEH6TslpY2GE22TJzMSznEaTl2XQzdVjU+yT8cgEnDtkL46
13qpRpvMVL9UNr7KSG2GfYXHcyMT46PnLOMJwtV4BHtRvSaz1R+jRhg7FL1qILDbhk0naGmyT6Pe
dfpHJruRL3o6hVkdTU0TkBotGPVYE7yBq55FGBl61lPllr7iojv/MNtilNsc6A3u91aoNWHC3bJ4
n8Be5d3Jy8FjImgndR3hF1JUb/YI7y1b0wl07CcMs1Ehj1fZCO5cyeITDCd92iOAbIpLEpWuq0aN
4o1rDyLaVHAXg7EechO+pMVJF4OQtfh61aAG07Gf+Zht7mntCd/NVBB+LI7BrJgy8R1UqVmZJ6yz
KOi9FXeZkUac+GZljhjGkDh7tymWTntrK95w0WXI9+ZIn24Ws6qcQI5uY9wlSauveJNh/DS2kWvu
DYGJ5Ygj1cgumBrV6ZEvPHfOWuF8SVT0OgfFiIYcp7yaEEdutE9dwS1T25XlbGM5U8EXsauLfVQu
Yk+cz42OUhxkhECXZvXWIWeA9JCbIBcyIbVrnLHINSTmYcMWZB5XWnlC2uwGugogNqRXV2GknVK5
HWIFI8/CRtc9d4wqOUzk5DUHxRzttMnJ8GGMzmrNLKDvhXLO8ZEgbBD6tZ0ItwdMq+OH0O3lbI7x
LSehy2YgZMJEMGeAKwxGEhOA2DbGR4U/Vz927tLUJ9Extg0VTc2PjMOj6gsuYOR7yALEFEL2Lexw
ziuCYAvHJgIudQomQVEPTOmZ7JjcC9TBuQT1oeRkWowW0/JhWCFrFeC7ANrTk8yshJGkdJ6hjRxy
AnXOLFAa7H/8K0j+XfwwgYibFAUVPcaP5lweTT5ntUV0qH4ZZWXYA6HjLY72XhrzV9YCFOEtrAgX
4SzuVqxTjAm2MexcGq6jPmGWXYyxO6YMBjLuiW4JUSYm7RfiEyF+RBi8G8S5UaaHnrIQCo4LzapD
dozI2yvNmGSbtlUafxQDqg3Ow2cgOdoND++8QUFfXzg2DD4BAXRXxcXySSJKTne9PcGiGzs1VA3Q
tRmDosEYhqBrTPWQYCIiL3xaPki1uOL4gUrZoMWh59qylUPxgqxXnhBfKVs9UpyTm/XGicOBeTSB
Rj+7Q2qxcMZ1CtDVht+nmYwytq1GBtIWGbu1dbzhJY9zeCJ5Kp+avvrYKaO1TRlqHIumrrdN5zkn
DUmKXGo+d26RqWpYX9G/phdjX7j4Natmw61hfpzUtvcrmS5HTLXtZirHufVRusV4b8wxPyOCWUI6
XN2+qNQXL62TW9bb6Oy5C4ecaEa3HktiyFukMjvHLu2DVda93wt7ecLLXUMBdPDe2w5DuCyKsnNW
VMWBCjC/cVuzOmZzeQUx9XVuSkwhDlSCI4E09bnExH2c5qHf1pGl3+YL8vrGrqcdK617SPMxPrqj
iD4YcxFvLJbBxsflPh002U1XKVtMuwEojRet0q3P+Wh5eOEqb+NBI7weoZTeSBP0MY7VraM1xn4u
0mqf47s4C0SlPkZyzzcmm4s4BmrHO3Hs8zz2pzQtHFSE3X3F7MUKjcZDxkRwwCuK5VtYzuYhE+q4
a7PonMgRSwmCwr6u97XQP4uVnINDRYHe61vsl2VTqXegkfHHZTfl3JxiuLMObbvt4snpBLtj2WZC
1EFiQAhph2aLCxtTRUFGrppa216vY4JsknbbAoHUJWu8zO0QKxOcfNU5mNrSbbj+5oMHF2ab0TAJ
5GR6uyR1YsgpLhQSutRrwnR0tOeSxoKpxF9MbRiOy0I73JJ5HiJDqC+0QttDXLCC0kMyA2rpmWnY
dONOy6FNk/u2k8wZFf3KEvFeinq6H9IRJXKq2JMM4mSBsDC81mN9kwtO0506INh96to2jLPk2NUC
Tukw+9nshjOQXeAs4TioV2mrHR09Y5O2XXzdaXyR4aGCCZ7dJk5zZv54TNwl26htrPlwIR70ydon
dh1YnWIuvtVkR0hxp6zx5GHOgeFggqrkTq+XD1kqNB8PW7ll4HFtTy6fZd56QFlCkjDZedv2E4iV
kvc02qHVr8goiEPJJsUQzbpkqrdJHnn3ORDcYIHt8VhAmntwmypF9W52ctlC1cI3Uo2ZuVrindbY
eiLtkwNR84BRcXAaEI47u/isG8uVqPAh2An+bMNu8aKMHaOlYeExrLI2eYbVUxyaXqvV/kLLjYFZ
4SB0fzTAnwDdyLcpdTKLda6eEuaJH93JlVg/lsiX7VIOoKWdMrV3PEFiC+HSOLiyB7CXDeVVtwwI
UmtTDEcdG9MnlA/q1mqlV1AAds4WHrNyo1SsLn6nTYvmQ1Mv7Z2ruvPnUVK6KVhgFA6SC/IVmKE0
6GAH5YBnYkMfnY9jbDfeRgM4W23SsYuvVb3vr5ZOt/d9THbW0FrZit+V6HAnErWwKokxO0wenkuf
9Nv60ME/u/YyaV6KpJmxqBg5IKS8CcYYCxCQXWuvl5rnxxWU2C4qMMZNKW3uuFcpz0wDJ3rWYoUb
h4ea0/TNJPObVujKVR6rSyAN7t2F0/5u1IU8WaMF18wablHof2rQGt4AqmCTq/MrjoDz2RwaqAKw
PKxwLvpqi73zLu4ybuhew+KUtQ+qPbf0ub2zri7JjvC1cgMvWw2ryYmvOLWQc+lUl1OnTlcxD3RQ
1+peTQ2ufrS8xLbyuXC05Jg4WPcTJ93LVjl0djZ9ttysCS208swmlx6ZXYOaT2fjxNgwVfd8reOn
Mhm6sxJ7zwx9mu1I8tq+7qyPQunaS0og4zBRNWM1rO5wjrKFSYe8oVx07casWV0JpFjTqRYzLTc8
tcnZtdhPAjqX2b6YR+O6bYrlbrKW/Ah7H0eN7l4UmrR2lj3Hh9FgL7FSKe9L2hQfNaY9u8mmE2Fm
mggBrnvbOZMQ5EaFzdXrv06DcZOiqn4sVVB4Tqk+Gb3mBvakljcR/gmYC3P87GWMTWt3UR+tpIfO
UnP2s5v6MV0W/B9V7N4uc3WnEov5SEAqwBv1ULj4dYHryE9qB6sJmd8eiJH5pc67+mgpYrjtBzgd
Fb3WL6J3nC+1YQ1XbWKaH7y87UhfipyMk0pk3VUTj1hs1/3doC7FSZnnNPPREgyvQCvk1lLKcZdr
ardTeoc9Te+Una03zpMESX5VAI33Y1udOManjbIxzOJeEjENNLKe79RxOhQ4tneqMLXnQmXIj4hL
wWY6V09d3iSbWhLDls9DdjUKHGSdbpb0hqX6CRCIvlXtAueqW30kXgaijTGOHPvhF0Fl9lEvyE1W
2O1hML0hEICoiAxdoqB2luVYqE69Wzot3TVjSgyBOugOK5LXRrC+tHEn+qG88YY+dFt3QEUGhRrR
jLpc53iCMYgO6VHBoPcBZswYpLFt7XhQbxORd0epYhOVIrqBT4d1M+m1cM4APU1OYp1mDvKw5fFI
pkpzUB14m0MmHtNW1W76tr431LI5zUZ8gdKQKbY9JDSfU2Vv9G5+hWvQ2oiW9GPFiL3PVpfwvLnD
J9eck+tSi+2TWDT9TuuM5AypTwtyYl5CO43bTR3JD1HtHfOpmPZZnRi3GUekLVgfz8+0uQjtCo3d
jOqLZpKFrE5WkbwfxwyTbT7g6PaHijaRZlLwSTaarxkD9g1H2/S6LpvkljKd6jLCUnNp581zls/I
4Bj6Db7lJvGpAf93riIgQmnT0V3zhpJwNJOaA8wUK4i5XKejHE+KNaXnQWtuR6YwAU02ah/ypuhh
ldZljkjnws3oecUUWeyPDAuQEgG6A/C1byTple7UxmGqI2zKcmHdVuv5h3TE2jd18Yxxlie00cI0
R9TTECcMx4fH8zBN7Km6aNSt0XawURrpk8hEHdpPgtpb1NDqTJxqVYry3JrNlyauwLkn+oclaQe/
aswBhKCcv/B9WUel/1Yop48dRf8jt/MhgqvMJKFItllp2jtlHEXDx7fLgymyYgMyusRk6ckY8YcC
6BymDCoxQ+1q30pmojKi2TgSI2FxjI5dXKIg5kfX3UVWdEEm6a2uZ8h/aMhdDon7oU7HUFNr7yA8
98KgkxrMjSsDWHxcqcq78SLLC7QBfSVxC5/pk5Ts+gW2OZmbJ21M9kOVQdVrloMaF09jaU7Ax/qu
uxpV70EpUia6WuJcSY6xp8iLhAy0xS2m4jnRq3ifWP1w4XYOyWo0C54iB/I2E5galyYOEumdxNCK
O8XOIOutu3NvzBvYkvldF8tzYTuEb2hKvo1Np6T1mN/TOOoeusGbrgb2AcBOo/GV+uCzK5TLWque
qy6pPk9z154RtZJIbmSTuq9jYQeaugZ0KHkXgpV3CVQQG8X2lI8J+Kjdmgn5OdNs63GeYG6Sfngu
RpiSLDImzJvFQOkEBGo/9aO2pwh/MlYH/WD2sGXmr9wiEY+FUdNU15XdHE3qOa3qs0NI6wZwWLa1
AI69mpE53ds0dfBrrmQaDwtvLWP8YgNpr3Gaz/teMZ6h9jaz75Yd4+BGtcKKjIoPMxZx1u2kvc46
0R8o2eyQjVcJxUC4ihC6FZha7B4LuigbhQDzwLOKfmuXlhaoBHCElok1dzHhlglPaz40I60RUGim
T67YckPCUHFkGkcFrL4uEJG2nqbGW2gbtrMKErs7IZevWaTjspMuyRqV2l5USsle6TYlzH7Uwq2C
pACcc7erVYADrhznk7546i5ulkvNds+TdD5yPOJQbpYdaROiPGCwN8+FS7xBjX0axWEfOU9VSgHs
ieR1luzlCIGbsBttApCzWWycyHPONR+OoDm5URProUgQjAwtYY7wnMCyDQinEGqXOwI55s9Fr82X
XVOvdEStDJtyeRyWZsHnNDjnFLIYL62bLwz+lEDF/H5TDA3hRirqVi3uS7r6eI8Myl9mHKl+l1Zq
vQXF2NNSWOs6Y0GiNbjUhI1Q2l2DlJm6mjXeoc7YENR604gpCesWm70Ds21PbkJzaJAbHLQelmib
6q90oFxKiOyu0/PFLyYGtCoZMtj4q/lmRLEZ0t181cfMOwEjsvcl0z84g5iFwanFG6hf1zZ0Azot
uhpMdmqxB3blceL8dOnBgp182WUA2GzaHYeJRmOIxZaKaeqR+I0rq4z5wo1iAxLFeF3Rrms92qNF
Fxazy+komrwoXAzphGM3j4FjFR/YoInCA7O5IRTJ8U0UC4FH1BAJJcoTOx6ZJGJST6tY7xDrk4EY
0rqSVXkQiUuWQzyLXVsnku4pmbwG6wO1fe9moSTVBFuEm+6zmc4SAjltZzTdjPFeaJs+arpNaXUf
6nh+kDGdRdqL+lNctF/Q41/pJb62crGmh773iPkp2u6ga+mwowl+NS8tZE/bfEErkgd9neQbUCL5
liTGno4PwRitPTVHPerTcwRvfSOIrAYak9F5jYGorTEQSzzLYOwlHUQz+TyPUWQcqdn76ITANp79
semSepeTVDOe9d6e7xpCgaxtPuTDch3FdOJ9bHVqFTqjHht+h5hNXnXGkp1TQ+XK2pGhyiDPmi6i
b+aNyUPjGJmfRxF+C6ilWfU4d7lNBU10zQyUs3Qf4ZvWTSBo4n4kaEPcM9RGL99UQpkPAzOjJmxj
UZNC5s3UhG6irdlSndGh64oKJaauRL89bp1SsOR1akGVMsnsTqhdrL0oPe26G7RJk3LM2lpX2PQM
o1x8Xr7Xb/qRbHq2BpzLMEphtV8YyIn1Y6M1MDo50GrJSUjLGDcW2Tx1yKIJU1nJbKi+U4wG4GhO
PEvEOdnlfC5tdSDaSYn0K8hk8nVEloFle1SbKpw7jLUA5Kbhms6/t3dIbNjbVXxfkhO1HaXNMQ3V
8PB/ubu65cSVJP0qxN7MTMTSB4n/i50Ig8HGGLfbYPc5fUMUoCMV6I+SBIiJjdibfYh9hLmfy7nr
N9kn2a8E8qGEGmNXTbe3fSJOt407VarKysrK/PLL+qMN6D8qBhGAM9c2e3DN6s2yoqFnlRu3FrYW
dlbOAvQHm/psFWrbJyjC+hHx2/lVrbSJQS2BNMVnLYjt1mKOUAeIdTbdAAwhSLkvHNCduQ1/ABK3
kum2Pbp1uVveWIaXRXs1f9qAZyX8pAeRC31gm/o16Ormers0XrkPFAGkecdcubYDYtq13y8hIATm
VoQtA2Y6n8FWYq5bztqPBmt/i7QEStP1IjC44IxeoXHYtoiuRWvvabNafbY9Z+Qs62OC3ieVh4gW
qw++Frtt3YpvNzpcxNoS5fxhZQ7fIqwON6aPawGMJC9lQ3XzMvLdeye0/N6iWawj3ImQ+RPQpPVe
2W9Uu8s5Zb/qWyv+vQxC6CsgyMCxU/Zr6L7sjX+152HcMcMNaBLBhNtDAKDaW2tgqW+yCDVCFixG
AzkDMEAPGujvHYBjaa3NNgBpwYRs/WpMnBoICq4durL1DlzxZfW6HFUs5KwDVJU+URo0nRYNQbjb
o5ajoZ7c9Jes3N+AsYF2alVtvGyjNAbNMT0diR9ckUEjUb90KzqG2wIEu9OkMAgt9AYLvO7CAxVd
ywPLtTtaVKogXA5b4PcsVdF5feFEGxRsg+hvu7w2LQctrxCaqa9R5LRcE6SCxiDuxtp0w23TatMt
Skq20fYz2AvvEZq+QY41BhseJ4uLPXatbRGpdUoo93I596Lluz6iinHpBjkKWmmBzBVeJwCiVzUX
6M2yiTB2FdYODG5o1RKZICNfleZ3yHcA9GvVfzMZ+2jXq2iRvNo4V/q6YnYXdlC7Lnmb4kcGBhPk
371NezVvlJBHmMOStGvaatkb+34jAMrb0fsgafC/bB2r/qu5Gtdvl1qFdrRtef3FWjasmw1CpOgm
ZyEqi5I+RHmdrdcFDq9x3VhuzJvIKjtRd+2HzMf6UIBeIh2nvW+Zi+KlDZUBDqVSRistq6SDUsIt
aSA1WTygnuPL1hxrQyQGbh1N66E2xI+61Y21/n3L2OZKY3DLS2N70YYL7nZWem2MTmBhUG87NNbb
OD/9jyi6X9utbaNYafmIVHXrIM1GPB6cPYjhI+TzeRs0q37LLCKMu4F7+1ttGRiBhxizzcLarV/2
QQIcwHGGlwIeCDCWDsLNNpys/MbHcI0L1zyiYRceehP8e5vNTYNavt1CX7dPlgfC9CYrXrEwRl9s
erdcBNfMrzX7IAuNGM6j+fJjs7FCCh7ZAeDqwYHAFk0Q8dmmr7W9VYC0TwhuoSKO6FGxPr5DtgOH
Ii7Tn5Z1aGUJQcCHcmU+QC+fLrpQ3VCk85hWhs6jVehvSxAhIvhcJ1UfcWqUgKHOqTk3H1AiXbtG
FMD6ZNfnXqe5quhXqM5D9NbCoNGLqBPrTTRf2s57QXNFXB8cMXETEUqUfK1biAaMweLk+KXNFPbW
+bxi9TV243LcrZXij5ViUAVZMRp4tNGqIb5k5QWiSOCzW19HPqsOAYOraGi05gDMsdbK1+U5uO/j
7UIfISprrGvmo1MF5TNuieZtFR2mrkEZv72MUWkOpqDmXQ2wsnvTxxqCmwS+gl2NWG9lOY3ecoNc
E+PF6PYy3AIIBoYNLwR7fwS486Wm+U5/U0SZJDihsYnBUlscgu13OVytFg/UgRM79iqrbgO5TZDr
LjSwQOjbngnkcEsDX2IP/X0+u/NyqVWKG8BertfOwCnquASighF8NcHEZCHurJF5V+eTyjQwJOIC
N78sOWU0V4I35zvFXxkgLtercQT3be49gY0UMJgGGMnn2hoM7ehD0CjCc7+MLTSNq8GE9N2y6wzM
0K9dVsza1K1XkaQBJG7kNnAWlBerQa1q4a6lOdte2Rx38YIIR9fmSajszgXVMENItgPWu+KXesUt
tnwYrRtgVJxLLdo6Lsg2LWu0AiVd0F+sVyt2Fwdwk0CDhXqAvoNo//gLY6txtRPam03UX47tuLVa
aRWcu+AlRhcgc3NV3JT7JbSGZmCGh7cLtp/aTW3s6PQRiQ9rDkJ9XISv0RbACy9xI7SWk3G9VOuz
cQ0gkmWkB/6ureirkBrfxF8IKI2TeA7+vOcq/deV5e+HmluX/4xe4J/eIyQajjzsYxoeVvaf9Usp
LCJf0JmF/hyWIfQFSYaUkAyckgBCVxpGM3AIND4AWsH/AzQt+QKwEF1Lzf3HleYHpEMrwGVwgAj/
OoQX5w/9mN3gW/OkYgqAcJOcAu0DGJZQ51AGOvfg1cuND8DulkG9iS63/Augekz1gXK87bXOmZ5T
a2ck2tab/ce/AXkj+erNDzUO4kFNCf7gX+Lq19E6Bu+tNdKPAQ96X1Ogl3ZDwmY3De9ZH1+xAYoa
Z1dFZZUmvjvAnKAsqgChzacIX0Auv693T8DSUpu/qJVBSNsA7WwtQXMlL3m4BcofAPMCFqWBptLJ
13ubA6SeJLeAVvmA8h9UaldgSg/evcg/QCu1GooP3+vL815Ocgqggz8Y1Qk68OXC24OpGPy/GsoI
3t+W57BqubeufeD1XhrqSndbmxuRg6UvA6vNMdxVrH3yBXzj+9r6oBeQnAPtQ7WMPkMAVu6nAObt
cAp0UFShPAlMMbvPdxjTd3T46TV5y48THuBS1FPg7Q5eXm9+AMt2A/xYr3jrM6bm2S1sW9SeJV4j
NYLkrNo5BS/+QuowHQvYewyJW1BCEeUz6jb5Vc4XtRO+8x74938V6KMSv+bgQ85NdfCt8LvB0S/v
X/7wWYc/El419x3SH15TgxE2teLkn8T7t7ojDlzVC3tCXJFbHSb7j0EeEWI9G4mTUt2ZxxhJBfEJ
xHaXloomAUwcK2cGkhXbMmyTRk4qiA9Wx8aVFuuhwIMkdXDXBgOQAq2xXWFKeL2k9FMMm7AoSAUl
g4cplxYb2SbJzHVZwXAvDdchbJEOkA+XM+/LDrfHMA3uLBWUiFWgcB2wTGY2B4fKy462vTWmlqjH
/NIhK7YLKFFmEjjRobRYwjyj0Au4bEHPGgoWrsuIOzXSQfJ147R4skO+ohOGxCNhqSgumBdBSAsG
0aAbGHEqKZELJ09arsEc4opiVcwD2BXF2U2YNJO7Lj+t3mbc28xDpEOwZBrnRpSdBAAdYHOESUga
q8rK7U2PjAPKYuXH2wuJLY6Ws/bJjvbGYBkF0zhtg7RY4hbQHdsQiVVVnEC3BFU9ojZwR1p2wLdA
pkZZ1wS1nPKSh7a3IovskBXM8S2FXQ8NNMAyqDjPqEKXn5BoYzgTL2JmKotbH62iwMQPPHuGORHk
8jbnsms48Fwy9VI5yXB5WZu0WG7bUzGJ1KT4TtKs3RmhZbCjU07jXF6yI77z2JqItkLF0Yziv8yB
n1AoyI723mNhZBI7fe9kijkpk6zgBw+nnLjxwN8gL5fvaCMrmDOnyA54mFhNBixZKovPha7i1jH0
iWgkQISRPuTtZ/NwRXChY4InDHoWBYLXxkw8PHQVl6Thmobb3a5Lx5jMsIoj73HBMMWCc4ly1/Qx
b5/jR5eGxqzQp64588RrY0WBzj3BuZpC70DgI1gMvapgB8Ii44AyTCYqtIpbzdBg2ZrouoLZxsXD
KHi/w3kRj9SqxqmwZTc4DHNoQfbUmGVvesheqfDn+ih5XwmzDU4bBMKa8oP/+t/c/OddzQB8RdNM
8GJoaGLHK9BfflxeaOk5MXccGhMTbq//fL9yyWYvg6PzJwyttYlLZoKfwoPsshp7hTvd0T1fxeE8
MDY046zVFOywIWxwWLhHCJIZSTBsQJeRgcBwOhWJCpQUPGlvl4chQV9QQTqnC5ad9zYEIKhQuHAM
BvucCkxGj+LdU4YfgzkratpGxG0yMTKGjlPeoGtA+sCcc2sn/8dtYA25vJ9w/164iCBN+WGczj1f
bGQ1029zluIwpyUYxe9jStEMCTSEadw/GQAf5CuzFIeatP/nhz/q8ItWmmMRnpV+kv7wVIqgRSzu
nqVzyadWhQPcjv1MOLyqwuiSLSmgWQn1hfGWTu36Mzd9DxFQQShHH8kaq17AiCHe31RMLsa6TAeX
LJiKK8CNx2aZKVDh2fWjNaGhMFrO8ys7s7cG8mXi4QU4k7zcj7gZp1KSqeWZWNnBfgKcjqViEqkc
byUrdUiiGS1cMJJ19znQSVp4nMk66bwxg6zUvWvAx1zoOJQdeQiczFz2IZ+NICy0iCtkt/Sqgkn5
zXAyd28VSbM7rwCl+1NQyAaRcGOQn40rHpsqDKPJjPKs7VTYiqiSVGGWR5E7ybv+aCC9BK2oJv8W
F5OoMIgCwQPYS1cwR3976Aw7D0+dy/8scOVBbqkwzOo/J0bnVF1gzwTNVKOStPU4rap5h/X38T/Q
bAmhhPT4P+V/wIdw8RZHoAcRIeFN4Q2/8DvvAkXxe/ZOABrxrPbtX/lMvyDf+0xc7YyleqXcIBOA
TbC+okK9TmInYp5I8aslYBmpYe4CM3mXrSRaICX7guNIiJ2ZB1zijs7x103E0IsQTMoZc4J4llOH
j3wniCOuoZlcBczEFbR/A5kgykSODvfXjf8e7oKZDYPVahzOhX5WFQ5qBVVg9egp0R8N88696kJn
SEYRgRVH3yr0akMjMdAXAzx76uQ890Et5IroFL579siv844tAOCDdpY3buPt27Ir9Ib3GqAOyvdC
4ohLBSMO1F8D/X3Q6KEOaPhJ7MS57zYgpsWMSTps7uCh/Bv9x6AOdWgDQOagv00/zrmtnvug58BE
4RtJskYFMQq0R0J/TWgISCpPxqp3j/1xpxS3zeecUQfr///hDLJNRKYET0WBU3vhmnDkUh3iKnZk
JA+m6cyzDVVmoIMWwXCcet2AvQrjHEU9Vy6SgMItSleQbQa1AUg6aTo6PgW8oYXsWNsWmaVSuEwV
makHw48mNswd8iVIZhdA6mAKqQeOvZUd+KXheFPcoPCYl5+nQAPbwKkyT7xy89Z2su/R9hwPfMSp
IL4G1VNR1jN18DlOnLiE7vMcCc85ddSc+xziG4Ung80MQfKpw/lMyZfggoEnI2g8b54mO+EdM/aF
W2BNwWA7y4iEHuyeXbiKcKUQTFVNgZp0GEWTYkGsirRmJ7QoyN1FuQp25wjb/uqInbqhIPJ1RSbi
JmwoWL4rK3MMHPvg0R/e5ZkKfKwIYM6W19/213+ERmH2p97Ko0zYdehcIi++b7ixoA45F7PXz8Ut
nWS9AhQgyY/2Fo5uaAmHC7LaCuTSSWYWKgoO2wESsSYJpploqIpjBKBKLwxFdTjp/Z6pxANik7Vg
g5PSRFkjDLEZoQp28QAH6TSTO1YR3xuQCNaXiuUN6OYhr2Y7ydkbtabimBt4W25/keROh8ldC/Bv
pd++3b+9o3DxUzGJ1LqCIyORKp5ESRG0rKrtzHARFLcBiYRR86ZlstIfvv49cql4Imkq4O0PuJmI
sI2kHlp2vEMjnlqGbWegCSqA8/u401EMEqWY8vM85HAxEQua1AdLzwdHhJDCreFlIHq8vZu0cABN
s/E9FXnVYZRJVSLUIT/akSfe0nROmiA9BWe3YpO8dCMJQzOhPADO5F9gRNxt1kDrKlKtj+bRBldR
sIA4wQIFfoUuCQS3iLegk15NFGvSbLq1qmCSv92WS1IrvtUhR1YsdSZkshaO1qRoWXq7JLH74/2t
Av3foqwwgjMnADIQr5dXi4tJbAjuHLqgAfMJ0tQGuioijp6T04gy96kfF4fVE9ycbCT2cPz/OrSS
YdOtqHUKdl/bC0JSeMgizBRI7tiFIbFXBGXYqZZxf5ETUsjulCsEXAwcr8JdlVMYyQq+9twZTwul
khIH92W03Y6l5hTU7A4TzIgZCSNG38D0QW93yO8RvXBEsc0XxR4qbIfbQ2Dpvk96XuchBdn9Jmbo
30f23UQYCTATEUKlwI+8QG3KhNC5KFjBeX7BgOgR71wK7uEAH5k2mRmBlao230MqamkGMeGF+4JY
FQO2ouyiKTB+aBzmisci7+Ypa56Qh5h4M3HNVPiNQ0YLt0CNCWZERYgO8BsxxabCEYWRNgt9/r/h
xUM6qTtLrWDleuANcY3MbSLprC67epAsLh36RKfDf7v9vyG+aBo0FWjFfszQBDprzuDWyQ94B6vp
e5mMhlbW5GXvwhA5shUoRh8AbDSkyxgL9HuXH/YtEZOAKJmSF4qKMuIdbZGqgllGBR8y8hldVnEV
RGR4RldieAoNGVTMhU3i7J5Wkfu7M3wxMKXVFSzdPXxFMEbk4kobSuQvjlwVTQU5CZq429T3kQQV
XOjTEKAzsxHou2ASH2YjVYfEseDsjrKGeWQRmgUg67qCfT0ic3o807gfKxgzoQgSp3J2PpaKESOC
xN3CrJnTVVikx+3EyJkOFfQRT9QIcQ8S5kOFqfsImKa3KvRCIHD8wi+FDhL9Xhjtd+bh49CwsaRg
AfYP7EcuCSwEbX4ppH+leQ8Fn50CH2LoA0xjx3n2BghFlHNJb7EBnc1QRN0hQZgK4zq7Kxb7tnRY
kbPKFvezNrToAshHF7P2/Ncda9ThQ1EqCACkgmgBjisSEywQo/b//tf/BAv+3RWLkenFCK4BVnBI
umqCPUTQqVZWkaoeUQCIikiEi9lfTvpcLqlQDAOXgkWq7sEvl5R4Me5LtPAJgDQiBJmb9WpdV5EM
vPQWMw8TOCILXCOpGNxo1jkYWMHi9UlEGRUKZbQS6irqnBlV9kS5J+iKVZyCYa0YBFEqb3dHSZ6h
IPAKYhAzR7ICG3RL/NDKuDW7qXnx4PpxgSXga3ZFyrLBpcNX+JcFcy9YNBFu2wpsLMo1KCKMSYV7
i7AJEoWH+vFiUPDlKCaQuBG1xbCrCgeMjxZxYsFGqiC+4Eg0FPkiPiqIVnFBbpMYlWt5J6YKd6ad
0Y6qAntx6TnUzcT5VTgPqdx8nKmK2xv4JrI0FioK65BFmIEFIhILh1QAQ65R9ivkxDQVh/EN9Diz
fpqKotEBYaiEO0ILqUAic66fgIMsBK9PO1nncqbLdw8ezNDjmSvBC9FVFI7uCEP6NAyDxJreGSsq
WhAVrv7uKbfRVIyk6EosHwjD6IzMkuGPvAmKqoSzQAXr4gh3xd38tKGXXpBnDHXexUPWm9pN1BMF
TSt4XDjfEK8s2FmFo1CDCqxmi0P+AqvwRJlJc408KmLl3+txePIJCg7sFtgPM0BhXUUCto0kKaKL
6RQk4QcVrv+QiF6RXlfgjCNwFBY6KLhEwUgkbmMVnMc77YQLE1pf/24bTnw4K1UVLK/JCwwIniCW
4ANkoSKGuXuB3SlQ+POODvkvhy9RRkHdiw7Iodvc+b4p5aRsVtbtf4c55bwaYRWUksjA/O7Zi5x4
Enor6mB6atZqIIhrNFDn/OJ18set+66k+Sdcd2byE1NMnKoIwrWQtMnwJKuguWkxshWBZSrAo22k
EoRQv4p4WdtD49QMiFFFmLgzxV1CxDmpIK7r4uIztXhVWaZESQUksEvsBc965LltdQVe21UEwIYQ
gUB8LT1W3p7vHiLaiki/oBrayVr2cy8UO4CWcHxrDQXppXuDiSHAl43qy6GYRxYh1iMMVlexQ56A
td+CHFFYOFTVv7RwP+4YyOOg+AkPhR3nI9h5iOMJi6PCw2yh+UM2XKjggjPk5tbLvUCpQJK0PX7r
/HPfADLWNf+SZ8hU3AYTwAonRoKLzA1x3nNUUNW3PS/1yYRbigq++i6d03QL89uaCpRCF3TcnMZs
tqc2SSiS6ZQdw6dOUoeeaZ73ZyH45uMjeJYKHO1efoIg4ovNT8ZnAiSOjst0nlFwMCAAKWSsj8lz
ogxQ/uVz4doA9fpeQ5N3GEwvEQSw058JmgWSpFQp3n4g95FGm+BqnUpKslzlcvrt2wW3LQYcAmL3
+9dJJe4eoGDkd8a60CZ2Du+2CjLyO5opv1RRs/9EXGDfRXdCRYzkDmWuolQVe5ZP8BcDWXKxLxZ4
wdO1fLt23NNwithW7uEC6iYFDyA+kmn8FXKK+dUkie1sUaoCpcYhFSB5mw8eU1EjsQsXXRs2kjL/
XrgIEJQNUAS7izTzHYu0GAAQ7ci1BD8FjFryizLyFvBNBU3VVbgSI0AaxdGqgKOOIvTCyAxWgWZ+
xvLSXeS9G4VACqXzmsRhVeQKj5xMXQXkos2xgTxrk27aw3FXEWSs10HhVUVzAnRorqroTvO465Mx
TKjXCgM0UWGFjxGgTvAXc924OoeXlMB22UAUDKR2L9O3/MCLTw4tnuzF5/BtuG0+VRX0fQqG8jj5
vu9b7pwuHo967u2aDuBUydeV4SF7JOxNFdjdhyjIAJl1Fcnl0dd/onY4Ng63JBgX02+/dU4f6sv3
jfrnkSemy5Ks1V59T8T1jxj1Dt/mfWh/HmvjT/iWOZSRP99b5jFUvrO3PNwA6XYW+1jz35jauGT+
9f8AAAD//w==</cx:binary>
              </cx:geoCache>
            </cx:geography>
          </cx:layoutPr>
          <cx:valueColors>
            <cx:minColor>
              <a:srgbClr val="92D050"/>
            </cx:minColor>
            <cx:maxColor>
              <a:schemeClr val="accent2"/>
            </cx:maxColor>
          </cx:valueColors>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601980</xdr:colOff>
      <xdr:row>19</xdr:row>
      <xdr:rowOff>7620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0</xdr:row>
      <xdr:rowOff>0</xdr:rowOff>
    </xdr:from>
    <xdr:to>
      <xdr:col>17</xdr:col>
      <xdr:colOff>461818</xdr:colOff>
      <xdr:row>19</xdr:row>
      <xdr:rowOff>0</xdr:rowOff>
    </xdr:to>
    <xdr:graphicFrame macro="">
      <xdr:nvGraphicFramePr>
        <xdr:cNvPr id="9"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19</xdr:row>
      <xdr:rowOff>0</xdr:rowOff>
    </xdr:from>
    <xdr:to>
      <xdr:col>10</xdr:col>
      <xdr:colOff>68580</xdr:colOff>
      <xdr:row>38</xdr:row>
      <xdr:rowOff>167640</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60960</xdr:colOff>
      <xdr:row>19</xdr:row>
      <xdr:rowOff>0</xdr:rowOff>
    </xdr:from>
    <xdr:to>
      <xdr:col>17</xdr:col>
      <xdr:colOff>464820</xdr:colOff>
      <xdr:row>38</xdr:row>
      <xdr:rowOff>160020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38482</xdr:colOff>
      <xdr:row>0</xdr:row>
      <xdr:rowOff>6415</xdr:rowOff>
    </xdr:from>
    <xdr:to>
      <xdr:col>24</xdr:col>
      <xdr:colOff>570858</xdr:colOff>
      <xdr:row>13</xdr:row>
      <xdr:rowOff>0</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17</xdr:col>
      <xdr:colOff>461818</xdr:colOff>
      <xdr:row>13</xdr:row>
      <xdr:rowOff>121869</xdr:rowOff>
    </xdr:from>
    <xdr:to>
      <xdr:col>21</xdr:col>
      <xdr:colOff>391262</xdr:colOff>
      <xdr:row>26</xdr:row>
      <xdr:rowOff>25656</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436161</xdr:colOff>
      <xdr:row>26</xdr:row>
      <xdr:rowOff>25656</xdr:rowOff>
    </xdr:from>
    <xdr:to>
      <xdr:col>21</xdr:col>
      <xdr:colOff>359190</xdr:colOff>
      <xdr:row>38</xdr:row>
      <xdr:rowOff>166767</xdr:rowOff>
    </xdr:to>
    <xdr:graphicFrame macro="">
      <xdr:nvGraphicFramePr>
        <xdr:cNvPr id="11" name="Chart 10">
          <a:extLst>
            <a:ext uri="{FF2B5EF4-FFF2-40B4-BE49-F238E27FC236}">
              <a16:creationId xmlns:a16="http://schemas.microsoft.com/office/drawing/2014/main" id="{3ACD6707-0FAC-4919-8BEC-B06EB470B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540634</xdr:colOff>
      <xdr:row>11</xdr:row>
      <xdr:rowOff>26282</xdr:rowOff>
    </xdr:from>
    <xdr:to>
      <xdr:col>20</xdr:col>
      <xdr:colOff>519090</xdr:colOff>
      <xdr:row>28</xdr:row>
      <xdr:rowOff>182687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293564</xdr:colOff>
      <xdr:row>8</xdr:row>
      <xdr:rowOff>133553</xdr:rowOff>
    </xdr:from>
    <xdr:to>
      <xdr:col>16</xdr:col>
      <xdr:colOff>836591</xdr:colOff>
      <xdr:row>31</xdr:row>
      <xdr:rowOff>16381</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330200</xdr:colOff>
      <xdr:row>13</xdr:row>
      <xdr:rowOff>171449</xdr:rowOff>
    </xdr:from>
    <xdr:to>
      <xdr:col>15</xdr:col>
      <xdr:colOff>19050</xdr:colOff>
      <xdr:row>32</xdr:row>
      <xdr:rowOff>36512</xdr:rowOff>
    </xdr:to>
    <xdr:graphicFrame macro="">
      <xdr:nvGraphicFramePr>
        <xdr:cNvPr id="3" name="Chart 2">
          <a:extLst>
            <a:ext uri="{FF2B5EF4-FFF2-40B4-BE49-F238E27FC236}">
              <a16:creationId xmlns:a16="http://schemas.microsoft.com/office/drawing/2014/main" id="{4E71B09D-8AC5-4C91-B9DF-E950829C5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596900</xdr:colOff>
      <xdr:row>1</xdr:row>
      <xdr:rowOff>57150</xdr:rowOff>
    </xdr:from>
    <xdr:to>
      <xdr:col>21</xdr:col>
      <xdr:colOff>495300</xdr:colOff>
      <xdr:row>18</xdr:row>
      <xdr:rowOff>44450</xdr:rowOff>
    </xdr:to>
    <xdr:graphicFrame macro="">
      <xdr:nvGraphicFramePr>
        <xdr:cNvPr id="2" name="Chart 1">
          <a:extLst>
            <a:ext uri="{FF2B5EF4-FFF2-40B4-BE49-F238E27FC236}">
              <a16:creationId xmlns:a16="http://schemas.microsoft.com/office/drawing/2014/main" id="{01AF8806-991D-295E-60F4-D254B03691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279400</xdr:colOff>
      <xdr:row>24</xdr:row>
      <xdr:rowOff>177800</xdr:rowOff>
    </xdr:from>
    <xdr:to>
      <xdr:col>20</xdr:col>
      <xdr:colOff>225425</xdr:colOff>
      <xdr:row>40</xdr:row>
      <xdr:rowOff>171450</xdr:rowOff>
    </xdr:to>
    <mc:AlternateContent xmlns:mc="http://schemas.openxmlformats.org/markup-compatibility/2006">
      <mc:Choice xmlns="" xmlns:cx4="http://schemas.microsoft.com/office/drawing/2016/5/10/chartex" Requires="cx4">
        <xdr:graphicFrame macro="">
          <xdr:nvGraphicFramePr>
            <xdr:cNvPr id="3" name="Chart 2">
              <a:extLst>
                <a:ext uri="{FF2B5EF4-FFF2-40B4-BE49-F238E27FC236}">
                  <a16:creationId xmlns:a16="http://schemas.microsoft.com/office/drawing/2014/main" id="{DC94211A-E1FB-CB53-0677-BF5620BBAD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
              <a:extLst>
                <a:ext uri="{FF2B5EF4-FFF2-40B4-BE49-F238E27FC236}">
                  <a16:creationId xmlns:a16="http://schemas.microsoft.com/office/drawing/2014/main" id="{00000000-0008-0000-0600-000003000000}"/>
                </a:ext>
              </a:extLst>
            </xdr:cNvPr>
            <xdr:cNvSpPr>
              <a:spLocks noTextEdit="1"/>
            </xdr:cNvSpPr>
          </xdr:nvSpPr>
          <xdr:spPr>
            <a:xfrm>
              <a:off x="7905750" y="4660900"/>
              <a:ext cx="5648325" cy="294005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9</xdr:col>
      <xdr:colOff>554567</xdr:colOff>
      <xdr:row>1</xdr:row>
      <xdr:rowOff>177800</xdr:rowOff>
    </xdr:from>
    <xdr:to>
      <xdr:col>20</xdr:col>
      <xdr:colOff>38100</xdr:colOff>
      <xdr:row>22</xdr:row>
      <xdr:rowOff>177800</xdr:rowOff>
    </xdr:to>
    <xdr:graphicFrame macro="">
      <xdr:nvGraphicFramePr>
        <xdr:cNvPr id="2" name="Chart 1">
          <a:extLst>
            <a:ext uri="{FF2B5EF4-FFF2-40B4-BE49-F238E27FC236}">
              <a16:creationId xmlns:a16="http://schemas.microsoft.com/office/drawing/2014/main" id="{40666530-186F-CABD-50B6-8E7B4D0D61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600074</xdr:colOff>
      <xdr:row>24</xdr:row>
      <xdr:rowOff>63499</xdr:rowOff>
    </xdr:from>
    <xdr:to>
      <xdr:col>21</xdr:col>
      <xdr:colOff>69850</xdr:colOff>
      <xdr:row>44</xdr:row>
      <xdr:rowOff>20955</xdr:rowOff>
    </xdr:to>
    <xdr:graphicFrame macro="">
      <xdr:nvGraphicFramePr>
        <xdr:cNvPr id="3" name="Chart 2">
          <a:extLst>
            <a:ext uri="{FF2B5EF4-FFF2-40B4-BE49-F238E27FC236}">
              <a16:creationId xmlns:a16="http://schemas.microsoft.com/office/drawing/2014/main" id="{4273273B-B48B-7032-80C7-5290BF788C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508000</xdr:colOff>
      <xdr:row>45</xdr:row>
      <xdr:rowOff>57149</xdr:rowOff>
    </xdr:from>
    <xdr:to>
      <xdr:col>20</xdr:col>
      <xdr:colOff>273049</xdr:colOff>
      <xdr:row>64</xdr:row>
      <xdr:rowOff>100786</xdr:rowOff>
    </xdr:to>
    <xdr:graphicFrame macro="">
      <xdr:nvGraphicFramePr>
        <xdr:cNvPr id="4" name="Chart 3">
          <a:extLst>
            <a:ext uri="{FF2B5EF4-FFF2-40B4-BE49-F238E27FC236}">
              <a16:creationId xmlns:a16="http://schemas.microsoft.com/office/drawing/2014/main" id="{58C25B5D-2F3E-792C-6D9A-D9F06807B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66.490471643519" createdVersion="8" refreshedVersion="8" minRefreshableVersion="3" recordCount="268" xr:uid="{00C36F82-4E82-4E65-9023-0A185EDE28CD}">
  <cacheSource type="worksheet">
    <worksheetSource ref="A1:CI269" sheet="Fellows"/>
  </cacheSource>
  <cacheFields count="90">
    <cacheField name="S.No." numFmtId="0">
      <sharedItems containsSemiMixedTypes="0" containsString="0" containsNumber="1" containsInteger="1" minValue="1" maxValue="26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unt="2">
        <s v="Male"/>
        <s v="Female"/>
      </sharedItems>
    </cacheField>
    <cacheField name="Cohort" numFmtId="0">
      <sharedItems containsSemiMixedTypes="0" containsString="0" containsNumber="1" containsInteger="1" minValue="1" maxValue="11" count="11">
        <n v="1"/>
        <n v="2"/>
        <n v="3"/>
        <n v="4"/>
        <n v="5"/>
        <n v="6"/>
        <n v="7"/>
        <n v="8"/>
        <n v="9"/>
        <n v="10"/>
        <n v="11"/>
      </sharedItems>
    </cacheField>
    <cacheField name="Nationality" numFmtId="0">
      <sharedItems containsBlank="1" count="11">
        <s v="Nigeria"/>
        <s v="Rwanda"/>
        <s v="Kenya"/>
        <s v="Malawi"/>
        <s v="Tanzania"/>
        <s v="South Africa"/>
        <m/>
        <s v="Uganda"/>
        <s v="Senegal"/>
        <s v="Zimbabwe"/>
        <s v="Somalia"/>
      </sharedItems>
    </cacheField>
    <cacheField name="Institution of employment at registration" numFmtId="0">
      <sharedItems containsBlank="1" count="14">
        <s v="University of Ibadan"/>
        <s v="University of Rwanda"/>
        <s v="Moi University"/>
        <s v="University of Malawi"/>
        <s v="Ifakara Health Institute"/>
        <s v="Obafemi Awolowo University"/>
        <s v="University of the Witwatersrand"/>
        <s v="University of Nairobi"/>
        <s v="AGINCOURT"/>
        <m/>
        <s v="University of Dar es Salaam"/>
        <s v="Makerere University"/>
        <s v="APHRC"/>
        <s v="Somali National University"/>
      </sharedItems>
    </cacheField>
    <cacheField name="Discipline" numFmtId="0">
      <sharedItems containsBlank="1"/>
    </cacheField>
    <cacheField name="Department" numFmtId="0">
      <sharedItems containsBlank="1"/>
    </cacheField>
    <cacheField name="Institution of registration" numFmtId="0">
      <sharedItems containsBlank="1" count="11">
        <s v="University of Ibadan"/>
        <s v="University of Dar es Salaam"/>
        <s v="Moi University"/>
        <s v="University of the Witwatersrand"/>
        <s v="University of the Malawi"/>
        <s v="University of Rwanda"/>
        <s v="University of Nairobi"/>
        <s v="Obafemi Awolowo University"/>
        <m/>
        <s v="Makerere University"/>
        <s v="University of Malawi" u="1"/>
      </sharedItems>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ontainsBlank="1"/>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0">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6-11-16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5-10-01T00:00:00"/>
    </cacheField>
    <cacheField name="Year of admission into CARTA" numFmtId="0">
      <sharedItems containsSemiMixedTypes="0" containsNonDate="0" containsDate="1" containsString="0" minDate="2011-03-01T00:00:00" maxDate="2025-03-04T00:00:00" count="11">
        <d v="2011-03-01T00:00:00"/>
        <d v="2012-03-01T00:00:00"/>
        <d v="2013-03-01T00:00:00"/>
        <d v="2014-03-01T00:00:00"/>
        <d v="2015-03-01T00:00:00"/>
        <d v="2016-03-01T00:00:00"/>
        <d v="2017-03-01T00:00:00"/>
        <d v="2018-03-01T00:00:00"/>
        <d v="2019-03-01T00:00:00"/>
        <d v="2020-03-01T00:00:00"/>
        <d v="2025-03-03T00:00:00"/>
      </sharedItems>
      <fieldGroup par="89"/>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ount="3">
        <m/>
        <s v="Yes"/>
        <s v="No"/>
      </sharedItems>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5-03-04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acheField>
    <cacheField name="Current PhD Status ( Completed/Defended/In Progress)" numFmtId="0">
      <sharedItems count="4">
        <s v="Completed"/>
        <s v="Didn’t take up"/>
        <s v="Terminated"/>
        <s v="In progress"/>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40"/>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ontainsBlank="1"/>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 name="Months (Year of admission into CARTA)" numFmtId="0" databaseField="0">
      <fieldGroup base="28">
        <rangePr groupBy="months" startDate="2011-03-01T00:00:00" endDate="2025-03-04T00:00:00"/>
        <groupItems count="14">
          <s v="&lt;01/03/2011"/>
          <s v="Jan"/>
          <s v="Feb"/>
          <s v="Mar"/>
          <s v="Apr"/>
          <s v="May"/>
          <s v="Jun"/>
          <s v="Jul"/>
          <s v="Aug"/>
          <s v="Sept"/>
          <s v="Oct"/>
          <s v="Nov"/>
          <s v="Dec"/>
          <s v="&gt;04/03/2025"/>
        </groupItems>
      </fieldGroup>
    </cacheField>
    <cacheField name="Quarters (Year of admission into CARTA)" numFmtId="0" databaseField="0">
      <fieldGroup base="28">
        <rangePr groupBy="quarters" startDate="2011-03-01T00:00:00" endDate="2025-03-04T00:00:00"/>
        <groupItems count="6">
          <s v="&lt;01/03/2011"/>
          <s v="Qtr1"/>
          <s v="Qtr2"/>
          <s v="Qtr3"/>
          <s v="Qtr4"/>
          <s v="&gt;04/03/2025"/>
        </groupItems>
      </fieldGroup>
    </cacheField>
    <cacheField name="Years (Year of admission into CARTA)" numFmtId="0" databaseField="0">
      <fieldGroup base="28">
        <rangePr groupBy="years" startDate="2011-03-01T00:00:00" endDate="2025-03-04T00:00:00"/>
        <groupItems count="17">
          <s v="&lt;01/03/2011"/>
          <s v="2011"/>
          <s v="2012"/>
          <s v="2013"/>
          <s v="2014"/>
          <s v="2015"/>
          <s v="2016"/>
          <s v="2017"/>
          <s v="2018"/>
          <s v="2019"/>
          <s v="2020"/>
          <s v="2021"/>
          <s v="2022"/>
          <s v="2023"/>
          <s v="2024"/>
          <s v="2025"/>
          <s v="&gt;04/03/2025"/>
        </groupItems>
      </fieldGroup>
    </cacheField>
  </cacheFields>
  <extLst>
    <ext xmlns:x14="http://schemas.microsoft.com/office/spreadsheetml/2009/9/main" uri="{725AE2AE-9491-48be-B2B4-4EB974FC3084}">
      <x14:pivotCacheDefinition pivotCacheId="952931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83.685589351851" createdVersion="6" refreshedVersion="8" minRefreshableVersion="3" recordCount="248" xr:uid="{00000000-000A-0000-FFFF-FFFFB9000000}">
  <cacheSource type="worksheet">
    <worksheetSource ref="A1:CI249" sheet="Fellows"/>
  </cacheSource>
  <cacheFields count="87">
    <cacheField name="S.No." numFmtId="0">
      <sharedItems containsSemiMixedTypes="0" containsString="0" containsNumber="1" containsInteger="1" minValue="1" maxValue="249"/>
    </cacheField>
    <cacheField name="Unique ID" numFmtId="0">
      <sharedItems/>
    </cacheField>
    <cacheField name="First Name" numFmtId="0">
      <sharedItems/>
    </cacheField>
    <cacheField name="Middle Name" numFmtId="0">
      <sharedItems containsBlank="1"/>
    </cacheField>
    <cacheField name="Surname" numFmtId="0">
      <sharedItems/>
    </cacheField>
    <cacheField name="Gender" numFmtId="0">
      <sharedItems containsBlank="1" count="3">
        <s v="Male"/>
        <s v="Female"/>
        <m u="1"/>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ontainsBlank="1"/>
    </cacheField>
    <cacheField name="Institution of employment at registration" numFmtId="0">
      <sharedItems containsBlank="1"/>
    </cacheField>
    <cacheField name="Discipline" numFmtId="0">
      <sharedItems containsBlank="1"/>
    </cacheField>
    <cacheField name="Department" numFmtId="0">
      <sharedItems containsBlank="1"/>
    </cacheField>
    <cacheField name="Institution of registration" numFmtId="0">
      <sharedItems containsBlank="1"/>
    </cacheField>
    <cacheField name="Registered at Home" numFmtId="0">
      <sharedItems containsBlank="1"/>
    </cacheField>
    <cacheField name="PhD Student Number at Host Institution" numFmtId="0">
      <sharedItems containsBlank="1" containsMixedTypes="1" containsNumber="1" containsInteger="1" minValue="1706" maxValue="201980015427"/>
    </cacheField>
    <cacheField name="Marital Status at enrolment" numFmtId="0">
      <sharedItems containsBlank="1"/>
    </cacheField>
    <cacheField name="Current Marital Status" numFmtId="0">
      <sharedItems/>
    </cacheField>
    <cacheField name="Marital Status at Completion" numFmtId="0">
      <sharedItems containsBlank="1"/>
    </cacheField>
    <cacheField name="Email" numFmtId="0">
      <sharedItems containsBlank="1"/>
    </cacheField>
    <cacheField name="Alternative e-mail" numFmtId="0">
      <sharedItems containsBlank="1"/>
    </cacheField>
    <cacheField name="Phone" numFmtId="2">
      <sharedItems containsBlank="1" containsMixedTypes="1" containsNumber="1" containsInteger="1" minValue="113585404" maxValue="27761643215"/>
    </cacheField>
    <cacheField name="Masters Degree" numFmtId="0">
      <sharedItems containsBlank="1"/>
    </cacheField>
    <cacheField name="DOB" numFmtId="0">
      <sharedItems containsDate="1" containsString="0" containsBlank="1" containsMixedTypes="1" minDate="1962-12-12T00:00:00" maxDate="1993-02-03T00:00:00"/>
    </cacheField>
    <cacheField name="Proposed Research Title" numFmtId="0">
      <sharedItems containsBlank="1" longText="1"/>
    </cacheField>
    <cacheField name="Type of study" numFmtId="0">
      <sharedItems containsBlank="1"/>
    </cacheField>
    <cacheField name="Laboratory work?" numFmtId="0">
      <sharedItems containsBlank="1"/>
    </cacheField>
    <cacheField name="Type of data" numFmtId="0">
      <sharedItems containsBlank="1"/>
    </cacheField>
    <cacheField name="Ranking" numFmtId="0">
      <sharedItems containsString="0" containsBlank="1" containsNumber="1" minValue="1" maxValue="45"/>
    </cacheField>
    <cacheField name="Date of PhD registration" numFmtId="0">
      <sharedItems containsNonDate="0" containsDate="1" containsString="0" containsBlank="1" minDate="2011-01-01T00:00:00" maxDate="2022-03-03T00:00:00"/>
    </cacheField>
    <cacheField name="Year of admission into CARTA" numFmtId="0">
      <sharedItems containsSemiMixedTypes="0" containsNonDate="0" containsDate="1" containsString="0" minDate="2011-03-01T00:00:00" maxDate="2020-03-02T00:00:00"/>
    </cacheField>
    <cacheField name="Terminated" numFmtId="0">
      <sharedItems containsNonDate="0" containsDate="1" containsString="0" containsBlank="1" minDate="2011-11-18T00:00:00" maxDate="2025-03-26T00:00:00"/>
    </cacheField>
    <cacheField name="1st Supervisors" numFmtId="0">
      <sharedItems containsBlank="1"/>
    </cacheField>
    <cacheField name="2nd Supervisor" numFmtId="0">
      <sharedItems containsBlank="1"/>
    </cacheField>
    <cacheField name="3rd Supervisor" numFmtId="0">
      <sharedItems containsBlank="1"/>
    </cacheField>
    <cacheField name="Number of supervisors" numFmtId="0">
      <sharedItems containsString="0" containsBlank="1" containsNumber="1" containsInteger="1" minValue="0" maxValue="3"/>
    </cacheField>
    <cacheField name="Institution for 1st Supervisor" numFmtId="0">
      <sharedItems containsBlank="1"/>
    </cacheField>
    <cacheField name="Institution for 2nd Supervisor" numFmtId="0">
      <sharedItems containsBlank="1"/>
    </cacheField>
    <cacheField name="Institution for 3rd Supervisor" numFmtId="0">
      <sharedItems containsBlank="1"/>
    </cacheField>
    <cacheField name="1st Supervisors workshop Attendance" numFmtId="0">
      <sharedItems containsBlank="1" containsMixedTypes="1" containsNumber="1" containsInteger="1" minValue="2013" maxValue="2013"/>
    </cacheField>
    <cacheField name="2nd Supervisors workshop Attendance" numFmtId="0">
      <sharedItems containsBlank="1"/>
    </cacheField>
    <cacheField name="3rd Supervisors workshop Attendance" numFmtId="0">
      <sharedItems containsBlank="1"/>
    </cacheField>
    <cacheField name="Type of employment" numFmtId="0">
      <sharedItems containsBlank="1"/>
    </cacheField>
    <cacheField name="Position at Enrollment" numFmtId="0">
      <sharedItems containsBlank="1"/>
    </cacheField>
    <cacheField name="Current Position " numFmtId="0">
      <sharedItems containsBlank="1"/>
    </cacheField>
    <cacheField name="Promotion event" numFmtId="0">
      <sharedItems containsBlank="1"/>
    </cacheField>
    <cacheField name="Other responsibilities" numFmtId="0">
      <sharedItems containsBlank="1" longText="1"/>
    </cacheField>
    <cacheField name="Current Institution (Year of change in ())" numFmtId="0">
      <sharedItems containsBlank="1"/>
    </cacheField>
    <cacheField name="ORCID" numFmtId="0">
      <sharedItems containsBlank="1"/>
    </cacheField>
    <cacheField name="Suspensions" numFmtId="0">
      <sharedItems containsDate="1" containsBlank="1" containsMixedTypes="1" minDate="2017-07-05T00:00:00" maxDate="2017-07-06T00:00:00"/>
    </cacheField>
    <cacheField name="Month/ Year JAS1" numFmtId="166">
      <sharedItems containsNonDate="0" containsDate="1" containsString="0" containsBlank="1" minDate="2011-04-01T00:00:00" maxDate="2020-03-27T00:00:00"/>
    </cacheField>
    <cacheField name="Month/ Year JAS2" numFmtId="0">
      <sharedItems containsDate="1" containsBlank="1" containsMixedTypes="1" minDate="2011-12-01T00:00:00" maxDate="2020-11-02T00:00:00"/>
    </cacheField>
    <cacheField name="Attended JAS 2 on time" numFmtId="0">
      <sharedItems containsBlank="1"/>
    </cacheField>
    <cacheField name="Date of protocol submission to PG" numFmtId="0">
      <sharedItems containsNonDate="0" containsDate="1" containsString="0" containsBlank="1" minDate="2010-10-13T00:00:00" maxDate="2022-11-24T00:00:00"/>
    </cacheField>
    <cacheField name="Date of protocol submission to IRB" numFmtId="0">
      <sharedItems containsNonDate="0" containsDate="1" containsString="0" containsBlank="1" minDate="2011-07-03T00:00:00" maxDate="2022-11-23T00:00:00"/>
    </cacheField>
    <cacheField name="Date of Ethics approval" numFmtId="0">
      <sharedItems containsNonDate="0" containsDate="1" containsString="0" containsBlank="1" minDate="2012-10-11T00:00:00" maxDate="2018-12-12T00:00:00"/>
    </cacheField>
    <cacheField name="Approcved research topic" numFmtId="0">
      <sharedItems containsBlank="1"/>
    </cacheField>
    <cacheField name="Month/ Year JAS3" numFmtId="0">
      <sharedItems containsDate="1" containsBlank="1" containsMixedTypes="1" minDate="2013-07-01T00:00:00" maxDate="2023-05-16T00:00:00"/>
    </cacheField>
    <cacheField name="Attended JAS 3 on time" numFmtId="0">
      <sharedItems containsBlank="1"/>
    </cacheField>
    <cacheField name="Month/ Year JAS4" numFmtId="0">
      <sharedItems containsDate="1" containsBlank="1" containsMixedTypes="1" minDate="2014-03-01T00:00:00" maxDate="2024-07-04T00:00:00"/>
    </cacheField>
    <cacheField name="Attended JAS 4 on time" numFmtId="0">
      <sharedItems containsBlank="1"/>
    </cacheField>
    <cacheField name="Date of submission of dissertation for examination" numFmtId="0">
      <sharedItems containsNonDate="0" containsDate="1" containsString="0" containsBlank="1" minDate="2015-07-20T00:00:00" maxDate="2025-04-01T00:00:00"/>
    </cacheField>
    <cacheField name="Date of defense" numFmtId="0">
      <sharedItems containsDate="1" containsBlank="1" containsMixedTypes="1" minDate="2015-08-15T00:00:00" maxDate="2025-02-07T00:00:00"/>
    </cacheField>
    <cacheField name="Date of submission of corrections" numFmtId="0">
      <sharedItems containsNonDate="0" containsDate="1" containsString="0" containsBlank="1" minDate="2015-09-11T00:00:00" maxDate="2025-04-01T00:00:00"/>
    </cacheField>
    <cacheField name="Date of completion(Defended/Graduated)" numFmtId="0">
      <sharedItems containsDate="1" containsBlank="1" containsMixedTypes="1" minDate="2013-03-01T00:00:00" maxDate="2025-07-15T00:00:00"/>
    </cacheField>
    <cacheField name="Current PhD Status ( Completed/Defended/In Progress)" numFmtId="0">
      <sharedItems count="5">
        <s v="Completed"/>
        <s v="Didn’t take up"/>
        <s v="Terminated"/>
        <s v="In progress"/>
        <s v="Defended" u="1"/>
      </sharedItems>
    </cacheField>
    <cacheField name="Time to completion since enrolling CARTA (Months) " numFmtId="0">
      <sharedItems containsBlank="1" containsMixedTypes="1" containsNumber="1" containsInteger="1" minValue="22" maxValue="139"/>
    </cacheField>
    <cacheField name="Time to completion since PhD registration (Months) " numFmtId="0">
      <sharedItems containsBlank="1" containsMixedTypes="1" containsNumber="1" containsInteger="1" minValue="14" maxValue="131"/>
    </cacheField>
    <cacheField name="Thesis title" numFmtId="0">
      <sharedItems containsBlank="1" longText="1"/>
    </cacheField>
    <cacheField name="No of Publications at Enrollment" numFmtId="0">
      <sharedItems containsBlank="1" containsMixedTypes="1" containsNumber="1" containsInteger="1" minValue="0" maxValue="24"/>
    </cacheField>
    <cacheField name="No of Publications During PhD " numFmtId="0">
      <sharedItems containsString="0" containsBlank="1" containsNumber="1" containsInteger="1" minValue="0" maxValue="57"/>
    </cacheField>
    <cacheField name="No of Publications after PhD" numFmtId="0">
      <sharedItems containsString="0" containsBlank="1" containsNumber="1" containsInteger="1" minValue="0" maxValue="117"/>
    </cacheField>
    <cacheField name="1st Author PhD  Publications" numFmtId="0">
      <sharedItems containsString="0" containsBlank="1" containsNumber="1" containsInteger="1" minValue="0" maxValue="11"/>
    </cacheField>
    <cacheField name="Last Author PhD Publications" numFmtId="0">
      <sharedItems containsString="0" containsBlank="1" containsNumber="1" containsInteger="1" minValue="0" maxValue="10"/>
    </cacheField>
    <cacheField name="1st Author Graduate  Publications" numFmtId="0">
      <sharedItems containsString="0" containsBlank="1" containsNumber="1" containsInteger="1" minValue="0" maxValue="18"/>
    </cacheField>
    <cacheField name="Last Author  Graduate Publications" numFmtId="0">
      <sharedItems containsString="0" containsBlank="1" containsNumber="1" containsInteger="1" minValue="0" maxValue="9"/>
    </cacheField>
    <cacheField name="Baby Minder (Event, Year)" numFmtId="0">
      <sharedItems/>
    </cacheField>
    <cacheField name="Taken on leave of absence (Yes/No)" numFmtId="0">
      <sharedItems containsBlank="1" containsMixedTypes="1" containsNumber="1" containsInteger="1" minValue="0" maxValue="365"/>
    </cacheField>
    <cacheField name="Reason for taking leave of absence" numFmtId="0">
      <sharedItems containsBlank="1"/>
    </cacheField>
    <cacheField name="Leave start Date" numFmtId="0">
      <sharedItems containsNonDate="0" containsDate="1" containsString="0" containsBlank="1" minDate="2017-03-01T00:00:00" maxDate="2024-10-22T00:00:00"/>
    </cacheField>
    <cacheField name="Leave end Date" numFmtId="0">
      <sharedItems containsNonDate="0" containsDate="1" containsString="0" containsBlank="1" minDate="2018-02-01T00:00:00" maxDate="2025-03-01T00:00:00"/>
    </cacheField>
    <cacheField name="Time taken on leave (months)" numFmtId="0">
      <sharedItems containsString="0" containsBlank="1" containsNumber="1" containsInteger="1" minValue="2" maxValue="48"/>
    </cacheField>
    <cacheField name="Teacher Replacement" numFmtId="0">
      <sharedItems containsBlank="1"/>
    </cacheField>
    <cacheField name="Teacher replacement start Date" numFmtId="0">
      <sharedItems containsString="0" containsBlank="1" containsNumber="1" containsInteger="1" minValue="43891" maxValue="43891"/>
    </cacheField>
    <cacheField name="Teacher replacement end Date" numFmtId="0">
      <sharedItems containsString="0" containsBlank="1" containsNumber="1" containsInteger="1" minValue="44012" maxValue="44012"/>
    </cacheField>
    <cacheField name="No. of Children at Entry in CARTA" numFmtId="0">
      <sharedItems containsBlank="1" containsMixedTypes="1" containsNumber="1" containsInteger="1" minValue="0" maxValue="5"/>
    </cacheField>
    <cacheField name="No. of children at graduation" numFmtId="0">
      <sharedItems containsBlank="1" containsMixedTypes="1" containsNumber="1" containsInteger="1" minValue="0" maxValue="6"/>
    </cacheField>
    <cacheField name="No of Publications for Graduation" numFmtId="0">
      <sharedItems containsBlank="1" containsMixedTypes="1" containsNumber="1" containsInteger="1" minValue="0" maxValue="3"/>
    </cacheField>
    <cacheField name="Fellow Funde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8">
  <r>
    <n v="1"/>
    <s v="C1/001"/>
    <s v="Babatunde"/>
    <s v="Olubayo"/>
    <s v="Adedokun"/>
    <x v="0"/>
    <x v="0"/>
    <x v="0"/>
    <x v="0"/>
    <s v="Epidemiology &amp; Medical Biostatistics"/>
    <s v="Epidemiology and Medical Statistics"/>
    <x v="0"/>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x v="0"/>
    <m/>
    <s v="Prof Afolabi Bamgboye"/>
    <s v="Prof. Olusola Ayeni"/>
    <m/>
    <n v="2"/>
    <s v="Home"/>
    <s v="Host"/>
    <m/>
    <s v="Yes"/>
    <s v="No"/>
    <m/>
    <s v="Academic"/>
    <m/>
    <s v="Lecturer "/>
    <x v="0"/>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x v="1"/>
    <x v="1"/>
    <s v="Demography &amp; Population Studies"/>
    <s v="Applied Statistics"/>
    <x v="1"/>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x v="0"/>
    <m/>
    <s v="Dr. Julius Kivelia"/>
    <m/>
    <m/>
    <n v="1"/>
    <s v="Host"/>
    <m/>
    <m/>
    <s v="Yes"/>
    <m/>
    <m/>
    <s v="Academic"/>
    <s v="Assistant Lecturer"/>
    <s v="Researcher"/>
    <x v="1"/>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x v="2"/>
    <x v="2"/>
    <s v="Literature"/>
    <s v="LITERATURE THEATRE AND FILM STUDIES"/>
    <x v="2"/>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x v="0"/>
    <m/>
    <s v="Prof Christopher Joseph Odhiambo"/>
    <s v="Prof. Peter Tirop Simatei"/>
    <s v="Caroline Kabiru"/>
    <n v="3"/>
    <s v="Home"/>
    <s v="Host"/>
    <s v="Other"/>
    <s v="Yes"/>
    <s v="No"/>
    <s v="Yes"/>
    <s v="Academic"/>
    <s v="Lecturer"/>
    <s v="Lecturer"/>
    <x v="1"/>
    <m/>
    <s v="`"/>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x v="1"/>
    <x v="1"/>
    <s v="Demography &amp; Population Studies"/>
    <s v="Sustainable Development"/>
    <x v="1"/>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x v="0"/>
    <m/>
    <s v="Dr. Sokoni Cosmas Hassan"/>
    <m/>
    <m/>
    <n v="1"/>
    <s v="Host"/>
    <s v="Other"/>
    <m/>
    <s v="Yes"/>
    <s v="Yes"/>
    <m/>
    <s v="Academic"/>
    <s v="Assistant Lecturer"/>
    <s v="Associate Professor"/>
    <x v="1"/>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x v="3"/>
    <x v="3"/>
    <s v="Environmental Sciences"/>
    <s v="Physics and Biochemical Sciences"/>
    <x v="3"/>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x v="0"/>
    <m/>
    <s v="Prof Mary Gulumian"/>
    <s v="Dr. Louisa Alfazema"/>
    <m/>
    <n v="2"/>
    <s v="Host"/>
    <s v="Home"/>
    <m/>
    <s v="Yes"/>
    <s v="No"/>
    <m/>
    <s v="Academic"/>
    <s v="Lecturer"/>
    <s v="Senior Medical Epidemiologist _x000a_"/>
    <x v="1"/>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x v="4"/>
    <x v="4"/>
    <s v="Biomedical and environmental sciences"/>
    <m/>
    <x v="3"/>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x v="0"/>
    <m/>
    <s v="Dr. Maureen Coetzee"/>
    <s v="Dr. Gerry Killeen"/>
    <s v="Dr. Stefan Dongus"/>
    <n v="3"/>
    <s v="Host"/>
    <s v="Home"/>
    <s v="Home"/>
    <s v="Yes"/>
    <s v="Yes"/>
    <s v="No"/>
    <s v="Researcher"/>
    <s v="Assistant Lecturer"/>
    <s v="Lecturer"/>
    <x v="1"/>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x v="3"/>
    <x v="3"/>
    <s v="Mathematical Sciences"/>
    <s v="DPHRU Wits"/>
    <x v="3"/>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x v="0"/>
    <m/>
    <s v="Prof Shane Norris"/>
    <s v="Dr. Paula Griffiths"/>
    <s v="Assoc Prof. Ken Maleta"/>
    <n v="3"/>
    <s v="Host"/>
    <s v="Other"/>
    <s v="Home"/>
    <s v="Yes"/>
    <s v="No"/>
    <s v="No"/>
    <s v="Academic"/>
    <s v="Lecturer"/>
    <s v="Senior Biostatistician"/>
    <x v="1"/>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x v="0"/>
    <x v="5"/>
    <s v="Exercise Physiology"/>
    <s v="Human Kinetics and Health Education"/>
    <x v="0"/>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x v="0"/>
    <m/>
    <s v="Professor Babalola Joseph Folorunso"/>
    <s v="Professor Lateef Babatunde Salako"/>
    <m/>
    <n v="2"/>
    <s v="Other "/>
    <m/>
    <m/>
    <s v="Yes"/>
    <m/>
    <m/>
    <s v="Academic"/>
    <s v="Lecturer II "/>
    <s v="Senior Lecturer"/>
    <x v="1"/>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x v="3"/>
    <x v="3"/>
    <s v="Community Health"/>
    <s v="Department of Community Health"/>
    <x v="4"/>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x v="0"/>
    <m/>
    <s v="Dr. Maureen Leah Chirwa"/>
    <s v="Dr. Adamson Muula"/>
    <m/>
    <n v="2"/>
    <s v="Home"/>
    <s v="Host"/>
    <m/>
    <s v="Yes"/>
    <s v="Yes"/>
    <m/>
    <s v="Academic"/>
    <m/>
    <s v="Lecturer"/>
    <x v="0"/>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x v="1"/>
    <x v="1"/>
    <s v="Statistics"/>
    <s v="Applied Statistics"/>
    <x v="5"/>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x v="0"/>
    <m/>
    <s v="Dr. Thomas N. O. Achia"/>
    <s v="Dr. Lyambabaje Alexandre"/>
    <s v="Joseph Ntaganira"/>
    <n v="3"/>
    <s v="Other "/>
    <s v="Home"/>
    <s v="Home"/>
    <s v="Yes"/>
    <s v="Yes"/>
    <s v="No"/>
    <s v="Academic"/>
    <s v="Assistant Lecturer"/>
    <s v="Professor "/>
    <x v="1"/>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x v="0"/>
    <x v="0"/>
    <s v="Epidemiology &amp; Medical Statistics"/>
    <s v="Epidemiology and Medical Statistics"/>
    <x v="0"/>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x v="0"/>
    <m/>
    <s v="Prof Afolabi Bamgboye"/>
    <s v="Prof. Olusola Ayeni"/>
    <m/>
    <n v="2"/>
    <s v="Home"/>
    <s v="Host"/>
    <m/>
    <s v="Yes"/>
    <s v="No"/>
    <m/>
    <s v="Academic"/>
    <s v="Lecturer"/>
    <s v="Professor "/>
    <x v="1"/>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x v="3"/>
    <x v="3"/>
    <s v="Mathematics and Statistics"/>
    <m/>
    <x v="3"/>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x v="0"/>
    <m/>
    <s v="Lawrence N.M. Kazembe"/>
    <s v="Dr. Liz Thomas"/>
    <m/>
    <n v="2"/>
    <s v="Home"/>
    <s v="Host"/>
    <m/>
    <s v="Yes"/>
    <s v="No"/>
    <m/>
    <s v="Academic"/>
    <s v="Lecturer"/>
    <s v="Associate Professor "/>
    <x v="1"/>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x v="2"/>
    <x v="2"/>
    <s v="Pediatrics &amp; Child health"/>
    <m/>
    <x v="2"/>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x v="0"/>
    <m/>
    <s v="Prof Joshua Akong’a"/>
    <s v="Dr. Grace Ettyang"/>
    <m/>
    <n v="2"/>
    <s v="Home"/>
    <s v="Host"/>
    <m/>
    <s v="Yes"/>
    <s v="Yes"/>
    <m/>
    <s v="Academic"/>
    <m/>
    <s v="Senior Lecturer"/>
    <x v="0"/>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x v="5"/>
    <x v="6"/>
    <s v="Demography"/>
    <s v="Demography and Population Studies"/>
    <x v="3"/>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x v="0"/>
    <m/>
    <s v="Prof Clifford Odimegwu"/>
    <m/>
    <m/>
    <n v="1"/>
    <s v="Home"/>
    <m/>
    <m/>
    <s v="No"/>
    <m/>
    <m/>
    <s v="Academic"/>
    <s v="Tutor"/>
    <s v="Associate Professor "/>
    <x v="1"/>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x v="5"/>
    <x v="6"/>
    <s v=" Epidemiology &amp; Medical Biostatistics"/>
    <s v="Perinatal HIV Research Unit, Dept. Data and Statistics"/>
    <x v="3"/>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x v="0"/>
    <m/>
    <s v="Dr. Tobias Chirwa"/>
    <s v="Dr. Guy de Bruyn"/>
    <m/>
    <n v="2"/>
    <s v="Home"/>
    <s v="Home"/>
    <m/>
    <s v="Yes"/>
    <s v="No"/>
    <m/>
    <s v="Other"/>
    <s v="Senior Statistician"/>
    <s v="Associate Professor "/>
    <x v="1"/>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x v="3"/>
    <x v="6"/>
    <s v=" Epidemiology &amp; Medical Biostatistics"/>
    <s v="Division of Epidemiology &amp; Medical Biostatistics"/>
    <x v="3"/>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x v="0"/>
    <m/>
    <s v="Prof Jill Murray"/>
    <s v="Prof. Hendrik J. Koornhof"/>
    <s v="Dr. Olga Perovic"/>
    <n v="3"/>
    <s v="Home"/>
    <s v="Home"/>
    <s v="Home"/>
    <s v="Yes"/>
    <s v="No"/>
    <s v="No"/>
    <s v="Academic"/>
    <m/>
    <s v="Associate Professor "/>
    <x v="1"/>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x v="2"/>
    <x v="7"/>
    <s v="Nutrition"/>
    <s v="Food Science, Nutrition and Technology"/>
    <x v="6"/>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x v="0"/>
    <m/>
    <s v="Prof. Wambui Kogi-Makau"/>
    <s v="Prof. Koigi R. Kamau"/>
    <s v="Dr. Anne Obondo"/>
    <n v="3"/>
    <s v="Home"/>
    <s v="Home"/>
    <s v="Home"/>
    <s v="Yes"/>
    <s v="No"/>
    <s v="No"/>
    <s v="Academic"/>
    <s v=" Lecturer"/>
    <s v="Senior Lecturer"/>
    <x v="2"/>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x v="0"/>
    <x v="5"/>
    <s v="Demography and Population Studies"/>
    <s v="Demography and Population Studies"/>
    <x v="3"/>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x v="0"/>
    <m/>
    <s v="Prof Clifford Odimegwu"/>
    <s v="Dr. Samson Bamiwuye"/>
    <m/>
    <n v="2"/>
    <s v="Host"/>
    <s v="Home"/>
    <m/>
    <s v="Yes"/>
    <s v="Yes"/>
    <m/>
    <s v="Academic"/>
    <s v="Lecturer"/>
    <s v="Professor "/>
    <x v="1"/>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x v="0"/>
    <x v="5"/>
    <s v="Demography and Social Statistics"/>
    <s v="Demography and Social Statistics"/>
    <x v="7"/>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x v="0"/>
    <m/>
    <s v="Ogunjuyigbe Peter Olasupo"/>
    <m/>
    <m/>
    <n v="1"/>
    <s v="Home"/>
    <m/>
    <m/>
    <s v="Yes"/>
    <m/>
    <m/>
    <s v="Academic"/>
    <s v="Lecturer II"/>
    <s v="Professor"/>
    <x v="1"/>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x v="0"/>
    <x v="8"/>
    <s v="Demography &amp; Population Studies"/>
    <s v="Demography &amp; Population Studies"/>
    <x v="3"/>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x v="0"/>
    <m/>
    <s v="Dr. Mark Collinson"/>
    <s v="Prof. Philippe Bocquier"/>
    <m/>
    <n v="2"/>
    <s v="Home"/>
    <s v="Host"/>
    <m/>
    <s v="Yes"/>
    <s v="No"/>
    <m/>
    <s v="Other"/>
    <m/>
    <s v="Lead Data Scientist"/>
    <x v="0"/>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x v="6"/>
    <x v="9"/>
    <m/>
    <m/>
    <x v="3"/>
    <s v="No"/>
    <s v="NF"/>
    <s v="NF"/>
    <s v="NF"/>
    <s v="NF"/>
    <m/>
    <m/>
    <m/>
    <m/>
    <m/>
    <m/>
    <m/>
    <m/>
    <m/>
    <m/>
    <m/>
    <x v="0"/>
    <m/>
    <m/>
    <m/>
    <m/>
    <m/>
    <m/>
    <m/>
    <m/>
    <m/>
    <m/>
    <m/>
    <m/>
    <m/>
    <m/>
    <x v="0"/>
    <m/>
    <m/>
    <m/>
    <m/>
    <m/>
    <m/>
    <m/>
    <m/>
    <m/>
    <m/>
    <m/>
    <m/>
    <m/>
    <m/>
    <m/>
    <m/>
    <m/>
    <m/>
    <m/>
    <x v="1"/>
    <s v="Didn’t take up"/>
    <m/>
    <m/>
    <m/>
    <m/>
    <m/>
    <m/>
    <m/>
    <m/>
    <m/>
    <s v="No"/>
    <s v=""/>
    <m/>
    <m/>
    <m/>
    <m/>
    <m/>
    <m/>
    <m/>
    <m/>
    <m/>
    <m/>
    <m/>
  </r>
  <r>
    <n v="22"/>
    <s v="C1/022"/>
    <s v="Theresa"/>
    <s v="Njeri"/>
    <s v="Kinyari"/>
    <x v="1"/>
    <x v="0"/>
    <x v="2"/>
    <x v="7"/>
    <m/>
    <m/>
    <x v="8"/>
    <m/>
    <s v="NF"/>
    <s v="NF"/>
    <s v="NF"/>
    <s v="NF"/>
    <m/>
    <m/>
    <m/>
    <m/>
    <m/>
    <m/>
    <m/>
    <m/>
    <m/>
    <m/>
    <m/>
    <x v="0"/>
    <d v="2011-11-18T00:00:00"/>
    <m/>
    <m/>
    <m/>
    <n v="0"/>
    <m/>
    <m/>
    <m/>
    <m/>
    <m/>
    <m/>
    <m/>
    <m/>
    <m/>
    <x v="0"/>
    <m/>
    <m/>
    <m/>
    <m/>
    <d v="2011-04-01T00:00:00"/>
    <m/>
    <m/>
    <m/>
    <m/>
    <m/>
    <m/>
    <m/>
    <m/>
    <m/>
    <m/>
    <m/>
    <m/>
    <m/>
    <m/>
    <x v="2"/>
    <s v="Terminated"/>
    <m/>
    <m/>
    <m/>
    <m/>
    <m/>
    <m/>
    <m/>
    <m/>
    <m/>
    <s v="No"/>
    <s v=""/>
    <m/>
    <m/>
    <m/>
    <m/>
    <m/>
    <m/>
    <m/>
    <m/>
    <m/>
    <m/>
    <s v="NF"/>
  </r>
  <r>
    <n v="23"/>
    <s v="C1/023"/>
    <s v="Peter "/>
    <s v="Mwamba "/>
    <s v="Maturi"/>
    <x v="0"/>
    <x v="0"/>
    <x v="2"/>
    <x v="7"/>
    <m/>
    <m/>
    <x v="6"/>
    <s v="Yes"/>
    <s v="NF"/>
    <s v="NF"/>
    <s v="NF"/>
    <s v="NF"/>
    <m/>
    <m/>
    <m/>
    <m/>
    <m/>
    <m/>
    <m/>
    <m/>
    <m/>
    <m/>
    <m/>
    <x v="0"/>
    <d v="2016-08-31T00:00:00"/>
    <m/>
    <m/>
    <m/>
    <n v="0"/>
    <m/>
    <m/>
    <m/>
    <m/>
    <m/>
    <m/>
    <m/>
    <m/>
    <m/>
    <x v="0"/>
    <m/>
    <m/>
    <m/>
    <m/>
    <d v="2011-04-01T00:00:00"/>
    <m/>
    <m/>
    <m/>
    <m/>
    <m/>
    <m/>
    <m/>
    <m/>
    <m/>
    <m/>
    <m/>
    <m/>
    <m/>
    <m/>
    <x v="2"/>
    <s v="Terminated"/>
    <m/>
    <m/>
    <m/>
    <m/>
    <m/>
    <m/>
    <m/>
    <m/>
    <m/>
    <s v="No"/>
    <s v=""/>
    <m/>
    <m/>
    <m/>
    <m/>
    <m/>
    <m/>
    <m/>
    <m/>
    <m/>
    <m/>
    <s v="NF"/>
  </r>
  <r>
    <n v="24"/>
    <s v="C1/024"/>
    <s v="Jaclkline"/>
    <s v="Halima"/>
    <s v="Mgumia"/>
    <x v="1"/>
    <x v="0"/>
    <x v="4"/>
    <x v="10"/>
    <m/>
    <m/>
    <x v="8"/>
    <m/>
    <s v="NF"/>
    <s v="NF"/>
    <s v="NF"/>
    <s v="NF"/>
    <m/>
    <m/>
    <m/>
    <m/>
    <m/>
    <m/>
    <m/>
    <m/>
    <m/>
    <m/>
    <m/>
    <x v="0"/>
    <d v="2012-12-31T00:00:00"/>
    <m/>
    <m/>
    <m/>
    <n v="0"/>
    <m/>
    <m/>
    <m/>
    <m/>
    <m/>
    <m/>
    <m/>
    <m/>
    <m/>
    <x v="0"/>
    <m/>
    <m/>
    <m/>
    <m/>
    <d v="2011-04-01T00:00:00"/>
    <m/>
    <m/>
    <m/>
    <m/>
    <m/>
    <m/>
    <m/>
    <m/>
    <m/>
    <m/>
    <m/>
    <m/>
    <m/>
    <m/>
    <x v="2"/>
    <s v="Terminated"/>
    <m/>
    <m/>
    <m/>
    <m/>
    <m/>
    <m/>
    <m/>
    <m/>
    <m/>
    <s v="No"/>
    <m/>
    <m/>
    <m/>
    <m/>
    <m/>
    <m/>
    <m/>
    <m/>
    <m/>
    <m/>
    <m/>
    <s v="NF"/>
  </r>
  <r>
    <n v="25"/>
    <s v="C1/025"/>
    <s v="Joseph "/>
    <m/>
    <s v="Matovu"/>
    <x v="0"/>
    <x v="0"/>
    <x v="7"/>
    <x v="11"/>
    <m/>
    <m/>
    <x v="8"/>
    <m/>
    <s v="NF"/>
    <s v="NF"/>
    <s v="NF"/>
    <s v="NF"/>
    <m/>
    <m/>
    <m/>
    <m/>
    <m/>
    <m/>
    <m/>
    <m/>
    <m/>
    <m/>
    <m/>
    <x v="0"/>
    <m/>
    <m/>
    <m/>
    <m/>
    <n v="0"/>
    <m/>
    <m/>
    <m/>
    <m/>
    <m/>
    <m/>
    <m/>
    <m/>
    <m/>
    <x v="0"/>
    <m/>
    <m/>
    <m/>
    <m/>
    <d v="2011-04-01T00:00:00"/>
    <m/>
    <m/>
    <m/>
    <m/>
    <m/>
    <m/>
    <m/>
    <m/>
    <m/>
    <m/>
    <m/>
    <m/>
    <m/>
    <m/>
    <x v="1"/>
    <s v="Didn’t take up"/>
    <m/>
    <m/>
    <m/>
    <m/>
    <m/>
    <m/>
    <m/>
    <m/>
    <m/>
    <s v="No"/>
    <m/>
    <m/>
    <m/>
    <m/>
    <m/>
    <m/>
    <m/>
    <m/>
    <m/>
    <m/>
    <m/>
    <s v="NF"/>
  </r>
  <r>
    <n v="26"/>
    <s v="C2/001"/>
    <s v="Adebolajo"/>
    <m/>
    <s v="Adeyemo"/>
    <x v="0"/>
    <x v="1"/>
    <x v="0"/>
    <x v="0"/>
    <s v="Epidemiology"/>
    <m/>
    <x v="0"/>
    <s v="Yes"/>
    <m/>
    <s v="Married"/>
    <s v="Married"/>
    <m/>
    <s v="aadeyemo@cartafrica.org"/>
    <s v="adebolajo@hotmail.com"/>
    <m/>
    <s v="M.Sc Immunology"/>
    <d v="1974-02-02T00:00:00"/>
    <s v="Genetic epidemiology in Nigeria"/>
    <s v="Field"/>
    <s v="yes"/>
    <s v="Primary"/>
    <n v="13.5"/>
    <d v="2012-01-16T00:00:00"/>
    <x v="1"/>
    <m/>
    <s v="Prof. Odunayo Moronfoluwa Oluwatosin"/>
    <s v="Prof. Omotade Olayemi Olufemi-Julius"/>
    <m/>
    <n v="2"/>
    <s v="Home"/>
    <s v="Home"/>
    <m/>
    <s v="Yes"/>
    <s v="No"/>
    <m/>
    <s v="Academic"/>
    <s v="Assistant Lecturer"/>
    <m/>
    <x v="0"/>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x v="3"/>
    <x v="3"/>
    <s v="Health Systems and Policy"/>
    <s v="Health Systems and Policy"/>
    <x v="4"/>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x v="1"/>
    <m/>
    <s v="Dr. Angela Chimwaza"/>
    <s v="Dr. Adamson Muula"/>
    <m/>
    <n v="2"/>
    <s v="Home"/>
    <s v="Home"/>
    <m/>
    <s v="Yes"/>
    <s v="Yes"/>
    <m/>
    <s v="Academic"/>
    <s v="Project Coordinator"/>
    <s v="Associate Professor"/>
    <x v="1"/>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x v="3"/>
    <x v="3"/>
    <s v="Environmental Sciences"/>
    <m/>
    <x v="4"/>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x v="1"/>
    <m/>
    <s v="Wilson Mandala"/>
    <s v="Dr. Lucy Namkinga"/>
    <m/>
    <n v="2"/>
    <s v="Home"/>
    <s v="Other"/>
    <m/>
    <s v="Yes"/>
    <s v="Yes"/>
    <m/>
    <s v="Academic"/>
    <s v="Lecturer"/>
    <s v="Associate Professor"/>
    <x v="1"/>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x v="2"/>
    <x v="2"/>
    <s v="Medical Epidemiology"/>
    <s v="Library"/>
    <x v="2"/>
    <s v="Yes"/>
    <m/>
    <s v="Married"/>
    <s v="Married"/>
    <m/>
    <s v="dmenya@cartafrica.org"/>
    <s v="dianamenya@gmail.com"/>
    <s v="+254 720352579/+254 733777500"/>
    <s v="MSc. Clinical Epidemiology"/>
    <d v="1975-05-17T00:00:00"/>
    <m/>
    <s v="Clinical research"/>
    <s v="unkown"/>
    <s v="Primary"/>
    <m/>
    <d v="2013-03-01T00:00:00"/>
    <x v="1"/>
    <m/>
    <s v="Prof. Odipo Osano"/>
    <s v="Prof Rafael Carel"/>
    <m/>
    <n v="2"/>
    <s v="Other "/>
    <s v="Other"/>
    <m/>
    <s v="No"/>
    <s v="No"/>
    <m/>
    <s v="Academic"/>
    <s v="Senior Lecturer"/>
    <s v="Associate Professor"/>
    <x v="1"/>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x v="4"/>
    <x v="10"/>
    <s v="Epidemiology"/>
    <s v="Geography"/>
    <x v="6"/>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x v="1"/>
    <m/>
    <s v="Dr. Lawrence Ikamari"/>
    <s v="Dr. Alfred Agwanda Otieno"/>
    <m/>
    <n v="2"/>
    <s v="Host"/>
    <s v="Host"/>
    <m/>
    <s v="Yes"/>
    <s v="Yes"/>
    <m/>
    <s v="Researcher"/>
    <s v="Assistant Lecturer"/>
    <s v="Lecturer"/>
    <x v="2"/>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x v="7"/>
    <x v="11"/>
    <s v="Epidemiology"/>
    <s v="Department of Population Studies"/>
    <x v="9"/>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x v="1"/>
    <m/>
    <s v="Dr. James Ntozi"/>
    <s v="Dr. Betty Kwagala"/>
    <m/>
    <n v="2"/>
    <s v="Home"/>
    <s v="Home"/>
    <m/>
    <s v="Yes"/>
    <s v="No"/>
    <m/>
    <s v="Academic"/>
    <s v="Assistant Lecturer"/>
    <s v="Senior Lecturer"/>
    <x v="1"/>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x v="0"/>
    <x v="0"/>
    <s v="BIOSTATISTICS"/>
    <s v="Epidemiology and Medical Statistics"/>
    <x v="0"/>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x v="1"/>
    <m/>
    <s v="Prof. Elijah Afolabi Bamgboye"/>
    <m/>
    <m/>
    <n v="1"/>
    <s v="Home"/>
    <m/>
    <m/>
    <s v="Yes"/>
    <m/>
    <m/>
    <s v="Academic"/>
    <s v="Lecturer II "/>
    <s v="Senior Lecturer"/>
    <x v="1"/>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x v="7"/>
    <x v="11"/>
    <s v="Epidemiology"/>
    <m/>
    <x v="9"/>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x v="1"/>
    <m/>
    <s v="Dr. Enock Matovu"/>
    <s v="Dr. Jean Langhorne"/>
    <m/>
    <n v="2"/>
    <s v="Home"/>
    <s v="Other"/>
    <m/>
    <s v="Yes"/>
    <s v="No"/>
    <m/>
    <s v="Academic"/>
    <s v="Teaching Assistant"/>
    <m/>
    <x v="0"/>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x v="3"/>
    <x v="3"/>
    <s v="Epidemiology"/>
    <s v="Department of Population Studies"/>
    <x v="4"/>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x v="1"/>
    <m/>
    <s v="Dr. Wilson Mandala"/>
    <s v="Dr. Adam Cunningham"/>
    <s v="Cal MacLennan"/>
    <n v="3"/>
    <s v="Home"/>
    <s v="Other"/>
    <m/>
    <s v="Yes"/>
    <s v="No"/>
    <m/>
    <m/>
    <s v="Research Scientist"/>
    <s v="Laboratory Director"/>
    <x v="1"/>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x v="2"/>
    <x v="12"/>
    <s v="Public Health"/>
    <s v="Education Research Program"/>
    <x v="3"/>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x v="1"/>
    <m/>
    <s v="Dr. Moses Ngware"/>
    <s v="Dr. Caroline Kabiru"/>
    <s v="Dr. Kandala Ngianga"/>
    <n v="3"/>
    <s v="Home"/>
    <s v="Home"/>
    <s v="Other"/>
    <s v="Yes"/>
    <s v="Yes"/>
    <s v="No"/>
    <s v="Researcher"/>
    <s v="Data Analyst"/>
    <s v="Director Research at Zizi Afrique_x000a_"/>
    <x v="1"/>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x v="2"/>
    <x v="7"/>
    <s v="Demography &amp; Social statistics"/>
    <s v="Population Studies and Research Institute (PSRI"/>
    <x v="6"/>
    <s v="Yes"/>
    <m/>
    <m/>
    <s v="NF"/>
    <m/>
    <s v="jnjega@cartafrica.org"/>
    <m/>
    <s v="+254721473921"/>
    <s v="NF"/>
    <d v="1972-03-11T00:00:00"/>
    <s v="Determinants of Active Life Expectancy among Adult HIV/AIDS Patients in Kenya"/>
    <s v="Field"/>
    <s v="No"/>
    <s v="Primary"/>
    <n v="15"/>
    <d v="2012-02-20T00:00:00"/>
    <x v="1"/>
    <m/>
    <s v="Dr. Lawrence Ikamari"/>
    <s v="Dr. Murungaru Kimani"/>
    <m/>
    <n v="2"/>
    <s v="Home"/>
    <s v="Home"/>
    <m/>
    <s v="Yes"/>
    <s v="No"/>
    <m/>
    <s v="Academic"/>
    <m/>
    <m/>
    <x v="0"/>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x v="0"/>
    <x v="5"/>
    <s v="Demography"/>
    <s v="Demography and Social Statistics"/>
    <x v="7"/>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x v="1"/>
    <m/>
    <s v="Prof. Peter O. Ogunjuyigbe"/>
    <s v="Ambrose Akinlo"/>
    <m/>
    <n v="2"/>
    <s v="Home"/>
    <m/>
    <m/>
    <s v="Yes"/>
    <m/>
    <m/>
    <s v="Academic"/>
    <s v="Lecturer II"/>
    <s v="Senior Lecturer"/>
    <x v="1"/>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x v="0"/>
    <x v="0"/>
    <s v="Environmental Sciences"/>
    <m/>
    <x v="0"/>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x v="1"/>
    <m/>
    <s v="Dr. Roseangela Nwuba"/>
    <m/>
    <m/>
    <n v="1"/>
    <s v="Home"/>
    <m/>
    <m/>
    <s v="Yes"/>
    <m/>
    <m/>
    <s v="Academic"/>
    <m/>
    <s v="Lecturer"/>
    <x v="0"/>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x v="3"/>
    <x v="3"/>
    <s v="Disease Epidemiology"/>
    <s v="MATHEMATICS AND STATISTICS"/>
    <x v="4"/>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x v="1"/>
    <m/>
    <s v="Prof. Ebrahim Momoniat"/>
    <s v="Prof. Shirley Abelman"/>
    <s v="Prof. Jean M. Tchuenche"/>
    <n v="3"/>
    <s v="Other "/>
    <s v="Other "/>
    <s v="Other "/>
    <s v="No"/>
    <s v="No"/>
    <s v="No"/>
    <s v="Academic"/>
    <s v="Lecturer"/>
    <s v="Lecturer"/>
    <x v="2"/>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x v="5"/>
    <x v="6"/>
    <s v="Kinesiology"/>
    <s v="Department of Physiotherapy"/>
    <x v="3"/>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x v="1"/>
    <d v="2025-03-25T00:00:00"/>
    <s v="Prof. Mbambo-Kekana Nonceba Priscilla"/>
    <s v="Dr. Hellen Myezwa"/>
    <s v="Dr. Kerith Aginsky"/>
    <n v="3"/>
    <s v="Other "/>
    <s v="Home"/>
    <s v="Home/ Host"/>
    <s v="Yes"/>
    <s v="Yes"/>
    <s v="Yes"/>
    <s v="Academic"/>
    <s v="Lecturer"/>
    <m/>
    <x v="0"/>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x v="7"/>
    <x v="11"/>
    <s v="Epidemiology"/>
    <s v="Dept of Nursing"/>
    <x v="9"/>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x v="1"/>
    <m/>
    <s v="Dr. Daniel Kabonge Kaye"/>
    <s v="Dr. Noah Kiwanuka"/>
    <s v="Prof. Fred Wabwire-Mangen"/>
    <n v="3"/>
    <s v="Home"/>
    <s v="Home"/>
    <s v="Home/ Host"/>
    <s v="Yes"/>
    <s v="No"/>
    <s v="No"/>
    <s v="Academic"/>
    <s v="Lecturer"/>
    <s v="Lecturer"/>
    <x v="2"/>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x v="7"/>
    <x v="11"/>
    <s v="Obstertrics and reproductive health nursing"/>
    <m/>
    <x v="9"/>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x v="1"/>
    <m/>
    <s v="Dr. Nazarius Mbona Tumwesigye"/>
    <s v="Dr. Florence Mirembe"/>
    <s v="Dr. Daniel Kabonge Kaye"/>
    <n v="3"/>
    <s v="Home"/>
    <s v="Home"/>
    <s v="Home/ Host"/>
    <s v="Yes"/>
    <s v="No"/>
    <s v="Yes"/>
    <m/>
    <s v="Lecturer"/>
    <s v="Senior Lecturer"/>
    <x v="1"/>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x v="5"/>
    <x v="6"/>
    <s v="Epidemiology"/>
    <m/>
    <x v="3"/>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x v="1"/>
    <d v="2025-03-25T00:00:00"/>
    <s v="Dr. Tobias Chirwa"/>
    <s v="Dr. Patrick MacPhail"/>
    <s v="Prof. Ian M. Sanne"/>
    <n v="3"/>
    <s v="Home"/>
    <s v="Home"/>
    <s v="Home/ Host"/>
    <s v="Yes"/>
    <s v="No"/>
    <s v="No"/>
    <s v="Researcher"/>
    <s v="Joint Faculty"/>
    <m/>
    <x v="0"/>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x v="2"/>
    <x v="7"/>
    <m/>
    <m/>
    <x v="3"/>
    <s v="No"/>
    <s v="NF"/>
    <s v="NF"/>
    <s v="NF"/>
    <s v="NF"/>
    <m/>
    <m/>
    <m/>
    <m/>
    <m/>
    <m/>
    <m/>
    <m/>
    <m/>
    <n v="4"/>
    <m/>
    <x v="1"/>
    <d v="2016-10-19T00:00:00"/>
    <m/>
    <m/>
    <m/>
    <n v="0"/>
    <m/>
    <m/>
    <m/>
    <m/>
    <m/>
    <m/>
    <m/>
    <m/>
    <m/>
    <x v="0"/>
    <m/>
    <m/>
    <m/>
    <m/>
    <d v="2012-03-01T00:00:00"/>
    <m/>
    <m/>
    <m/>
    <m/>
    <m/>
    <m/>
    <m/>
    <m/>
    <m/>
    <m/>
    <m/>
    <m/>
    <m/>
    <m/>
    <x v="2"/>
    <s v="Terminated"/>
    <m/>
    <m/>
    <m/>
    <m/>
    <m/>
    <m/>
    <m/>
    <m/>
    <m/>
    <s v="No"/>
    <m/>
    <m/>
    <m/>
    <m/>
    <m/>
    <m/>
    <m/>
    <m/>
    <m/>
    <m/>
    <m/>
    <s v="WT"/>
  </r>
  <r>
    <n v="45"/>
    <s v="C2/020"/>
    <s v="Phanuel"/>
    <s v="Humphrey Jacob"/>
    <s v="Shao"/>
    <x v="0"/>
    <x v="1"/>
    <x v="4"/>
    <x v="4"/>
    <m/>
    <s v="TB Clinic"/>
    <x v="1"/>
    <s v="No"/>
    <s v="NF"/>
    <s v="NF"/>
    <s v="NF"/>
    <s v="NF"/>
    <s v="hshao@cartafrica.org"/>
    <s v="humphreyshao@gmail.com"/>
    <m/>
    <m/>
    <m/>
    <m/>
    <m/>
    <m/>
    <m/>
    <n v="22.5"/>
    <m/>
    <x v="1"/>
    <d v="2016-01-11T00:00:00"/>
    <m/>
    <m/>
    <m/>
    <n v="0"/>
    <m/>
    <m/>
    <m/>
    <m/>
    <m/>
    <m/>
    <m/>
    <m/>
    <m/>
    <x v="0"/>
    <m/>
    <m/>
    <m/>
    <m/>
    <d v="2012-03-01T00:00:00"/>
    <m/>
    <m/>
    <m/>
    <m/>
    <m/>
    <m/>
    <m/>
    <m/>
    <m/>
    <m/>
    <m/>
    <m/>
    <m/>
    <m/>
    <x v="2"/>
    <s v="Terminated"/>
    <m/>
    <m/>
    <m/>
    <m/>
    <m/>
    <m/>
    <m/>
    <m/>
    <m/>
    <s v="No"/>
    <m/>
    <m/>
    <m/>
    <m/>
    <m/>
    <m/>
    <m/>
    <m/>
    <m/>
    <m/>
    <m/>
    <s v="NF"/>
  </r>
  <r>
    <n v="47"/>
    <s v="C3/001"/>
    <s v="Adefolarin"/>
    <s v="Olufolake"/>
    <s v="Adeyinka"/>
    <x v="1"/>
    <x v="2"/>
    <x v="0"/>
    <x v="0"/>
    <s v="Health Promotion Professional"/>
    <s v="Health Promotion and Education"/>
    <x v="0"/>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x v="2"/>
    <m/>
    <s v="Oyedunni Arulogun"/>
    <s v="PROF Oye Gureje"/>
    <m/>
    <n v="2"/>
    <s v="Home"/>
    <m/>
    <m/>
    <s v="Yes"/>
    <m/>
    <m/>
    <s v="Other"/>
    <s v="Principal Social Worker 1"/>
    <s v="Lecturer "/>
    <x v="1"/>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x v="2"/>
    <x v="7"/>
    <s v="Epidemiology"/>
    <m/>
    <x v="6"/>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x v="2"/>
    <m/>
    <s v="Prof. Nyagol Akelo Joshua"/>
    <s v="Prof. Jaoko Walter"/>
    <m/>
    <n v="2"/>
    <s v="Home"/>
    <m/>
    <m/>
    <s v="Yes"/>
    <m/>
    <m/>
    <s v="Academic"/>
    <m/>
    <s v="Lecturer"/>
    <x v="1"/>
    <m/>
    <s v="NF"/>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x v="2"/>
    <x v="7"/>
    <s v="Obstertrics and reproductive health nursing"/>
    <s v="Reseach Capacity Strengtheniing Division"/>
    <x v="6"/>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x v="2"/>
    <m/>
    <s v="Grace Omoni"/>
    <s v="Prof Isaac Nyamongo"/>
    <s v="Dr Sabina Wakasiaka"/>
    <n v="3"/>
    <s v="Home"/>
    <s v="Home"/>
    <s v="Home"/>
    <s v="Yes"/>
    <s v="No"/>
    <s v="No"/>
    <s v="Other"/>
    <s v="Part Time Lecturer"/>
    <s v="Post Doc Research Fellow"/>
    <x v="1"/>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x v="0"/>
    <x v="0"/>
    <s v="Adolescent health"/>
    <s v="Institute of Child health"/>
    <x v="0"/>
    <s v="Yes"/>
    <m/>
    <s v="Single"/>
    <s v="Single"/>
    <m/>
    <s v="asangowawa@cartafrica.org"/>
    <s v="daisyolu@yahoo.com"/>
    <s v="+2348033265796"/>
    <s v="MPH"/>
    <d v="1973-09-06T00:00:00"/>
    <s v="Epidemiology and Costs of Injuries Among Adolescents in Ibadan, South-Western Nigeria"/>
    <s v="Field"/>
    <s v="No"/>
    <s v="Primary"/>
    <n v="6.5"/>
    <d v="2013-02-21T00:00:00"/>
    <x v="2"/>
    <m/>
    <s v="Olayemi Omotade"/>
    <m/>
    <m/>
    <n v="1"/>
    <s v="Home"/>
    <m/>
    <m/>
    <s v="Yes"/>
    <m/>
    <m/>
    <s v="Academic"/>
    <s v="Senior Research Fellow"/>
    <s v="Senior Medical Research Fellow"/>
    <x v="2"/>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x v="7"/>
    <x v="11"/>
    <s v="Immunity and Infection"/>
    <m/>
    <x v="9"/>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x v="2"/>
    <m/>
    <s v="Prof. Matovu Enock"/>
    <s v="Dr. Vincent Pius Alibu"/>
    <m/>
    <n v="2"/>
    <s v="Home"/>
    <m/>
    <m/>
    <s v="Yes"/>
    <m/>
    <m/>
    <s v="Academic"/>
    <s v="Assistant Lecturer"/>
    <s v="Lecturer"/>
    <x v="1"/>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x v="1"/>
    <x v="1"/>
    <s v="Public Health"/>
    <m/>
    <x v="5"/>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x v="2"/>
    <m/>
    <s v="Pascal Mathanga"/>
    <m/>
    <m/>
    <n v="1"/>
    <s v="Home"/>
    <m/>
    <m/>
    <s v="Yes"/>
    <m/>
    <m/>
    <s v="Academic"/>
    <s v="Part Time Senior Lecturer"/>
    <s v="Part Time Senior Lecturer"/>
    <x v="2"/>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x v="0"/>
    <x v="0"/>
    <s v="Pharmaceutical Sciences"/>
    <s v="Pharmaceutical Chemistry"/>
    <x v="0"/>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x v="2"/>
    <m/>
    <s v="Prof. Adegoke Aremu Olajire"/>
    <m/>
    <m/>
    <n v="1"/>
    <s v="Home"/>
    <m/>
    <m/>
    <s v="Yes"/>
    <m/>
    <m/>
    <s v="Academic"/>
    <s v="Lecturer"/>
    <s v="Senior Lecturer"/>
    <x v="1"/>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x v="3"/>
    <x v="3"/>
    <s v="Immunity and Infection"/>
    <s v="Pathology"/>
    <x v="4"/>
    <s v="Yes"/>
    <m/>
    <m/>
    <s v="Married"/>
    <m/>
    <s v="tnyirenda@cartafrica.org"/>
    <s v="tnyirenda@medcol.mw"/>
    <s v="+265995573845"/>
    <s v="MSc. Immunology"/>
    <d v="1981-04-21T00:00:00"/>
    <s v="Development of adaptive immunity to non-typhoidal Salmonella in Children "/>
    <s v="Field"/>
    <s v="yes"/>
    <s v="Primary"/>
    <n v="10.5"/>
    <d v="2011-11-01T00:00:00"/>
    <x v="2"/>
    <m/>
    <s v="Wilson Mandala"/>
    <m/>
    <m/>
    <n v="1"/>
    <s v="Home"/>
    <m/>
    <m/>
    <s v="Yes"/>
    <m/>
    <m/>
    <s v="Academic"/>
    <s v="PhD Student"/>
    <s v="Lecturer"/>
    <x v="1"/>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x v="2"/>
    <x v="2"/>
    <s v="MEDICAL ANTHROPOLOGY"/>
    <s v="ANTHROPOLOGY AND HUMAN ECOLOGY"/>
    <x v="2"/>
    <s v="Yes"/>
    <s v="SASS/DPHIL/ANT/02/12"/>
    <s v="Married"/>
    <s v="Separated"/>
    <m/>
    <s v="enjiru@cartafrica.org"/>
    <s v="oyungueva@yahoo.com"/>
    <s v="+254-722-624-353"/>
    <s v="Masters in Medicine"/>
    <d v="1973-03-27T00:00:00"/>
    <s v="Situational analysis of cancer care in the Western Kenya population"/>
    <s v="Field"/>
    <s v="No"/>
    <s v="Primary"/>
    <n v="15"/>
    <d v="2012-09-01T00:00:00"/>
    <x v="2"/>
    <m/>
    <s v="Jamin Masinde"/>
    <s v="Dr. Harrison Maithya"/>
    <m/>
    <n v="2"/>
    <s v="Home"/>
    <s v="Home"/>
    <m/>
    <s v="Yes"/>
    <s v="Yes"/>
    <m/>
    <s v="Academic"/>
    <s v="Lecturer"/>
    <m/>
    <x v="0"/>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x v="5"/>
    <x v="6"/>
    <s v="Public Health"/>
    <s v="Wits Reproductive Health and HIV Institute"/>
    <x v="3"/>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x v="2"/>
    <m/>
    <s v="Maria Elizabeth Rabe"/>
    <m/>
    <m/>
    <n v="1"/>
    <s v="Other "/>
    <m/>
    <m/>
    <s v="No"/>
    <m/>
    <m/>
    <s v="Other"/>
    <s v="M&amp;E Technical Specialist - Wits"/>
    <s v="Program Manager"/>
    <x v="1"/>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x v="1"/>
    <x v="1"/>
    <s v="Demography"/>
    <m/>
    <x v="2"/>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x v="2"/>
    <m/>
    <s v="Prof Mukwa Wekesa Christopher"/>
    <s v="Dr. Wanyonyi Wamamili David"/>
    <m/>
    <n v="2"/>
    <s v="Host"/>
    <m/>
    <m/>
    <s v="Yes"/>
    <m/>
    <m/>
    <s v="Academic"/>
    <s v="Assistant Lecturer"/>
    <s v="Assistant Lecturer"/>
    <x v="2"/>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x v="2"/>
    <x v="2"/>
    <s v="Human Geography"/>
    <s v="Geography"/>
    <x v="2"/>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x v="2"/>
    <m/>
    <s v="Prof. Paul Omondi"/>
    <s v="Prof. Beneah D. O. Odhiambo"/>
    <m/>
    <n v="2"/>
    <s v="Home"/>
    <m/>
    <m/>
    <s v="Yes"/>
    <m/>
    <m/>
    <s v="Academic"/>
    <s v="Assistant Lecturer"/>
    <s v="Senior Lecturer"/>
    <x v="1"/>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x v="0"/>
    <x v="5"/>
    <s v="Epidemiology"/>
    <m/>
    <x v="7"/>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x v="2"/>
    <m/>
    <s v="Olaogun Adenike Ayobola"/>
    <m/>
    <m/>
    <n v="1"/>
    <s v="Home"/>
    <m/>
    <m/>
    <s v="Yes"/>
    <m/>
    <m/>
    <s v="Academic"/>
    <s v="Lecturer II"/>
    <s v="Senior Lecturer"/>
    <x v="1"/>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x v="2"/>
    <x v="2"/>
    <s v="Epidemiology"/>
    <s v="Epidemiology and Biostatistics"/>
    <x v="6"/>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x v="2"/>
    <m/>
    <s v="Anne Wanjiru Mwangi"/>
    <m/>
    <m/>
    <n v="1"/>
    <s v="Home"/>
    <m/>
    <m/>
    <s v="Yes"/>
    <m/>
    <m/>
    <s v="Academic"/>
    <s v="Assistant Lecturer"/>
    <s v="Lecturer"/>
    <x v="1"/>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x v="0"/>
    <x v="5"/>
    <s v="Sociology"/>
    <s v="Sociology"/>
    <x v="3"/>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x v="2"/>
    <m/>
    <s v="Emeritus Professor Gilbert Leah"/>
    <m/>
    <m/>
    <n v="1"/>
    <s v="Host"/>
    <m/>
    <m/>
    <s v="No"/>
    <m/>
    <m/>
    <s v="Academic"/>
    <s v="Lecturer II"/>
    <s v="Professor"/>
    <x v="1"/>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x v="7"/>
    <x v="11"/>
    <s v="Public Health"/>
    <s v="Department of Journalism and Communication"/>
    <x v="9"/>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x v="2"/>
    <m/>
    <s v="Monica Chibita"/>
    <s v="Fred Ntoni Nuwaha"/>
    <m/>
    <n v="2"/>
    <s v="Other "/>
    <s v="Home"/>
    <m/>
    <s v="No"/>
    <m/>
    <m/>
    <s v="Administrative"/>
    <s v="Assistant Lecturer"/>
    <m/>
    <x v="0"/>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x v="5"/>
    <x v="6"/>
    <s v="Public Health"/>
    <m/>
    <x v="3"/>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x v="2"/>
    <d v="2025-03-25T00:00:00"/>
    <s v="Sinead-Delany Moretlwe"/>
    <s v="Prof Alain Labrique"/>
    <m/>
    <n v="2"/>
    <s v="Home"/>
    <s v="Other"/>
    <m/>
    <s v="Yes"/>
    <s v="No"/>
    <m/>
    <s v="Academic"/>
    <s v="Researcher"/>
    <m/>
    <x v="0"/>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x v="0"/>
    <x v="5"/>
    <s v="Demography"/>
    <s v="Demography &amp; Social Statistics"/>
    <x v="7"/>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x v="2"/>
    <m/>
    <s v="Bisiriyu Adeleke Luqman"/>
    <s v="Dr. BAMIWUYE, Samson Olusina "/>
    <m/>
    <n v="2"/>
    <s v="Home"/>
    <s v="Home"/>
    <m/>
    <s v="Yes"/>
    <s v="Yes"/>
    <m/>
    <s v="Academic"/>
    <s v="Lecturer II"/>
    <s v="Professor"/>
    <x v="1"/>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x v="0"/>
    <x v="0"/>
    <s v="Public Health"/>
    <m/>
    <x v="0"/>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x v="2"/>
    <m/>
    <s v="Iyabo Mabawonku"/>
    <m/>
    <m/>
    <n v="1"/>
    <s v="Home"/>
    <m/>
    <m/>
    <s v="Yes"/>
    <m/>
    <m/>
    <s v="Academic"/>
    <s v="Librarian II"/>
    <s v="Senior Librarian_x000a_"/>
    <x v="1"/>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x v="4"/>
    <x v="10"/>
    <s v="Zoology/Ecology"/>
    <s v="Zoology and Wildlife Conservation"/>
    <x v="1"/>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x v="1"/>
    <m/>
    <s v="Nkwengulila Gamba"/>
    <s v="DR SYLVESTER LYANTAGAYE"/>
    <m/>
    <n v="2"/>
    <s v="Home"/>
    <s v="Home"/>
    <m/>
    <s v="Yes"/>
    <s v="No"/>
    <m/>
    <s v="Academic"/>
    <s v="Assistant Lecturer"/>
    <s v="Lecturer"/>
    <x v="1"/>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x v="2"/>
    <x v="2"/>
    <s v="ENVIRONMENTAL HEALTH"/>
    <s v="ENVIRONMENTAL HEALTH AND BIOLOGY"/>
    <x v="2"/>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x v="2"/>
    <m/>
    <s v="Peter M. Gatongi"/>
    <s v="Prof Odipo Osano"/>
    <m/>
    <n v="2"/>
    <s v="Home"/>
    <s v="Other"/>
    <m/>
    <n v="2013"/>
    <m/>
    <m/>
    <m/>
    <s v="Assistant Lecturer"/>
    <m/>
    <x v="0"/>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x v="3"/>
    <x v="3"/>
    <s v="Public Health"/>
    <s v="Public Health"/>
    <x v="4"/>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x v="2"/>
    <m/>
    <s v="Dr. Chisomo Msefula"/>
    <s v="Dr. Bagrey Ngwira"/>
    <m/>
    <n v="2"/>
    <s v="Home"/>
    <s v="Home"/>
    <m/>
    <s v="No"/>
    <s v="No"/>
    <m/>
    <s v="Academic"/>
    <s v="Lecturer"/>
    <s v="Associate Professor"/>
    <x v="1"/>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x v="1"/>
    <x v="1"/>
    <m/>
    <m/>
    <x v="5"/>
    <s v="Yes"/>
    <s v="NF"/>
    <s v="NF"/>
    <s v="NF"/>
    <s v="NF"/>
    <m/>
    <m/>
    <m/>
    <m/>
    <m/>
    <m/>
    <m/>
    <m/>
    <m/>
    <m/>
    <m/>
    <x v="2"/>
    <m/>
    <m/>
    <m/>
    <m/>
    <n v="0"/>
    <m/>
    <m/>
    <m/>
    <m/>
    <m/>
    <m/>
    <m/>
    <m/>
    <m/>
    <x v="0"/>
    <m/>
    <m/>
    <m/>
    <m/>
    <d v="2013-03-01T00:00:00"/>
    <m/>
    <m/>
    <m/>
    <m/>
    <m/>
    <m/>
    <m/>
    <m/>
    <m/>
    <m/>
    <m/>
    <m/>
    <m/>
    <m/>
    <x v="1"/>
    <s v="Didn’t take up"/>
    <m/>
    <m/>
    <m/>
    <m/>
    <m/>
    <m/>
    <m/>
    <m/>
    <m/>
    <s v="No"/>
    <m/>
    <m/>
    <m/>
    <m/>
    <m/>
    <m/>
    <m/>
    <m/>
    <m/>
    <m/>
    <m/>
    <s v="NF"/>
  </r>
  <r>
    <n v="70"/>
    <s v="C3/024"/>
    <s v="Steven"/>
    <m/>
    <s v="Pentz"/>
    <x v="0"/>
    <x v="2"/>
    <x v="5"/>
    <x v="6"/>
    <m/>
    <m/>
    <x v="3"/>
    <s v="No"/>
    <s v="NF"/>
    <s v="NF"/>
    <s v="NF"/>
    <s v="NF"/>
    <m/>
    <m/>
    <m/>
    <m/>
    <m/>
    <m/>
    <m/>
    <m/>
    <m/>
    <m/>
    <m/>
    <x v="2"/>
    <d v="2014-12-31T00:00:00"/>
    <m/>
    <m/>
    <m/>
    <n v="0"/>
    <m/>
    <m/>
    <m/>
    <m/>
    <m/>
    <m/>
    <m/>
    <m/>
    <m/>
    <x v="0"/>
    <m/>
    <m/>
    <m/>
    <m/>
    <d v="2013-03-01T00:00:00"/>
    <m/>
    <m/>
    <m/>
    <m/>
    <m/>
    <m/>
    <m/>
    <m/>
    <m/>
    <m/>
    <m/>
    <m/>
    <m/>
    <m/>
    <x v="2"/>
    <s v="Terminated"/>
    <m/>
    <m/>
    <m/>
    <m/>
    <m/>
    <m/>
    <m/>
    <m/>
    <m/>
    <s v="No"/>
    <m/>
    <m/>
    <m/>
    <m/>
    <m/>
    <m/>
    <m/>
    <m/>
    <m/>
    <m/>
    <m/>
    <s v="NF"/>
  </r>
  <r>
    <n v="71"/>
    <s v="C4/001"/>
    <s v="Ayodele"/>
    <s v="John"/>
    <s v="Alonge"/>
    <x v="0"/>
    <x v="3"/>
    <x v="0"/>
    <x v="0"/>
    <s v="Communication and Information"/>
    <s v="School of Journalism and Mass Communication"/>
    <x v="6"/>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x v="3"/>
    <m/>
    <s v="Prof wanbii Kiai"/>
    <s v="Dr  Ndei Ndati"/>
    <m/>
    <n v="2"/>
    <s v="Host"/>
    <m/>
    <m/>
    <s v="Yes"/>
    <m/>
    <m/>
    <s v="Academic"/>
    <s v="Librarian II"/>
    <s v="Lecturer II"/>
    <x v="1"/>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x v="5"/>
    <x v="6"/>
    <s v="EPIDEMIOLOGY"/>
    <s v="WITS  Reproductive and HIV Research Institute"/>
    <x v="3"/>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x v="3"/>
    <m/>
    <s v="Sinead Delany - Moretlwe"/>
    <m/>
    <m/>
    <n v="1"/>
    <s v="Home"/>
    <m/>
    <m/>
    <s v="Yes"/>
    <m/>
    <m/>
    <s v="Researcher"/>
    <s v="Researcher"/>
    <s v="Epidemiologist"/>
    <x v="0"/>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x v="7"/>
    <x v="11"/>
    <s v="Public Health"/>
    <s v="Wild life and Aquatic Animal Resources"/>
    <x v="9"/>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x v="3"/>
    <m/>
    <s v="Assoc. Prof. Francis Ejobi"/>
    <s v="Prof MUYANJA Charles"/>
    <s v="Dr. Naigaga Irene"/>
    <n v="3"/>
    <s v="Home"/>
    <m/>
    <m/>
    <s v="No"/>
    <m/>
    <m/>
    <s v="Academic"/>
    <s v="Assistant Lecturer"/>
    <s v="Assistant Lecturer"/>
    <x v="2"/>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x v="0"/>
    <x v="5"/>
    <s v="Psychology"/>
    <s v="Mental Health"/>
    <x v="7"/>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x v="3"/>
    <m/>
    <s v="Ukpong Morenike"/>
    <s v="Harrison Abigail"/>
    <m/>
    <n v="2"/>
    <s v="Home"/>
    <m/>
    <m/>
    <s v="Yes"/>
    <m/>
    <m/>
    <s v="Academic"/>
    <s v="Lecturer"/>
    <s v="Associate Professor"/>
    <x v="1"/>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x v="0"/>
    <x v="0"/>
    <s v="Medicine"/>
    <s v="Epidemiology and Medical Statistics"/>
    <x v="0"/>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x v="3"/>
    <m/>
    <s v="Prof. Ajayi Ikeoluwapo"/>
    <s v="Prof Baiyeroju Aderonke"/>
    <m/>
    <n v="2"/>
    <s v="Home"/>
    <m/>
    <m/>
    <s v="Yes"/>
    <m/>
    <m/>
    <s v="Academic"/>
    <s v="Lecturer"/>
    <s v="Associate Professor"/>
    <x v="1"/>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x v="7"/>
    <x v="11"/>
    <s v="Public health"/>
    <s v="School of public health"/>
    <x v="3"/>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x v="3"/>
    <m/>
    <s v="Prof. Ngianga Kandala Bakwin"/>
    <s v="Dr. Henry Wamani"/>
    <s v="Dr. Elizabeth Ekirapa-Kiracho"/>
    <n v="3"/>
    <s v="Host"/>
    <m/>
    <m/>
    <s v="Yes"/>
    <m/>
    <m/>
    <s v="Academic"/>
    <s v="Assistant Lecturer"/>
    <s v="Assistant Lecturer"/>
    <x v="2"/>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x v="2"/>
    <x v="2"/>
    <s v="Applied Human Nutrition"/>
    <s v="Department of Food Science, Nutrition and Technology"/>
    <x v="6"/>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x v="3"/>
    <m/>
    <s v="Prof W Kogi-Makau"/>
    <s v="Prof Grace A. Ettyang "/>
    <s v="Dr Charkes O Kimamo"/>
    <n v="2"/>
    <s v="Host"/>
    <m/>
    <m/>
    <s v="Yes"/>
    <m/>
    <m/>
    <s v="Academic"/>
    <s v="Administrator"/>
    <s v="Lecturer"/>
    <x v="1"/>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x v="5"/>
    <x v="6"/>
    <s v="Civil Engineering"/>
    <s v="School of Mechanical, Industrial and Aeronautical Engineering"/>
    <x v="3"/>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x v="3"/>
    <m/>
    <s v="Prof. Alex van den Heever"/>
    <m/>
    <m/>
    <n v="1"/>
    <s v="Home"/>
    <m/>
    <m/>
    <s v="No"/>
    <m/>
    <m/>
    <s v="Academic"/>
    <s v="Lecturer"/>
    <m/>
    <x v="0"/>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x v="2"/>
    <x v="7"/>
    <s v="Medical Bacteriology"/>
    <s v="Medical Microbiology"/>
    <x v="6"/>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x v="3"/>
    <m/>
    <s v="Prof. Omu Anzala"/>
    <m/>
    <m/>
    <n v="1"/>
    <s v="Home"/>
    <m/>
    <m/>
    <s v="Yes"/>
    <m/>
    <m/>
    <s v="Academic"/>
    <s v="Tutorial Fellow"/>
    <s v="Tutorial Fellow"/>
    <x v="0"/>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x v="3"/>
    <x v="3"/>
    <s v="Medical Athropology"/>
    <s v="Health Systems and Policy Development"/>
    <x v="4"/>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x v="3"/>
    <m/>
    <s v="Prof  Umar Eric "/>
    <s v="Prof Griffiths Frances"/>
    <s v="Prof Van den Berg  Marrit"/>
    <n v="3"/>
    <s v="Home"/>
    <m/>
    <m/>
    <s v="Yes"/>
    <m/>
    <m/>
    <s v="Researcher"/>
    <s v="Research Administrator"/>
    <s v="Research and Policy Analyst"/>
    <x v="1"/>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x v="7"/>
    <x v="11"/>
    <s v="PUBLIC HEALTH"/>
    <s v="PUBLIC HEALTH"/>
    <x v="3"/>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x v="3"/>
    <m/>
    <s v="Dr. Mags Beksinska"/>
    <m/>
    <m/>
    <n v="1"/>
    <s v="Host"/>
    <m/>
    <m/>
    <s v="Yes"/>
    <m/>
    <m/>
    <s v="Researcher"/>
    <s v="Researcher"/>
    <s v="Director of Research"/>
    <x v="0"/>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x v="2"/>
    <x v="2"/>
    <s v="Anthropology"/>
    <s v="Medical anthropology"/>
    <x v="6"/>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x v="3"/>
    <m/>
    <s v="Prof. Charles Owour Olungah"/>
    <s v="Dr. Tom Ondicho"/>
    <m/>
    <n v="2"/>
    <s v="Host"/>
    <m/>
    <m/>
    <s v="Yes"/>
    <m/>
    <m/>
    <s v="Academic"/>
    <s v="Assistant Lecturer"/>
    <s v="Lecturer"/>
    <x v="1"/>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x v="7"/>
    <x v="11"/>
    <s v="Public Health"/>
    <s v="Health Policy, Planning and Management"/>
    <x v="9"/>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x v="3"/>
    <m/>
    <s v="Prof. Freddie Ssemgooba"/>
    <s v="Prof Sara Bennett"/>
    <m/>
    <n v="2"/>
    <s v="Home"/>
    <m/>
    <m/>
    <s v="Yes"/>
    <m/>
    <m/>
    <s v="Academic"/>
    <s v="Assistant Registrar"/>
    <s v="Post Doc Research Fellow"/>
    <x v="1"/>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x v="4"/>
    <x v="4"/>
    <s v="Social Sciences/Medical Athropology"/>
    <s v="Centre for Health Policy"/>
    <x v="3"/>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x v="3"/>
    <m/>
    <s v="Distinguished Proffesor, Lenore Manderson"/>
    <s v="Associated Prof. Ladislaus Mnyone"/>
    <s v="Distinguished Professor. Moureen Coetzee"/>
    <n v="3"/>
    <s v="Home"/>
    <m/>
    <m/>
    <s v="Yes"/>
    <m/>
    <m/>
    <s v="Researcher"/>
    <s v="Research Officer"/>
    <s v="Research Scientist"/>
    <x v="1"/>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x v="2"/>
    <x v="2"/>
    <s v="Medical physiology"/>
    <s v="Medical physiology"/>
    <x v="6"/>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x v="3"/>
    <m/>
    <s v="Prof. Nilesh B. Patel"/>
    <s v="Prof. Kihumbu Thairu"/>
    <m/>
    <n v="2"/>
    <s v="Host"/>
    <m/>
    <m/>
    <s v="Yes"/>
    <m/>
    <m/>
    <s v="Academic"/>
    <s v="Graduate Assistant"/>
    <s v="Lecturer"/>
    <x v="1"/>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x v="2"/>
    <x v="2"/>
    <s v="Public Health"/>
    <s v="Center of Health Policy"/>
    <x v="3"/>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x v="3"/>
    <m/>
    <s v="Mabel Nangami"/>
    <m/>
    <m/>
    <n v="1"/>
    <s v="Home"/>
    <m/>
    <m/>
    <s v="No"/>
    <m/>
    <m/>
    <s v="Academic"/>
    <s v="Assistant Lecturer"/>
    <s v="Lecturer"/>
    <x v="1"/>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x v="1"/>
    <x v="1"/>
    <s v="Public Health"/>
    <s v="Health Policy"/>
    <x v="9"/>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x v="3"/>
    <m/>
    <s v="Dr. Peter Waiswa"/>
    <m/>
    <m/>
    <n v="1"/>
    <s v="Host"/>
    <m/>
    <m/>
    <s v="Yes"/>
    <m/>
    <m/>
    <s v="Academic"/>
    <s v="Lecturer"/>
    <s v="CEO"/>
    <x v="1"/>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x v="3"/>
    <x v="3"/>
    <s v="Public Health"/>
    <s v="Basic Medical Sciences"/>
    <x v="4"/>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x v="3"/>
    <d v="2020-02-06T00:00:00"/>
    <s v="Professor Amadi O. Ihunwo "/>
    <m/>
    <m/>
    <n v="1"/>
    <s v="Other "/>
    <m/>
    <m/>
    <s v="Yes"/>
    <m/>
    <m/>
    <s v="Academic"/>
    <s v="Lecturer"/>
    <m/>
    <x v="0"/>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x v="4"/>
    <x v="10"/>
    <s v="Library Science"/>
    <s v="Information Studies"/>
    <x v="1"/>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x v="3"/>
    <m/>
    <s v="Prof. Jangawe Msuya"/>
    <m/>
    <m/>
    <n v="1"/>
    <s v="Home"/>
    <m/>
    <m/>
    <s v="No"/>
    <m/>
    <m/>
    <s v="Researcher"/>
    <s v="Assistant Lecturer"/>
    <s v="Senior Lecturer"/>
    <x v="1"/>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x v="2"/>
    <x v="12"/>
    <s v="Public Health"/>
    <s v="Research"/>
    <x v="3"/>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x v="3"/>
    <m/>
    <s v="Prof Manderson Lenore"/>
    <s v="Prof Musenge Eustasius"/>
    <s v="Dr Achia Thomas"/>
    <n v="3"/>
    <s v="Host"/>
    <m/>
    <m/>
    <s v="Yes"/>
    <m/>
    <m/>
    <s v="Researcher"/>
    <s v="Statistical Data Analyst"/>
    <s v="Consultant"/>
    <x v="2"/>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x v="0"/>
    <x v="5"/>
    <s v="Health Psychology"/>
    <s v="Center for Gender and Social Policy Studies"/>
    <x v="7"/>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x v="3"/>
    <m/>
    <s v="Professor Funmi Togonu-Bickersteth"/>
    <m/>
    <m/>
    <n v="1"/>
    <s v="Home"/>
    <m/>
    <m/>
    <s v="Yes"/>
    <m/>
    <m/>
    <s v="Academic"/>
    <s v="Junior Research Fellow"/>
    <m/>
    <x v="0"/>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x v="5"/>
    <x v="6"/>
    <s v="Social Development"/>
    <s v="Social Work"/>
    <x v="3"/>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x v="3"/>
    <m/>
    <s v="Professor Edwell Kaseke"/>
    <s v="Professor Edmarie Pretorius"/>
    <m/>
    <n v="2"/>
    <s v="Home"/>
    <m/>
    <m/>
    <s v="Yes"/>
    <m/>
    <m/>
    <s v="Academic"/>
    <s v="Tutor"/>
    <s v="Senior Lecturer"/>
    <x v="1"/>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x v="2"/>
    <x v="7"/>
    <s v="Pharmacognosy"/>
    <s v="Pharmacology and Pharmacognosy"/>
    <x v="6"/>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x v="3"/>
    <m/>
    <s v="Prof. Mwangi Julius "/>
    <m/>
    <m/>
    <n v="1"/>
    <s v="Home"/>
    <m/>
    <m/>
    <s v="Yes"/>
    <m/>
    <m/>
    <s v="Academic"/>
    <s v="Graduate Assistant"/>
    <s v="Lecturer"/>
    <x v="0"/>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x v="4"/>
    <x v="10"/>
    <s v="Political Science and Public Administration"/>
    <s v="Political Science and Public Administration"/>
    <x v="1"/>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x v="3"/>
    <m/>
    <s v="Dr Benson Alfred Bana"/>
    <s v="Professor/Kessy/Thebald/Ambrose"/>
    <m/>
    <n v="2"/>
    <s v="Home"/>
    <m/>
    <m/>
    <s v="Yes"/>
    <m/>
    <m/>
    <s v="Academic"/>
    <s v="Assistant Lecturer"/>
    <s v="Lecturer"/>
    <x v="1"/>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x v="0"/>
    <x v="5"/>
    <s v="Nursing"/>
    <s v="Learners’ Support Services, Centre for Distance Learning"/>
    <x v="7"/>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x v="3"/>
    <m/>
    <s v="Prof Irinoye  Oladunni Omolola"/>
    <m/>
    <m/>
    <n v="1"/>
    <s v="Home"/>
    <m/>
    <m/>
    <s v="Yes"/>
    <m/>
    <m/>
    <s v="Academic"/>
    <s v="Lecturer II"/>
    <s v="Senior Lecturer"/>
    <x v="1"/>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x v="0"/>
    <x v="0"/>
    <s v="Public Health"/>
    <s v="Health Policy and Management"/>
    <x v="3"/>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x v="3"/>
    <m/>
    <s v="Mary Kawonga"/>
    <m/>
    <m/>
    <n v="1"/>
    <s v="Other "/>
    <m/>
    <m/>
    <s v="No"/>
    <m/>
    <m/>
    <s v="Academic"/>
    <s v="Lecturer I"/>
    <s v="Senior Lecturer"/>
    <x v="1"/>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x v="5"/>
    <x v="6"/>
    <s v="Public Health"/>
    <s v="Division of Social &amp; Behaviour Change Communication"/>
    <x v="3"/>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x v="3"/>
    <m/>
    <s v="Prof. Lenore Manderson"/>
    <m/>
    <m/>
    <n v="1"/>
    <s v="Home"/>
    <m/>
    <m/>
    <s v="Yes"/>
    <m/>
    <m/>
    <s v="Academic"/>
    <s v="Lecturer"/>
    <s v="Senior Lecturer"/>
    <x v="2"/>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x v="8"/>
    <x v="12"/>
    <s v="Public Health"/>
    <s v="Research Division"/>
    <x v="3"/>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x v="4"/>
    <m/>
    <s v="DonatienBeguy, PhD"/>
    <s v="Elizabeth Kimani, PhD"/>
    <s v="Sharon Fonn"/>
    <n v="3"/>
    <s v="Home"/>
    <s v="Home"/>
    <s v="Host"/>
    <s v="Yes"/>
    <s v="No"/>
    <s v="Yes"/>
    <s v="Researcher"/>
    <s v="Senior Research Officer"/>
    <s v="Research Scientist"/>
    <x v="1"/>
    <s v="Head, APHRC West Africa Region Office"/>
    <s v="APHRC Sen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x v="1"/>
    <x v="1"/>
    <s v="Human Resource Management"/>
    <s v="Development Studies"/>
    <x v="2"/>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x v="4"/>
    <m/>
    <s v="Dr. Ruth J. Tubey"/>
    <s v="Dr. Alice Kurgat"/>
    <m/>
    <n v="2"/>
    <s v="Host"/>
    <s v="Host"/>
    <m/>
    <s v="Yes"/>
    <s v="No"/>
    <m/>
    <s v="Academic"/>
    <s v="Assistant Lecturer"/>
    <s v="Senior Lecturer"/>
    <x v="1"/>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x v="0"/>
    <x v="5"/>
    <s v="Nursing"/>
    <s v="Nursing Science"/>
    <x v="7"/>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x v="4"/>
    <m/>
    <s v="Prof. Oluwafemi N. Mimiko"/>
    <s v="Dr. A. A. E Olaogun"/>
    <m/>
    <n v="2"/>
    <s v="Home"/>
    <s v="Home"/>
    <m/>
    <s v="No"/>
    <s v="Yes"/>
    <m/>
    <s v="Academic"/>
    <s v="Lecturer II"/>
    <s v="Senior Lecturer"/>
    <x v="1"/>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x v="5"/>
    <x v="6"/>
    <s v="Community Dentistry"/>
    <s v="Community Dentistry"/>
    <x v="3"/>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x v="4"/>
    <m/>
    <s v="Dr. Jude Igumbor"/>
    <s v="Prof. Magnus Hakeburg"/>
    <m/>
    <n v="2"/>
    <s v="Home"/>
    <s v="Other"/>
    <m/>
    <s v="Yes"/>
    <s v="No"/>
    <m/>
    <s v="Academic"/>
    <m/>
    <s v="Lecturer"/>
    <x v="0"/>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x v="0"/>
    <x v="0"/>
    <s v="Public Health"/>
    <s v="Health Policy"/>
    <x v="3"/>
    <s v="No"/>
    <n v="951466"/>
    <s v="Married"/>
    <s v="Married"/>
    <m/>
    <s v="tobembe@cartafrica.org"/>
    <s v="tobems@yahoo.com"/>
    <s v="+234 805 840 9495"/>
    <s v="MPH"/>
    <d v="1979-05-17T00:00:00"/>
    <s v="Coping with out of pocket payment among urban poor: Findings from South Western Nigeria."/>
    <s v="Field"/>
    <s v="No"/>
    <s v="Primary"/>
    <n v="18"/>
    <d v="2016-07-04T00:00:00"/>
    <x v="4"/>
    <m/>
    <s v="Dr. Oyediran Oyewole"/>
    <s v="Sharon Fonn"/>
    <m/>
    <n v="2"/>
    <s v="Home"/>
    <s v="Host"/>
    <m/>
    <s v="Yes"/>
    <s v="Yes"/>
    <m/>
    <s v="Academic"/>
    <m/>
    <m/>
    <x v="0"/>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x v="4"/>
    <x v="4"/>
    <s v="Medical Entomology"/>
    <s v="Environmental Health and Ecological Science"/>
    <x v="3"/>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x v="4"/>
    <m/>
    <s v="Fredros Okumu"/>
    <m/>
    <m/>
    <n v="1"/>
    <s v="Home"/>
    <m/>
    <m/>
    <s v="Yes"/>
    <m/>
    <m/>
    <s v="Researcher"/>
    <s v="Research scientist"/>
    <s v="Research Scientist"/>
    <x v="2"/>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x v="2"/>
    <x v="7"/>
    <s v="Pharmacy"/>
    <s v="Pharmacology and Pharmacognosy"/>
    <x v="6"/>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x v="4"/>
    <m/>
    <s v="Prof. Julius Wanjohi Mwangi"/>
    <s v="Dr. Kennedy Omondi Abuga"/>
    <m/>
    <n v="2"/>
    <s v="Home"/>
    <s v="Home"/>
    <m/>
    <s v="Yes"/>
    <s v="No"/>
    <m/>
    <s v="Academic"/>
    <s v="Lecturer"/>
    <s v="Lecturer"/>
    <x v="0"/>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x v="0"/>
    <x v="0"/>
    <s v="Pediatrics"/>
    <s v="Institute of Child Health"/>
    <x v="0"/>
    <s v="Yes"/>
    <n v="130949"/>
    <s v="Married"/>
    <s v="Married"/>
    <s v="Married"/>
    <s v="fbalogun@cartafrica.org"/>
    <s v="folushom@yahoo.com"/>
    <s v="+234 812 8797 778"/>
    <s v="Master of Public Health"/>
    <d v="1976-05-22T00:00:00"/>
    <s v="The state of adolescent immunization in Ibadan, Nigeria."/>
    <s v="Field"/>
    <s v="No"/>
    <s v="Primary"/>
    <n v="18"/>
    <d v="2014-08-01T00:00:00"/>
    <x v="4"/>
    <m/>
    <s v="Prof. Olayemi Olufemi  Omotade"/>
    <s v="Prof.  Mikael  Svensson"/>
    <m/>
    <n v="2"/>
    <s v="Home"/>
    <m/>
    <m/>
    <s v="Yes"/>
    <m/>
    <m/>
    <s v="Academic"/>
    <m/>
    <m/>
    <x v="0"/>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x v="3"/>
    <x v="3"/>
    <s v="Pharmaceutical Analysis"/>
    <s v="Pharmacy"/>
    <x v="4"/>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x v="4"/>
    <m/>
    <s v="Professor Lutz Heide"/>
    <s v="Prof. Dr. Ulrike Holzgrabe"/>
    <m/>
    <n v="2"/>
    <s v="Home"/>
    <s v="Other"/>
    <m/>
    <s v="Yes"/>
    <s v="No"/>
    <m/>
    <s v="Academic"/>
    <s v="Lecturer "/>
    <s v="Associate Professor"/>
    <x v="1"/>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x v="7"/>
    <x v="11"/>
    <s v="Demography"/>
    <s v="Population Studies"/>
    <x v="9"/>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x v="4"/>
    <m/>
    <s v="Prof. James Ntozi"/>
    <s v="Dr. Betty Kwagala"/>
    <m/>
    <n v="2"/>
    <s v="Home"/>
    <s v="Home"/>
    <m/>
    <s v="Yes"/>
    <s v="No"/>
    <m/>
    <s v="Academic"/>
    <s v="Assistant Lecturer"/>
    <s v="Assistant Lecturer"/>
    <x v="2"/>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x v="2"/>
    <x v="2"/>
    <s v="Medical education"/>
    <s v="Medical education"/>
    <x v="2"/>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x v="4"/>
    <m/>
    <s v="Prof  Mabel Nangami"/>
    <s v="Prof  Joyce Baliddawa"/>
    <s v="Dr. Caleb Isaboke Nyamwange"/>
    <n v="3"/>
    <s v="Home"/>
    <m/>
    <m/>
    <s v="No"/>
    <m/>
    <m/>
    <s v="Academic"/>
    <m/>
    <s v="Lecturer"/>
    <x v="0"/>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x v="2"/>
    <x v="2"/>
    <s v="LINGUISTICS"/>
    <s v="LINGUISTICS AND FOREIGN LANGUAGES"/>
    <x v="2"/>
    <s v="Yes"/>
    <s v="SASS/DPHIL/LIN/06/14"/>
    <m/>
    <s v="Married"/>
    <m/>
    <s v="hsang@cartafrica.org"/>
    <s v="hillarysang@yahoo.com"/>
    <s v="+254 724 017107"/>
    <s v="NF"/>
    <d v="1983-03-17T00:00:00"/>
    <s v="Communication disorders in school children identified with psychiatric disorders"/>
    <s v="Field"/>
    <s v="No"/>
    <s v="Primary"/>
    <n v="16.5"/>
    <d v="2014-09-01T00:00:00"/>
    <x v="4"/>
    <m/>
    <s v="Dr. Tom Abuom"/>
    <m/>
    <m/>
    <n v="1"/>
    <s v="Home"/>
    <m/>
    <m/>
    <s v="Yes"/>
    <m/>
    <m/>
    <s v="Academic"/>
    <m/>
    <s v="Lecturer"/>
    <x v="0"/>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x v="0"/>
    <x v="0"/>
    <s v="MATERNAL HEALTH"/>
    <s v="EPIDEMIOLOGY AND MEDICAL STATISTICS"/>
    <x v="0"/>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x v="4"/>
    <m/>
    <s v="Prof. Afolabi Bamigboye"/>
    <m/>
    <m/>
    <n v="1"/>
    <s v="Home"/>
    <m/>
    <m/>
    <s v="Yes"/>
    <m/>
    <m/>
    <s v="Academic"/>
    <m/>
    <s v="Lecturer"/>
    <x v="0"/>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x v="7"/>
    <x v="11"/>
    <s v="Public Health"/>
    <s v="Community Health &amp; Behavioural Sciencess"/>
    <x v="9"/>
    <s v="Yes"/>
    <n v="216023303"/>
    <s v="Married"/>
    <s v="Married"/>
    <s v="Married"/>
    <s v="jbukenya@cartafrica.org"/>
    <s v="jbukenya@musph.ac.ug"/>
    <s v="+256772446355"/>
    <s v="MPH"/>
    <d v="1971-08-24T00:00:00"/>
    <s v="Pregnancy experiences and reproductive health outcome among adolescents in Uganda."/>
    <s v="Field"/>
    <s v="No"/>
    <s v="Primary"/>
    <n v="11"/>
    <d v="2017-01-30T00:00:00"/>
    <x v="4"/>
    <m/>
    <s v="Christopher Garimoi Orach, PhD"/>
    <s v="David Guwatudde, PhD"/>
    <m/>
    <n v="2"/>
    <s v="Home"/>
    <s v="Home"/>
    <m/>
    <s v="No"/>
    <s v="Yes"/>
    <m/>
    <s v="Academic"/>
    <s v="Lecturer"/>
    <s v="Lecturer"/>
    <x v="2"/>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x v="2"/>
    <x v="7"/>
    <s v="Public Health"/>
    <s v="KAVI - Institute of Clinical Reasearch"/>
    <x v="6"/>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x v="4"/>
    <m/>
    <s v="Prof.Omu Anzala"/>
    <m/>
    <m/>
    <n v="1"/>
    <s v="Home"/>
    <m/>
    <m/>
    <s v="Yes"/>
    <m/>
    <m/>
    <s v="Other"/>
    <s v="Medical Epidemiologist"/>
    <s v="Medical Epidemiologist and Center Director"/>
    <x v="0"/>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x v="2"/>
    <x v="2"/>
    <s v="Public Health"/>
    <s v="Epidemiology and Biostatistics"/>
    <x v="3"/>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x v="4"/>
    <m/>
    <s v="Ann Mwangi, PhD"/>
    <s v="Charles Chasela, PhD"/>
    <m/>
    <n v="2"/>
    <s v="Home"/>
    <s v="Host"/>
    <m/>
    <s v="Yes"/>
    <s v="No"/>
    <m/>
    <s v="Academic"/>
    <m/>
    <s v="Research Adminstrator"/>
    <x v="1"/>
    <s v="AMPATH Associate Director of Research"/>
    <m/>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x v="0"/>
    <x v="5"/>
    <s v="Political Science"/>
    <s v="Political Science"/>
    <x v="7"/>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x v="4"/>
    <m/>
    <s v="Prof. Oluwafemi N. Mimiko"/>
    <m/>
    <m/>
    <n v="1"/>
    <s v="Home"/>
    <m/>
    <m/>
    <s v="Yes"/>
    <m/>
    <m/>
    <s v="Academic"/>
    <s v="Assistant Lecturer"/>
    <s v="Lecturer I"/>
    <x v="1"/>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x v="3"/>
    <x v="3"/>
    <s v="Epidemeology and Public Health"/>
    <s v="Public Health"/>
    <x v="4"/>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x v="4"/>
    <m/>
    <s v="Prof. Adamson Muula"/>
    <s v="Dr. Chima Izgubara"/>
    <s v="Dr. Nicola Desmond "/>
    <n v="3"/>
    <s v="Home"/>
    <s v="Other"/>
    <s v="Other"/>
    <s v="Yes"/>
    <s v="Yes"/>
    <s v="No"/>
    <s v="Academic"/>
    <m/>
    <m/>
    <x v="0"/>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x v="3"/>
    <x v="3"/>
    <s v="Nursing and Midwifery"/>
    <s v="Public Health"/>
    <x v="4"/>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x v="4"/>
    <m/>
    <s v="Prof. Adamson Muula"/>
    <s v="Prof. Ellen Chirwa"/>
    <m/>
    <n v="2"/>
    <s v="Home"/>
    <s v="Home"/>
    <m/>
    <s v="Yes"/>
    <s v="No"/>
    <m/>
    <s v="Academic"/>
    <s v="Lecturer"/>
    <m/>
    <x v="0"/>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x v="5"/>
    <x v="6"/>
    <s v="Child and Adolescent Health"/>
    <s v="Wits Reproductive Health and HIV Institute"/>
    <x v="3"/>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x v="4"/>
    <d v="2025-03-25T00:00:00"/>
    <s v="Prof. Charles S. Chasela"/>
    <s v="Dr. Lee Fairlie"/>
    <m/>
    <n v="2"/>
    <s v="Home"/>
    <s v="Home"/>
    <m/>
    <s v="No"/>
    <s v="Yes"/>
    <m/>
    <s v="Researcher"/>
    <s v="Technical advisor"/>
    <s v="Technical advisor"/>
    <x v="0"/>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x v="0"/>
    <x v="0"/>
    <s v="Environmental Health"/>
    <s v="Environmental Health Sciences"/>
    <x v="0"/>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x v="4"/>
    <m/>
    <s v="Prof. Ana Godson Rowland"/>
    <m/>
    <m/>
    <n v="1"/>
    <s v="Home"/>
    <m/>
    <m/>
    <s v="Yes"/>
    <m/>
    <m/>
    <s v="Academic"/>
    <s v="Lecturer"/>
    <s v="Lecturer"/>
    <x v="0"/>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x v="7"/>
    <x v="11"/>
    <s v="Mental Health"/>
    <s v="Psychiatry"/>
    <x v="9"/>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x v="4"/>
    <d v="2020-04-09T00:00:00"/>
    <s v="Prof. Wilson Winston Muhwezi"/>
    <s v="Prof. Seggane Musisi"/>
    <s v="Dr.Akena Dickens Howard"/>
    <n v="3"/>
    <s v="Home"/>
    <s v="Home"/>
    <s v="Home"/>
    <s v="Yes"/>
    <s v="No"/>
    <s v="No"/>
    <m/>
    <s v="Lecturer"/>
    <s v="Lecturer"/>
    <x v="0"/>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x v="3"/>
    <x v="3"/>
    <m/>
    <m/>
    <x v="4"/>
    <s v="Yes"/>
    <s v="NF"/>
    <s v="NF"/>
    <s v="NF"/>
    <s v="NF"/>
    <m/>
    <m/>
    <m/>
    <m/>
    <m/>
    <m/>
    <m/>
    <m/>
    <m/>
    <m/>
    <m/>
    <x v="4"/>
    <d v="2017-12-31T00:00:00"/>
    <m/>
    <m/>
    <m/>
    <n v="0"/>
    <m/>
    <m/>
    <m/>
    <m/>
    <m/>
    <m/>
    <m/>
    <m/>
    <m/>
    <x v="0"/>
    <m/>
    <m/>
    <m/>
    <d v="2017-07-05T00:00:00"/>
    <d v="2015-03-02T00:00:00"/>
    <m/>
    <m/>
    <m/>
    <m/>
    <m/>
    <m/>
    <m/>
    <m/>
    <m/>
    <m/>
    <m/>
    <m/>
    <m/>
    <m/>
    <x v="2"/>
    <s v="Terminated"/>
    <m/>
    <m/>
    <m/>
    <m/>
    <m/>
    <m/>
    <m/>
    <m/>
    <m/>
    <s v="No"/>
    <m/>
    <m/>
    <m/>
    <m/>
    <m/>
    <m/>
    <m/>
    <m/>
    <m/>
    <m/>
    <m/>
    <s v="SIDA"/>
  </r>
  <r>
    <n v="121"/>
    <s v="C5/024"/>
    <s v="Masoud"/>
    <s v="Hussein"/>
    <s v="Mahundi"/>
    <x v="0"/>
    <x v="4"/>
    <x v="4"/>
    <x v="10"/>
    <m/>
    <m/>
    <x v="1"/>
    <s v="Yes"/>
    <s v="NF"/>
    <s v="NF"/>
    <s v="NF"/>
    <s v="NF"/>
    <m/>
    <m/>
    <m/>
    <m/>
    <m/>
    <m/>
    <m/>
    <m/>
    <m/>
    <m/>
    <m/>
    <x v="4"/>
    <d v="2018-08-30T00:00:00"/>
    <m/>
    <m/>
    <m/>
    <n v="0"/>
    <m/>
    <m/>
    <m/>
    <m/>
    <m/>
    <m/>
    <m/>
    <m/>
    <m/>
    <x v="0"/>
    <m/>
    <m/>
    <m/>
    <m/>
    <d v="2015-03-02T00:00:00"/>
    <m/>
    <m/>
    <m/>
    <m/>
    <m/>
    <m/>
    <m/>
    <m/>
    <m/>
    <m/>
    <m/>
    <m/>
    <m/>
    <m/>
    <x v="2"/>
    <s v="Terminated"/>
    <m/>
    <m/>
    <m/>
    <m/>
    <m/>
    <m/>
    <m/>
    <m/>
    <m/>
    <s v="No"/>
    <m/>
    <m/>
    <m/>
    <m/>
    <m/>
    <m/>
    <m/>
    <m/>
    <m/>
    <m/>
    <m/>
    <s v="SIDA"/>
  </r>
  <r>
    <n v="122"/>
    <s v="C5/025"/>
    <s v="Callen"/>
    <s v="Kwamboka"/>
    <s v="Onyambu"/>
    <x v="1"/>
    <x v="4"/>
    <x v="2"/>
    <x v="7"/>
    <m/>
    <m/>
    <x v="6"/>
    <s v="Yes"/>
    <s v="NF"/>
    <s v="NF"/>
    <s v="NF"/>
    <s v="NF"/>
    <m/>
    <m/>
    <m/>
    <m/>
    <m/>
    <m/>
    <m/>
    <m/>
    <m/>
    <m/>
    <m/>
    <x v="4"/>
    <d v="2018-08-30T00:00:00"/>
    <m/>
    <m/>
    <m/>
    <n v="0"/>
    <m/>
    <m/>
    <m/>
    <m/>
    <m/>
    <m/>
    <m/>
    <m/>
    <m/>
    <x v="0"/>
    <m/>
    <m/>
    <m/>
    <d v="2017-07-05T00:00:00"/>
    <d v="2015-03-02T00:00:00"/>
    <m/>
    <m/>
    <m/>
    <m/>
    <m/>
    <m/>
    <m/>
    <m/>
    <m/>
    <m/>
    <m/>
    <m/>
    <m/>
    <m/>
    <x v="2"/>
    <s v="Terminated"/>
    <m/>
    <m/>
    <m/>
    <m/>
    <m/>
    <m/>
    <m/>
    <m/>
    <m/>
    <s v="No"/>
    <m/>
    <m/>
    <m/>
    <m/>
    <m/>
    <m/>
    <m/>
    <m/>
    <m/>
    <m/>
    <m/>
    <s v="SIDA"/>
  </r>
  <r>
    <n v="123"/>
    <s v="C6/001"/>
    <s v="Beatrice"/>
    <s v="Waitherero"/>
    <s v="Maina"/>
    <x v="1"/>
    <x v="5"/>
    <x v="2"/>
    <x v="12"/>
    <s v="Public Health"/>
    <s v="School of Public Health"/>
    <x v="3"/>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x v="5"/>
    <m/>
    <s v="Dr. Caroline Kabiru"/>
    <s v="Dr Yandisa Sikweyiya"/>
    <m/>
    <n v="2"/>
    <s v="Home"/>
    <s v="Host"/>
    <m/>
    <s v="Yes"/>
    <s v="Yes"/>
    <m/>
    <s v="Researcher"/>
    <s v="Research Officer"/>
    <s v="Associate Research Scientist"/>
    <x v="1"/>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x v="2"/>
    <x v="7"/>
    <s v="Design"/>
    <s v="School of the Arts and Design"/>
    <x v="6"/>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x v="5"/>
    <m/>
    <s v="Dr. Lilac A. Osanjo"/>
    <s v="Dr. Ambole Amollo Lorraine"/>
    <m/>
    <n v="2"/>
    <s v="Home"/>
    <m/>
    <m/>
    <s v="Yes"/>
    <m/>
    <m/>
    <s v="Academic"/>
    <s v="Tutorial Fellow"/>
    <s v="Tutorial Fellow"/>
    <x v="0"/>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x v="3"/>
    <x v="3"/>
    <s v="Nursing"/>
    <s v="Medical and Surgical Nursing"/>
    <x v="4"/>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x v="5"/>
    <m/>
    <s v="Prof. Moffat Nyirenda"/>
    <s v="Dr. Belinda Gombachika"/>
    <m/>
    <n v="2"/>
    <s v="Other "/>
    <s v="Home"/>
    <m/>
    <s v="No"/>
    <s v="Yes"/>
    <m/>
    <s v="Academic"/>
    <s v="Lecturer"/>
    <s v="Lecturer"/>
    <x v="0"/>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x v="0"/>
    <x v="6"/>
    <s v="Demography and Population Studies"/>
    <s v="Dept of Demography and Population studies"/>
    <x v="3"/>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x v="5"/>
    <m/>
    <s v="Prof. Clifford Odimegwu"/>
    <m/>
    <m/>
    <n v="1"/>
    <s v="Home"/>
    <m/>
    <m/>
    <s v="No"/>
    <m/>
    <m/>
    <s v="Researcher"/>
    <s v="Research Associate"/>
    <s v="Research Associate"/>
    <x v="2"/>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x v="1"/>
    <x v="1"/>
    <s v="Public Health"/>
    <s v="Community Health"/>
    <x v="3"/>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x v="5"/>
    <m/>
    <s v="Daphney Conco"/>
    <s v="Dr. Laetitia Nyirazinyoye"/>
    <m/>
    <n v="2"/>
    <s v="Other "/>
    <s v="Home"/>
    <m/>
    <s v="No"/>
    <s v="No"/>
    <m/>
    <s v="Academic"/>
    <s v="Assistant Lecturer"/>
    <s v="Lecturer"/>
    <x v="2"/>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x v="0"/>
    <x v="0"/>
    <s v="EPIDEMIOLOGY"/>
    <s v="EPIDEMIOLOGY AND MEDICAL STATISTICS"/>
    <x v="0"/>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x v="5"/>
    <m/>
    <s v="Dr. Ikeoluwapo  Ajayi"/>
    <m/>
    <m/>
    <n v="1"/>
    <s v="Home"/>
    <m/>
    <m/>
    <s v="Yes"/>
    <m/>
    <m/>
    <s v="Academic"/>
    <s v="Lecturer 1"/>
    <s v="Senior Lecturer"/>
    <x v="0"/>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x v="5"/>
    <x v="6"/>
    <s v="Audiology"/>
    <s v="Speech Pathology and Audiology"/>
    <x v="3"/>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x v="5"/>
    <m/>
    <s v="Prof. KatijahKhoza-Shangase"/>
    <m/>
    <m/>
    <n v="1"/>
    <s v="Home"/>
    <m/>
    <m/>
    <s v="Yes"/>
    <m/>
    <m/>
    <s v="Academic"/>
    <s v="Tutor"/>
    <s v="Associate Professor "/>
    <x v="1"/>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x v="7"/>
    <x v="11"/>
    <s v="Botany"/>
    <s v="Plant Sciences, Microbiology &amp; Biotechnology"/>
    <x v="9"/>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x v="5"/>
    <m/>
    <s v="Ass. Prof. Kakudidi Eseszah"/>
    <s v="Ass. Prof. Byamukama Robert"/>
    <s v="Prof. Dr. Emmrich Frank, Fraunhofer "/>
    <n v="3"/>
    <s v="Home"/>
    <s v="Home"/>
    <s v="Other"/>
    <s v="Yes"/>
    <s v="No"/>
    <s v="No"/>
    <s v="Academic"/>
    <s v="Teaching Assistant"/>
    <s v="Lecturer"/>
    <x v="1"/>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x v="0"/>
    <x v="5"/>
    <s v="DEMOGRAPHY AND SOCIAL STATISTICS"/>
    <s v="DEMOGRAPHY AND SOCIAL STATISTICS"/>
    <x v="7"/>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x v="5"/>
    <m/>
    <s v="Prof. Akinyemi Ibukun Akanni"/>
    <s v="Dr. Oyedokun Olugbenga Amos"/>
    <m/>
    <n v="2"/>
    <s v="Home"/>
    <m/>
    <m/>
    <s v="Yes"/>
    <m/>
    <m/>
    <s v="Academic"/>
    <s v="Assistant Lecturer"/>
    <s v="Senior Lecturer"/>
    <x v="1"/>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x v="3"/>
    <x v="3"/>
    <s v="Biomedical research"/>
    <s v="Wits Research institute for Malaria (WRIM)"/>
    <x v="3"/>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x v="5"/>
    <m/>
    <s v="Prof. Maureen Coetzee"/>
    <s v="Dr. Themba Mzilahowa"/>
    <m/>
    <n v="2"/>
    <s v="Host"/>
    <s v="Home"/>
    <m/>
    <s v="Yes"/>
    <s v="Yes"/>
    <m/>
    <s v="Researcher"/>
    <s v="Research Assistant"/>
    <s v="Research Scientist"/>
    <x v="0"/>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x v="7"/>
    <x v="11"/>
    <s v="PUBLIC HEALTH"/>
    <s v="Epidemiology &amp; Biostatistics"/>
    <x v="9"/>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x v="5"/>
    <m/>
    <s v="Professor Ponsiano Ocama"/>
    <s v="Assoc. Professor Frederick Makumbi"/>
    <m/>
    <n v="2"/>
    <s v="Home"/>
    <s v="Home"/>
    <m/>
    <s v="No"/>
    <s v="Yes"/>
    <m/>
    <s v="Academic"/>
    <s v="Lecturer"/>
    <s v="Senior Lecturer"/>
    <x v="1"/>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x v="0"/>
    <x v="0"/>
    <s v="Sociology"/>
    <s v="Sociology"/>
    <x v="0"/>
    <s v="Yes"/>
    <n v="121147"/>
    <s v="Single"/>
    <s v="Married"/>
    <s v="Married"/>
    <s v="kadebayo@cartafrica.org"/>
    <s v="oluwatoyinkudus@gmail.com"/>
    <s v="+2348029516738"/>
    <s v="M.Sc Sociology"/>
    <d v="1984-01-14T00:00:00"/>
    <s v="Migration and settlement experiences of Nigerians in Guangzhou, China"/>
    <s v="Field"/>
    <s v="No"/>
    <s v="Primary"/>
    <n v="17.5"/>
    <d v="2013-03-25T00:00:00"/>
    <x v="5"/>
    <m/>
    <s v="Prof Omololu O. Femi"/>
    <m/>
    <m/>
    <n v="1"/>
    <s v="Home"/>
    <m/>
    <m/>
    <s v="Yes"/>
    <m/>
    <m/>
    <s v="Academic"/>
    <s v="Tutorial Assistant"/>
    <s v="Research Fellow I"/>
    <x v="1"/>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x v="0"/>
    <x v="5"/>
    <s v="Sociology and Anthropology"/>
    <s v="Sociology and Anthropology"/>
    <x v="7"/>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x v="5"/>
    <m/>
    <s v="Prof. Anna Baranowska-Rataj"/>
    <m/>
    <m/>
    <n v="1"/>
    <s v="Home"/>
    <m/>
    <m/>
    <s v="Yes"/>
    <m/>
    <m/>
    <s v="Academic"/>
    <s v="Assistant Lecturer"/>
    <s v="Senior Lecturer "/>
    <x v="1"/>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x v="3"/>
    <x v="3"/>
    <s v="Engineering"/>
    <s v="Environmental Health"/>
    <x v="4"/>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x v="5"/>
    <m/>
    <s v="Asso. Prof. Bernard Thole (PhD)"/>
    <s v="Ass. Prof. Theresa Mkandawire (PhD) "/>
    <s v="Prof. Grant Kululanga (PhD) "/>
    <n v="3"/>
    <s v="Home"/>
    <s v="Home"/>
    <s v="Home"/>
    <s v="Yes"/>
    <s v="No"/>
    <s v="No"/>
    <s v="Academic"/>
    <s v="Senior Lecturer"/>
    <s v="Senior Lecturer"/>
    <x v="1"/>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x v="0"/>
    <x v="0"/>
    <s v="Environmental Health"/>
    <s v="Environmental Health Sciences"/>
    <x v="0"/>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x v="5"/>
    <m/>
    <s v="Dr. Elizabeth O. OLORUNTOBA"/>
    <s v="Prof. M.K.C. SRIDHAR"/>
    <m/>
    <n v="2"/>
    <s v="Home"/>
    <s v="Home"/>
    <m/>
    <s v="Yes"/>
    <m/>
    <m/>
    <s v="Academic"/>
    <s v="Lecturer II"/>
    <s v="Lecturer I"/>
    <x v="1"/>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x v="0"/>
    <x v="5"/>
    <s v="Public Health"/>
    <s v="Community Health"/>
    <x v="7"/>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x v="5"/>
    <m/>
    <s v="Prof. Adesegun O. Fatusi"/>
    <s v="Dr. Olapeju A. Esimai"/>
    <m/>
    <n v="2"/>
    <s v="Home"/>
    <s v="Home"/>
    <m/>
    <s v="No"/>
    <s v="Yes"/>
    <m/>
    <s v="Academic"/>
    <s v="Senior Lecturer"/>
    <s v="Professor "/>
    <x v="1"/>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x v="1"/>
    <x v="1"/>
    <s v="Midwifery"/>
    <s v="Nursing Education"/>
    <x v="3"/>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x v="5"/>
    <m/>
    <s v="Dr. Gorrette Nalwadda K"/>
    <s v="Prof. Nazarius Mbona T"/>
    <m/>
    <n v="2"/>
    <s v="Other "/>
    <s v="Other"/>
    <m/>
    <s v="No"/>
    <s v="Yes"/>
    <m/>
    <s v="Academic"/>
    <s v="Head of Midwifery"/>
    <s v="Senior Lecturer"/>
    <x v="1"/>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x v="2"/>
    <x v="7"/>
    <s v="COMMUNITY HEALTH"/>
    <s v="COMMUNITY HEALTH NURSING"/>
    <x v="6"/>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x v="5"/>
    <m/>
    <s v="Dr. Waithira Mirie"/>
    <s v="Dr. Samuel T. Kimani  "/>
    <m/>
    <n v="2"/>
    <s v="Home"/>
    <s v="Home"/>
    <m/>
    <s v="Yes"/>
    <m/>
    <m/>
    <s v="Academic"/>
    <s v="Lecturer"/>
    <s v="Lecturer"/>
    <x v="2"/>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x v="5"/>
    <x v="6"/>
    <s v="Clinical Medicine"/>
    <s v="Wits Reproductive Health &amp; HIV Institute"/>
    <x v="3"/>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x v="5"/>
    <m/>
    <s v="Catherine MacPhail"/>
    <s v="Prof. Delany-Moretlwe"/>
    <m/>
    <n v="2"/>
    <s v="Other "/>
    <s v="Other"/>
    <m/>
    <s v="No"/>
    <s v="No"/>
    <m/>
    <s v="Researcher"/>
    <s v="Honorary Researcher"/>
    <s v="Researcher"/>
    <x v="0"/>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x v="0"/>
    <x v="5"/>
    <s v="Nursing"/>
    <s v="Nursing Science"/>
    <x v="7"/>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x v="5"/>
    <m/>
    <s v="Prof. R. B. Fajemilehin"/>
    <s v="Prof. B. S. Afolabi"/>
    <m/>
    <n v="2"/>
    <s v="Home"/>
    <m/>
    <m/>
    <s v="Yes"/>
    <m/>
    <m/>
    <s v="Academic"/>
    <s v="Lecturer"/>
    <s v="Professor"/>
    <x v="1"/>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x v="2"/>
    <x v="7"/>
    <s v="Restorative and Preventive dentistry"/>
    <s v="Conservative and Prosthetic Dentistry"/>
    <x v="6"/>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x v="5"/>
    <m/>
    <s v="Prof. David Kinuthia Kariuki"/>
    <s v="Dr. Elizabeth Dimba"/>
    <s v="Prof. Loice Gathece"/>
    <n v="3"/>
    <s v="Home"/>
    <s v="Home"/>
    <s v="Home"/>
    <s v="Yes"/>
    <s v="No"/>
    <s v="No"/>
    <s v="Academic"/>
    <s v="Lecturer"/>
    <s v="Senior Lecturer"/>
    <x v="1"/>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x v="0"/>
    <x v="0"/>
    <s v="Public Health"/>
    <m/>
    <x v="3"/>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x v="5"/>
    <m/>
    <s v="Prof. Christofides Nicola"/>
    <s v="Prof. Mall Sumaya"/>
    <m/>
    <n v="2"/>
    <m/>
    <m/>
    <m/>
    <m/>
    <m/>
    <m/>
    <s v="Academic"/>
    <s v="Lecturer 1"/>
    <s v="Lecturer"/>
    <x v="0"/>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x v="5"/>
    <x v="6"/>
    <s v="Oral Health"/>
    <s v="Public Health"/>
    <x v="3"/>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x v="5"/>
    <m/>
    <s v="Dr. Jude Igumbor"/>
    <s v="Prof. Aimee Stewart"/>
    <m/>
    <n v="2"/>
    <s v="Home"/>
    <s v="Home"/>
    <m/>
    <s v="Yes"/>
    <s v="Yes"/>
    <m/>
    <s v="Academic"/>
    <s v="Specialist in Community Dentistry"/>
    <s v="Registered Specialist"/>
    <x v="0"/>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x v="4"/>
    <x v="4"/>
    <s v="Molecular genetics"/>
    <s v="Molecular biology and biotechnology"/>
    <x v="1"/>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x v="5"/>
    <m/>
    <s v="Dr. Rose J Masalu"/>
    <m/>
    <m/>
    <n v="1"/>
    <s v="Host"/>
    <m/>
    <m/>
    <s v="No"/>
    <m/>
    <m/>
    <s v="Researcher"/>
    <s v="Quality Assurance Officer"/>
    <s v="Research Scientist"/>
    <x v="0"/>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x v="2"/>
    <x v="2"/>
    <s v="Biostatistics"/>
    <s v="Public and Population Health"/>
    <x v="3"/>
    <s v="No"/>
    <s v="NF"/>
    <s v="NF"/>
    <s v="NF"/>
    <s v="NF"/>
    <s v="esang@cartafrica.org"/>
    <s v="edwin.ampath@gmail.com"/>
    <s v="+254711531441"/>
    <m/>
    <m/>
    <m/>
    <m/>
    <m/>
    <m/>
    <m/>
    <m/>
    <x v="6"/>
    <d v="2018-08-30T00:00:00"/>
    <m/>
    <m/>
    <m/>
    <n v="0"/>
    <m/>
    <m/>
    <m/>
    <m/>
    <m/>
    <m/>
    <m/>
    <m/>
    <m/>
    <x v="0"/>
    <m/>
    <s v="MOI UNIVERSITY"/>
    <m/>
    <m/>
    <d v="2016-02-28T00:00:00"/>
    <m/>
    <m/>
    <m/>
    <m/>
    <m/>
    <m/>
    <m/>
    <m/>
    <m/>
    <m/>
    <m/>
    <m/>
    <m/>
    <m/>
    <x v="2"/>
    <s v="Terminated"/>
    <m/>
    <m/>
    <m/>
    <m/>
    <m/>
    <m/>
    <m/>
    <m/>
    <m/>
    <s v="No"/>
    <m/>
    <m/>
    <m/>
    <m/>
    <m/>
    <m/>
    <m/>
    <m/>
    <m/>
    <m/>
    <m/>
    <s v="WT-DELTAS"/>
  </r>
  <r>
    <n v="148"/>
    <s v="C7/001"/>
    <s v="Abigail"/>
    <s v="Ruth"/>
    <s v="Dreyer"/>
    <x v="1"/>
    <x v="6"/>
    <x v="5"/>
    <x v="6"/>
    <s v="Medical Education"/>
    <s v="School of Public Health"/>
    <x v="3"/>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x v="6"/>
    <m/>
    <s v="Prof. Laetitia Rispel  "/>
    <m/>
    <m/>
    <n v="1"/>
    <s v="Home"/>
    <m/>
    <m/>
    <s v="Yes"/>
    <m/>
    <m/>
    <s v="Academic"/>
    <s v="Lecturer"/>
    <s v="Lecturer"/>
    <x v="0"/>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x v="7"/>
    <x v="11"/>
    <s v="Sociology"/>
    <s v="Sociology and Social Anthropology"/>
    <x v="3"/>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x v="6"/>
    <m/>
    <s v="Prof. Eleanor Manderson"/>
    <m/>
    <m/>
    <n v="1"/>
    <s v="Host"/>
    <m/>
    <m/>
    <s v="No"/>
    <m/>
    <m/>
    <s v="Academic"/>
    <s v="Assistant Lecturer "/>
    <s v="Assistant Lecturer"/>
    <x v="0"/>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x v="0"/>
    <x v="5"/>
    <s v="Nursing"/>
    <s v="Department of Nursing Science"/>
    <x v="7"/>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x v="6"/>
    <m/>
    <s v="Prof. Irinoye Oladunni Omolola "/>
    <m/>
    <m/>
    <n v="1"/>
    <s v="Home"/>
    <m/>
    <m/>
    <s v="Yes"/>
    <m/>
    <m/>
    <s v="Researcher"/>
    <s v="Instructor"/>
    <s v="Lecturer"/>
    <x v="0"/>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x v="3"/>
    <x v="3"/>
    <s v="Medical Anthropology"/>
    <s v="Public and Population Health"/>
    <x v="3"/>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x v="6"/>
    <m/>
    <s v="Prof. Eleanor Manderson"/>
    <s v="Prof. Munthali, Alister"/>
    <s v="Dr. Chipeta, Effie"/>
    <n v="3"/>
    <s v="Host"/>
    <m/>
    <m/>
    <s v="No"/>
    <m/>
    <m/>
    <s v="Researcher"/>
    <s v="Research Scientist"/>
    <s v="Research Fellow"/>
    <x v="0"/>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x v="1"/>
    <x v="1"/>
    <s v="Environmental Sciences"/>
    <s v="Environmental Studies"/>
    <x v="9"/>
    <s v="No"/>
    <m/>
    <s v="Married"/>
    <s v="Married"/>
    <m/>
    <s v="cbanamwana@cartafrica.org"/>
    <s v="banacele@yahoo.fr"/>
    <s v="+250785160088"/>
    <s v="Biodiversity Concervation Sciences"/>
    <d v="1982-12-11T00:00:00"/>
    <s v="The use of Ecological Sanitation (EcoSan) latrines towards sustainable economics in Rwanda "/>
    <s v="Field"/>
    <m/>
    <m/>
    <m/>
    <d v="2017-06-30T00:00:00"/>
    <x v="6"/>
    <m/>
    <s v="Dr. David Musoke, PhD "/>
    <s v=" Assoc. Prof. Nazarius Mbona Tumwesigye"/>
    <s v="Assoc.Prof.Theoneste Ntakirutimana"/>
    <n v="3"/>
    <s v="Host"/>
    <m/>
    <m/>
    <s v="Yes"/>
    <m/>
    <m/>
    <s v="Academic"/>
    <s v="Assistant Lecturer"/>
    <s v="Senior Lecturer"/>
    <x v="2"/>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x v="2"/>
    <x v="7"/>
    <s v="Clinical Psychology"/>
    <s v="Department of Psychiatry"/>
    <x v="6"/>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x v="6"/>
    <m/>
    <s v="Dr. Muthoni Mathai"/>
    <s v="Dr William Byansi"/>
    <s v="Dr Thomas Crea"/>
    <n v="3"/>
    <s v="Home"/>
    <m/>
    <m/>
    <s v="Yes"/>
    <m/>
    <m/>
    <s v="Other"/>
    <s v="Clinical Psychologist"/>
    <s v="Clinical Psychologist &amp; ADAP Program Coordinator"/>
    <x v="0"/>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x v="0"/>
    <x v="0"/>
    <s v="Public Health"/>
    <s v="Community Medicine"/>
    <x v="0"/>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x v="6"/>
    <m/>
    <s v="Prof. Eme Owoaje Theodara"/>
    <s v="Dr Adebusoye Adekunle Lawrence"/>
    <m/>
    <n v="2"/>
    <s v="Home"/>
    <m/>
    <m/>
    <s v="Yes"/>
    <m/>
    <m/>
    <s v="Academic"/>
    <m/>
    <s v="Senior Lecturer"/>
    <x v="1"/>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x v="3"/>
    <x v="3"/>
    <s v="Public Health"/>
    <s v="Public Health"/>
    <x v="3"/>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x v="6"/>
    <m/>
    <s v="Associate Professor Yandisa Sikweyiya"/>
    <s v="Associate Professor Mphatso Kamndaya"/>
    <m/>
    <n v="2"/>
    <s v="Home"/>
    <m/>
    <m/>
    <s v="Yes"/>
    <m/>
    <m/>
    <s v="Researcher"/>
    <s v="Research Coordinator"/>
    <s v="Research coordinator"/>
    <x v="0"/>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x v="3"/>
    <x v="3"/>
    <s v="Exercise Science"/>
    <s v="Physiotherapy"/>
    <x v="4"/>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x v="6"/>
    <m/>
    <s v="Professor Lampiao Fanuel"/>
    <s v="Professor Demitri Constantino"/>
    <m/>
    <n v="2"/>
    <s v="Home"/>
    <m/>
    <m/>
    <s v="No"/>
    <m/>
    <m/>
    <s v="Academic"/>
    <s v="Lecturer"/>
    <s v="Associate Professor"/>
    <x v="1"/>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x v="2"/>
    <x v="7"/>
    <s v="Internal Medicine"/>
    <s v="Clinical Medicine and Therapeutics"/>
    <x v="6"/>
    <s v="Yes"/>
    <m/>
    <s v="Married"/>
    <s v="Married"/>
    <m/>
    <s v="ekamau@cartafrica.org"/>
    <s v="dr.ednakamau@gmail.com"/>
    <s v="+254 722-649187"/>
    <m/>
    <d v="1980-02-23T00:00:00"/>
    <s v="Detection of esophageal squamous cell dysplasia and early squamous cell carcinoma in high risk populations"/>
    <m/>
    <m/>
    <m/>
    <n v="22.5"/>
    <d v="2017-08-31T00:00:00"/>
    <x v="6"/>
    <d v="2021-01-18T00:00:00"/>
    <s v="Professor Lucy Muchiri"/>
    <m/>
    <m/>
    <n v="1"/>
    <s v="Home"/>
    <m/>
    <m/>
    <s v="Yes"/>
    <m/>
    <m/>
    <s v="Academic"/>
    <m/>
    <m/>
    <x v="0"/>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x v="2"/>
    <x v="2"/>
    <s v="Management Science"/>
    <s v="Management Science, School of Business and Economics"/>
    <x v="2"/>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x v="6"/>
    <m/>
    <s v="Prof. Michael Korir"/>
    <s v="Dr. Juddy Wachira"/>
    <m/>
    <n v="2"/>
    <s v="Home"/>
    <m/>
    <m/>
    <s v="No"/>
    <m/>
    <m/>
    <s v="Academic"/>
    <s v="Graduate Assistant"/>
    <s v="Lecturer"/>
    <x v="0"/>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x v="0"/>
    <x v="0"/>
    <s v="Dentistry"/>
    <s v="Department of Periodontology and Community Dentistry"/>
    <x v="0"/>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x v="6"/>
    <m/>
    <s v="Professor Oke Aderemi Gbemisola"/>
    <m/>
    <m/>
    <n v="1"/>
    <s v="Home"/>
    <m/>
    <m/>
    <s v="Yes"/>
    <m/>
    <m/>
    <s v="Academic"/>
    <s v="Coordinator Community oral health programme"/>
    <s v="Professor"/>
    <x v="1"/>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x v="0"/>
    <x v="5"/>
    <s v="Demography and Social Statistics"/>
    <s v="Demography and Social Statistics"/>
    <x v="7"/>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x v="6"/>
    <m/>
    <s v="Prof. Bamiwuye Olusina"/>
    <s v="Dr. Adedokun Sulaimon "/>
    <m/>
    <n v="2"/>
    <s v="Home"/>
    <m/>
    <m/>
    <s v="Yes"/>
    <m/>
    <m/>
    <s v="Academic"/>
    <s v="Assistant lecturer"/>
    <s v="Senior Lecturer"/>
    <x v="1"/>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x v="2"/>
    <x v="12"/>
    <s v="Social Sciences"/>
    <s v="Research Capacity Strengthening Division"/>
    <x v="3"/>
    <s v="No"/>
    <m/>
    <s v="Married"/>
    <s v="Married"/>
    <m/>
    <s v="jmusasiah@cartafrica.org"/>
    <s v="musasiahjustus@yahoo.com; justus.musasiah.ke@gmail.com"/>
    <s v="+254720970716"/>
    <m/>
    <d v="1981-03-23T00:00:00"/>
    <s v="Assessing the importance of private providers in Maternal Health Services in Nairobi Slums"/>
    <m/>
    <m/>
    <m/>
    <m/>
    <d v="2017-04-30T00:00:00"/>
    <x v="6"/>
    <d v="2020-04-09T00:00:00"/>
    <s v="Dr. Caryn Abrahams"/>
    <s v="Prof. Alex Van Den Heever"/>
    <m/>
    <n v="2"/>
    <s v="Host"/>
    <m/>
    <m/>
    <s v="Yes"/>
    <m/>
    <m/>
    <s v="Administrative"/>
    <m/>
    <m/>
    <x v="0"/>
    <m/>
    <m/>
    <s v="0000-0001-8586-186X"/>
    <m/>
    <d v="2017-02-27T00:00:00"/>
    <d v="2017-11-06T00:00:00"/>
    <s v="Yes"/>
    <m/>
    <m/>
    <m/>
    <m/>
    <s v="Not attended"/>
    <s v="No"/>
    <s v="Not attended"/>
    <s v="No"/>
    <m/>
    <m/>
    <m/>
    <m/>
    <x v="2"/>
    <s v="Terminated"/>
    <m/>
    <m/>
    <m/>
    <m/>
    <m/>
    <m/>
    <m/>
    <m/>
    <m/>
    <s v="No"/>
    <m/>
    <m/>
    <m/>
    <m/>
    <m/>
    <m/>
    <m/>
    <m/>
    <m/>
    <m/>
    <m/>
    <s v="SIDA"/>
  </r>
  <r>
    <n v="162"/>
    <s v="C7/015"/>
    <s v="Judith"/>
    <s v="Reegan Mulubwa"/>
    <s v="Mwansa-Kambafwile"/>
    <x v="1"/>
    <x v="6"/>
    <x v="5"/>
    <x v="6"/>
    <s v="Epidemiology and Biostatistics"/>
    <s v="Public Health"/>
    <x v="3"/>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x v="6"/>
    <m/>
    <s v="Prof. Colin Menezes  "/>
    <m/>
    <m/>
    <n v="1"/>
    <s v="Home"/>
    <m/>
    <m/>
    <s v="No"/>
    <m/>
    <m/>
    <s v="Researcher"/>
    <s v="Program Manager"/>
    <s v="Senior Epidemiologist"/>
    <x v="1"/>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x v="2"/>
    <x v="7"/>
    <s v="EPIDEMIOLOGY/ BIOSTATISTICS"/>
    <s v="SCHOOL OF PUBLIC HEALTH"/>
    <x v="3"/>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x v="6"/>
    <m/>
    <s v="Prof. Mutuku A. Mwanthi"/>
    <m/>
    <m/>
    <n v="1"/>
    <s v="Home"/>
    <m/>
    <m/>
    <s v="Yes"/>
    <m/>
    <m/>
    <s v="Researcher"/>
    <s v="Research Associate"/>
    <s v="Lecturer"/>
    <x v="0"/>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x v="4"/>
    <x v="4"/>
    <s v="Public Health"/>
    <s v="Public Health"/>
    <x v="3"/>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x v="6"/>
    <m/>
    <s v="Dr. Fredros Okumu"/>
    <m/>
    <m/>
    <n v="1"/>
    <s v="Host"/>
    <m/>
    <m/>
    <s v="No"/>
    <m/>
    <m/>
    <s v="Researcher"/>
    <m/>
    <s v="Research Scientist"/>
    <x v="0"/>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x v="3"/>
    <x v="3"/>
    <s v="Medicine"/>
    <s v="Family Medicine"/>
    <x v="3"/>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x v="6"/>
    <m/>
    <s v="Prof. Adamson Muula"/>
    <s v="Jude Igumbor"/>
    <m/>
    <n v="2"/>
    <s v="Host"/>
    <m/>
    <m/>
    <s v="Yes"/>
    <m/>
    <m/>
    <s v="Academic"/>
    <s v="Clinical Lecturer"/>
    <s v="Clinical Lecturer &amp; Senior advisor"/>
    <x v="1"/>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x v="1"/>
    <x v="1"/>
    <s v="Nursing"/>
    <s v="Nursing"/>
    <x v="3"/>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x v="6"/>
    <m/>
    <s v="Dr. Nokuthula Mafutha"/>
    <s v="Professor Daleen Casteleijn"/>
    <m/>
    <n v="2"/>
    <s v="Host"/>
    <m/>
    <m/>
    <s v="Yes"/>
    <m/>
    <m/>
    <s v="Academic"/>
    <m/>
    <s v="Post-Doctoral Associate"/>
    <x v="1"/>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x v="1"/>
    <x v="1"/>
    <s v="Public Health"/>
    <s v="Public Health"/>
    <x v="3"/>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x v="6"/>
    <m/>
    <s v="Dr. Daphney Nozizwe Conco "/>
    <m/>
    <m/>
    <n v="1"/>
    <s v="Host"/>
    <m/>
    <m/>
    <s v="No"/>
    <m/>
    <m/>
    <s v="Academic"/>
    <s v="Assistant Lecturer"/>
    <s v="Senior lecturer"/>
    <x v="1"/>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x v="0"/>
    <x v="5"/>
    <s v="DEMOGRAPHY AND SOCIAL STATISTICS"/>
    <s v="DEPARTMENT OF DEMOGRAPHY AND SOCIAL STATISTICS"/>
    <x v="7"/>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x v="6"/>
    <m/>
    <s v="Dr. Sola Asa"/>
    <m/>
    <m/>
    <n v="1"/>
    <s v="Home"/>
    <m/>
    <m/>
    <s v="Yes"/>
    <m/>
    <m/>
    <s v="Academic"/>
    <m/>
    <s v="Lecturer I"/>
    <x v="0"/>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x v="0"/>
    <x v="0"/>
    <s v="Community Medicine"/>
    <s v="Medicine"/>
    <x v="0"/>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x v="6"/>
    <m/>
    <s v="Prof. Charles O. Bekibele"/>
    <m/>
    <m/>
    <n v="1"/>
    <s v="Home"/>
    <m/>
    <m/>
    <s v="No"/>
    <m/>
    <m/>
    <s v="Academic"/>
    <m/>
    <m/>
    <x v="0"/>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x v="0"/>
    <x v="5"/>
    <s v="SOCIOLOGY"/>
    <s v="SOCIOLOGY AND ANTHROPOLOGY"/>
    <x v="7"/>
    <s v="Yes"/>
    <m/>
    <s v="Married"/>
    <s v="Married"/>
    <m/>
    <s v="ookunola@cartafrica.org"/>
    <s v="spancho2001@yahoo.com"/>
    <s v="+2347039086791"/>
    <m/>
    <d v="1977-09-19T00:00:00"/>
    <s v="Socio-Cultural Determinants of Healthcare Utilisation among Caregivers for Under-Five Children in South Western Nigeria"/>
    <s v="Field"/>
    <m/>
    <m/>
    <m/>
    <d v="2017-04-12T00:00:00"/>
    <x v="6"/>
    <m/>
    <s v="Prof. M.A.O Aluko"/>
    <m/>
    <m/>
    <n v="1"/>
    <s v="Home"/>
    <m/>
    <m/>
    <s v="Yes"/>
    <m/>
    <m/>
    <s v="Researcher"/>
    <m/>
    <s v="Research Fellow"/>
    <x v="0"/>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x v="0"/>
    <x v="0"/>
    <s v="Ophthalmologist"/>
    <s v="Department of Ophthalmology"/>
    <x v="0"/>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x v="6"/>
    <m/>
    <s v="Prof. Olufunmilayo Fawole"/>
    <s v="Prof. Ashaye"/>
    <m/>
    <n v="2"/>
    <s v="Home"/>
    <m/>
    <m/>
    <s v="Yes"/>
    <m/>
    <m/>
    <s v="Academic"/>
    <s v="Lecturer"/>
    <s v="Professor"/>
    <x v="0"/>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x v="7"/>
    <x v="11"/>
    <s v="Epidemiology"/>
    <s v="Epidemiology and Biostatistics"/>
    <x v="6"/>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x v="6"/>
    <m/>
    <s v="Prof. Fredrick Edward Makumbi"/>
    <m/>
    <m/>
    <n v="1"/>
    <s v="Home"/>
    <m/>
    <m/>
    <s v="Yes"/>
    <m/>
    <m/>
    <s v="Academic"/>
    <s v="Assistant Lecturer"/>
    <s v="Lecturer"/>
    <x v="0"/>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x v="5"/>
    <x v="6"/>
    <s v="PHYSIOTHERAPY"/>
    <s v="PHYSIOTHERAPY"/>
    <x v="3"/>
    <s v="Yes"/>
    <s v="9311506K"/>
    <s v="Married"/>
    <s v="Married"/>
    <s v="Married"/>
    <s v="spilusa@cartafrica.org"/>
    <s v="sonti.pilusa@wits.ac.za"/>
    <s v="082 053 6190"/>
    <m/>
    <d v="1975-07-01T00:00:00"/>
    <s v="Prevalence of Secondary and Co-Morbidities in People with Physical Disabilities  "/>
    <s v="Field"/>
    <m/>
    <m/>
    <m/>
    <d v="2017-02-03T00:00:00"/>
    <x v="6"/>
    <m/>
    <s v="Hellen Myezwa"/>
    <s v="Prof. Joanne Potterton "/>
    <s v="Prof. Joanne Potterton "/>
    <n v="3"/>
    <s v="Home"/>
    <m/>
    <m/>
    <s v="No"/>
    <m/>
    <m/>
    <s v="Academic"/>
    <s v="Lecturer"/>
    <s v="Senior Lecturer"/>
    <x v="1"/>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x v="1"/>
    <x v="1"/>
    <s v="Immunology and Clinical microbiology"/>
    <s v="Microbiology"/>
    <x v="9"/>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x v="6"/>
    <d v="2017-12-31T00:00:00"/>
    <m/>
    <m/>
    <m/>
    <n v="0"/>
    <m/>
    <m/>
    <m/>
    <m/>
    <m/>
    <m/>
    <m/>
    <m/>
    <m/>
    <x v="0"/>
    <m/>
    <s v="UNIVERSITY OF RWANDA"/>
    <m/>
    <m/>
    <d v="2017-02-27T00:00:00"/>
    <d v="2017-11-06T00:00:00"/>
    <s v="Yes"/>
    <m/>
    <m/>
    <m/>
    <m/>
    <m/>
    <m/>
    <m/>
    <m/>
    <m/>
    <m/>
    <m/>
    <m/>
    <x v="2"/>
    <s v="Terminated"/>
    <m/>
    <m/>
    <m/>
    <m/>
    <m/>
    <m/>
    <m/>
    <m/>
    <m/>
    <s v="No"/>
    <m/>
    <m/>
    <m/>
    <m/>
    <m/>
    <m/>
    <m/>
    <m/>
    <m/>
    <m/>
    <m/>
    <s v="WT-DELTAS"/>
  </r>
  <r>
    <n v="175"/>
    <s v="C8/001"/>
    <s v=" Lindiwe"/>
    <m/>
    <s v="Farlane"/>
    <x v="1"/>
    <x v="7"/>
    <x v="5"/>
    <x v="6"/>
    <s v="Public Health"/>
    <s v="Monitoring &amp; Evaluation"/>
    <x v="3"/>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x v="7"/>
    <m/>
    <s v="Lee Fairlie"/>
    <s v="Saiqa Mullick"/>
    <s v="Nancy Yinger"/>
    <n v="3"/>
    <s v="Home"/>
    <s v="Home"/>
    <m/>
    <s v="Yes"/>
    <s v="No"/>
    <s v="No"/>
    <s v="Other"/>
    <s v="TECHNICAL HEAD: MONITORING &amp; EVALUATION"/>
    <s v="TECHNICAL SPECIALIST: STRATEGIC INFORMATION"/>
    <x v="0"/>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x v="0"/>
    <x v="5"/>
    <s v="Public Health"/>
    <s v="Community Health"/>
    <x v="3"/>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x v="7"/>
    <m/>
    <s v="Dr Kerstin Klipstein-Grobusch "/>
    <m/>
    <m/>
    <n v="1"/>
    <s v="Host"/>
    <m/>
    <m/>
    <s v="Yes"/>
    <m/>
    <m/>
    <s v="Academic"/>
    <m/>
    <s v="Senior Lecturer"/>
    <x v="0"/>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x v="1"/>
    <x v="1"/>
    <s v="Applied Human Nutrition"/>
    <s v="Food Science, Nutrition and Technology"/>
    <x v="5"/>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x v="7"/>
    <m/>
    <s v="Dr. John Wangoh"/>
    <m/>
    <m/>
    <n v="1"/>
    <s v="Host"/>
    <m/>
    <m/>
    <s v="No"/>
    <m/>
    <m/>
    <s v="Academic"/>
    <s v="Academic Staff"/>
    <s v="Assistant Lecturer"/>
    <x v="2"/>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x v="1"/>
    <x v="1"/>
    <s v="Dentistry"/>
    <s v="Oral  maxillofacial surgery and pathology"/>
    <x v="3"/>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x v="7"/>
    <m/>
    <s v="Prof. V Yengopal "/>
    <s v="Dr Yolanda Malele-Kolisa; Yolanda.Kolisa@wits.ac.za; University of the Witwatersrand"/>
    <m/>
    <n v="2"/>
    <s v="Host"/>
    <m/>
    <m/>
    <s v="Yes"/>
    <m/>
    <m/>
    <s v="Academic"/>
    <s v="Assistant Lecturer "/>
    <s v="Professor"/>
    <x v="1"/>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x v="0"/>
    <x v="5"/>
    <s v="Demography and Social Statistics"/>
    <s v="Demography and Social Statistics"/>
    <x v="7"/>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x v="7"/>
    <m/>
    <s v="Prof. Akanni Ibukun Akinyemi"/>
    <s v="Dr. Bola Lukman Solanke"/>
    <m/>
    <n v="2"/>
    <s v="Home"/>
    <s v="Home"/>
    <m/>
    <s v="Yes"/>
    <s v="No"/>
    <m/>
    <s v="Academic"/>
    <s v="Assistant Lecturer"/>
    <s v="Senior Lecturer"/>
    <x v="1"/>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x v="7"/>
    <x v="11"/>
    <s v="Public Health"/>
    <s v="Health Policy, Planning and Management"/>
    <x v="9"/>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x v="7"/>
    <d v="2020-02-06T00:00:00"/>
    <m/>
    <m/>
    <m/>
    <n v="0"/>
    <m/>
    <m/>
    <m/>
    <m/>
    <m/>
    <m/>
    <s v="Researcher"/>
    <m/>
    <m/>
    <x v="0"/>
    <m/>
    <s v="MAKERERE UNIVERSITY"/>
    <m/>
    <m/>
    <d v="2018-03-05T00:00:00"/>
    <m/>
    <s v="No"/>
    <m/>
    <m/>
    <m/>
    <m/>
    <m/>
    <m/>
    <m/>
    <m/>
    <m/>
    <m/>
    <m/>
    <m/>
    <x v="2"/>
    <s v="Terminated"/>
    <m/>
    <m/>
    <n v="3"/>
    <m/>
    <m/>
    <m/>
    <m/>
    <m/>
    <m/>
    <s v="No"/>
    <m/>
    <m/>
    <m/>
    <m/>
    <m/>
    <m/>
    <m/>
    <m/>
    <n v="2"/>
    <m/>
    <m/>
    <s v="SIDA"/>
  </r>
  <r>
    <n v="181"/>
    <s v="C8/007"/>
    <s v="Samuel"/>
    <s v="Waweru"/>
    <s v="Mwaniki"/>
    <x v="0"/>
    <x v="7"/>
    <x v="2"/>
    <x v="7"/>
    <s v="Pharmacy"/>
    <m/>
    <x v="3"/>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x v="7"/>
    <m/>
    <s v="Dr. Thesla Palanee "/>
    <s v="Dr. Peter Mugo"/>
    <m/>
    <n v="2"/>
    <s v="Host"/>
    <m/>
    <m/>
    <s v="No"/>
    <m/>
    <m/>
    <s v="Administrative"/>
    <s v="PHARMACIST"/>
    <s v="PHARMACIST"/>
    <x v="0"/>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x v="2"/>
    <x v="7"/>
    <s v="Veterinary Microbiology"/>
    <s v="Veterinary Pathology, Microbiology and Parasitology"/>
    <x v="6"/>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x v="7"/>
    <m/>
    <s v="Prof. George Gitao"/>
    <s v="Prof. Paul Plummer"/>
    <s v="Prof. Charles Mulei"/>
    <n v="3"/>
    <s v="Home"/>
    <s v="Other"/>
    <s v="Home"/>
    <s v="Yes"/>
    <s v="No"/>
    <s v="No"/>
    <s v="Academic"/>
    <s v="Tutorial Fellow"/>
    <s v="Lecturer"/>
    <x v="1"/>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x v="5"/>
    <x v="6"/>
    <s v="Clinical Medicine"/>
    <m/>
    <x v="3"/>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x v="7"/>
    <m/>
    <s v="Samanta T Lalla-Edward"/>
    <s v="John de Wit"/>
    <m/>
    <n v="2"/>
    <s v="Home"/>
    <s v="Other"/>
    <m/>
    <s v="Yes"/>
    <s v="No"/>
    <m/>
    <s v="Other"/>
    <s v="Technical Specialist"/>
    <s v="Researcher"/>
    <x v="0"/>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x v="0"/>
    <x v="0"/>
    <s v="Nursing"/>
    <s v="Nursing"/>
    <x v="0"/>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x v="7"/>
    <m/>
    <s v="Dr. O. Abimbola Oluwatosin"/>
    <m/>
    <m/>
    <n v="1"/>
    <m/>
    <m/>
    <m/>
    <s v="Yes"/>
    <m/>
    <m/>
    <s v="Academic"/>
    <s v="Lecturer II"/>
    <s v="Lecturer II"/>
    <x v="0"/>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x v="7"/>
    <x v="11"/>
    <s v="One Health"/>
    <s v="Biosecurity, Ecosystems and Veterinary Public Health"/>
    <x v="6"/>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x v="7"/>
    <m/>
    <s v="Dr. Kato Charles Drago"/>
    <s v="Dr. Kristina Roesel"/>
    <m/>
    <n v="2"/>
    <s v="Home"/>
    <s v="Other"/>
    <m/>
    <s v="No"/>
    <s v="No"/>
    <m/>
    <s v="Academic"/>
    <s v="Assistant Lecturer"/>
    <s v="Assistant Lecturer"/>
    <x v="0"/>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x v="1"/>
    <x v="1"/>
    <s v="Chemistry"/>
    <s v="Biomedical Laboratory Sciences"/>
    <x v="6"/>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x v="7"/>
    <m/>
    <s v="Dr David Tumusiime"/>
    <m/>
    <m/>
    <n v="1"/>
    <m/>
    <m/>
    <m/>
    <s v="Yes"/>
    <m/>
    <m/>
    <s v="Academic"/>
    <s v="Assistant Lecturer"/>
    <s v="Division Manager"/>
    <x v="1"/>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x v="2"/>
    <x v="7"/>
    <s v="Veterinary Medicine"/>
    <s v="Clinical Studies"/>
    <x v="6"/>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x v="7"/>
    <m/>
    <s v="Prof. Daniel Waweru Gakuya "/>
    <s v="Dr. Gabriel Oluga Aboge"/>
    <s v="Prof. Ndichu Maingi"/>
    <n v="3"/>
    <s v="Home"/>
    <s v="Home"/>
    <s v="Home"/>
    <s v="Yes"/>
    <m/>
    <m/>
    <s v="Academic"/>
    <s v="Tutorial Fellow"/>
    <s v="Tutorial fellow"/>
    <x v="0"/>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x v="3"/>
    <x v="3"/>
    <s v="Mathematical Sciences"/>
    <s v="Mathematics and Statistics"/>
    <x v="4"/>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x v="7"/>
    <m/>
    <s v="Dr.Mphatso Kamndaya"/>
    <s v="Dr Lumbwe Chola"/>
    <m/>
    <n v="2"/>
    <s v="Home"/>
    <s v="Other"/>
    <m/>
    <s v="Yes"/>
    <m/>
    <m/>
    <s v="Academic"/>
    <m/>
    <m/>
    <x v="0"/>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x v="0"/>
    <x v="5"/>
    <s v="Public Health"/>
    <s v="Centre for Health Policy"/>
    <x v="3"/>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x v="7"/>
    <m/>
    <s v="Dr. Duane Blaauw "/>
    <s v="Dr. Salome Maswime "/>
    <m/>
    <n v="2"/>
    <s v="Host"/>
    <s v="Host"/>
    <m/>
    <s v="No"/>
    <s v="No"/>
    <m/>
    <s v="Academic"/>
    <s v="Senior Lecturer"/>
    <s v="Associate professor"/>
    <x v="1"/>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x v="0"/>
    <x v="0"/>
    <s v="Public Health"/>
    <s v="Health Policy &amp; Management"/>
    <x v="3"/>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x v="7"/>
    <m/>
    <s v="PD. Dr. med. Wilm Quentin"/>
    <m/>
    <m/>
    <n v="1"/>
    <m/>
    <m/>
    <m/>
    <s v="No"/>
    <m/>
    <m/>
    <s v="Academic"/>
    <s v="Lecturer II"/>
    <s v="Lecturer I"/>
    <x v="1"/>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x v="5"/>
    <x v="6"/>
    <s v="Occupational Therapy"/>
    <s v="Public Health"/>
    <x v="3"/>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x v="7"/>
    <m/>
    <s v="Prof. Hellen Myezwa"/>
    <s v="Dr Fasloen Adams"/>
    <m/>
    <n v="2"/>
    <s v="Home"/>
    <s v="Home"/>
    <m/>
    <s v="No"/>
    <s v="No"/>
    <m/>
    <s v="Academic"/>
    <s v="Lecturer"/>
    <s v="Lecturer"/>
    <x v="0"/>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x v="2"/>
    <x v="7"/>
    <s v="Medical Microbiology"/>
    <s v="Medical Microbiology"/>
    <x v="6"/>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x v="7"/>
    <m/>
    <s v="Dr. Marianne Mureithi"/>
    <s v="Dr. John Ndemi Kiiru"/>
    <s v="Prof. Gunturu Revathi"/>
    <n v="3"/>
    <s v="Home"/>
    <s v="Home"/>
    <m/>
    <s v="Yes"/>
    <s v="No"/>
    <m/>
    <s v="Academic"/>
    <s v="Tutorial Fellow"/>
    <s v="Tutorial Fellow"/>
    <x v="0"/>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x v="0"/>
    <x v="5"/>
    <s v="Nursing"/>
    <s v="Department of Nursing Sciences"/>
    <x v="3"/>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x v="7"/>
    <m/>
    <s v="Dr Nokuthula Mafutha"/>
    <m/>
    <m/>
    <n v="1"/>
    <s v="Host"/>
    <m/>
    <m/>
    <s v="Yes"/>
    <m/>
    <m/>
    <s v="Academic"/>
    <m/>
    <s v="Senior Lecturer"/>
    <x v="1"/>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x v="1"/>
    <x v="1"/>
    <s v="Onco-Plastic surgery"/>
    <s v="Surgery"/>
    <x v="5"/>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x v="7"/>
    <m/>
    <s v="Prof RULISA Steven"/>
    <m/>
    <m/>
    <n v="1"/>
    <s v="Home"/>
    <m/>
    <m/>
    <s v="Yes"/>
    <m/>
    <m/>
    <s v="Academic"/>
    <s v="Senior Lecturer of Surgery and Head of department"/>
    <s v="Associate Professor"/>
    <x v="1"/>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x v="0"/>
    <x v="0"/>
    <s v="Neuroscience"/>
    <s v="School of Anatomical Sciences"/>
    <x v="3"/>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x v="7"/>
    <m/>
    <s v="Dr Felix Mbajiorgu"/>
    <s v="Prof. Amadi Ihunwo"/>
    <s v="Prof. Adefolarin Malomo"/>
    <n v="3"/>
    <s v="Host"/>
    <s v="Host"/>
    <m/>
    <s v="Yes"/>
    <s v="No"/>
    <s v="No"/>
    <s v="Academic"/>
    <s v="Lecturer"/>
    <s v="Lecturer"/>
    <x v="0"/>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x v="3"/>
    <x v="3"/>
    <s v="Internal Medicine"/>
    <s v="Oncology/Medicine"/>
    <x v="4"/>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x v="7"/>
    <d v="2021-07-21T00:00:00"/>
    <s v="Prof Adamson Muula"/>
    <m/>
    <m/>
    <n v="1"/>
    <s v="Home"/>
    <m/>
    <m/>
    <s v="Yes"/>
    <m/>
    <m/>
    <s v="Academic"/>
    <m/>
    <m/>
    <x v="0"/>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x v="7"/>
    <x v="11"/>
    <s v="Public Health"/>
    <s v="Community Health and Behavioural Sciences"/>
    <x v="8"/>
    <s v="No"/>
    <m/>
    <m/>
    <s v="Single"/>
    <m/>
    <s v="ftushemerirwe@cartafrica.org"/>
    <s v="ftusht01@gmail.com"/>
    <s v="256794944401_x000a_256414543872"/>
    <m/>
    <d v="1973-01-02T00:00:00"/>
    <s v="The Uganda Food System and its influence on Non-Communicable Diseases trends "/>
    <m/>
    <m/>
    <m/>
    <n v="14"/>
    <d v="2018-08-31T00:00:00"/>
    <x v="7"/>
    <d v="2022-03-31T00:00:00"/>
    <s v="Assoc. Prof. Freddie Ssengooba"/>
    <s v="Dr. Henry Wamani"/>
    <m/>
    <n v="2"/>
    <s v="Home"/>
    <s v="Home"/>
    <m/>
    <s v="No"/>
    <m/>
    <m/>
    <s v="Academic"/>
    <m/>
    <m/>
    <x v="0"/>
    <m/>
    <s v="MAKERERE UNIVERSITY"/>
    <s v="0000-0001-7147-6012"/>
    <m/>
    <d v="2018-03-05T00:00:00"/>
    <d v="2018-11-05T00:00:00"/>
    <s v="Yes"/>
    <m/>
    <m/>
    <m/>
    <m/>
    <m/>
    <m/>
    <m/>
    <m/>
    <m/>
    <m/>
    <m/>
    <m/>
    <x v="2"/>
    <m/>
    <m/>
    <m/>
    <n v="4"/>
    <m/>
    <m/>
    <m/>
    <m/>
    <m/>
    <m/>
    <s v="No"/>
    <m/>
    <m/>
    <m/>
    <m/>
    <m/>
    <m/>
    <m/>
    <m/>
    <m/>
    <m/>
    <m/>
    <s v="WT-DELTAS"/>
  </r>
  <r>
    <n v="198"/>
    <s v="C8/024"/>
    <s v="Oluwafemi"/>
    <s v="Akinyele"/>
    <s v="Popoola"/>
    <x v="0"/>
    <x v="7"/>
    <x v="0"/>
    <x v="0"/>
    <s v="Public Health"/>
    <s v="Community Medicine"/>
    <x v="0"/>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x v="7"/>
    <m/>
    <s v="Dr Akindele Olupelumi Adebiyi"/>
    <s v="Prof Eme Theodora Owoaje"/>
    <m/>
    <n v="2"/>
    <m/>
    <s v="Home"/>
    <m/>
    <s v="Yes"/>
    <s v="Yes"/>
    <m/>
    <s v="Academic"/>
    <m/>
    <m/>
    <x v="0"/>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x v="2"/>
    <x v="2"/>
    <s v="Health Communication"/>
    <s v="Development Communication"/>
    <x v="3"/>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x v="7"/>
    <m/>
    <s v="Prof. Dina Ligaga"/>
    <s v="Dr. Juddy Wachira"/>
    <m/>
    <n v="2"/>
    <s v="Host"/>
    <s v="Home"/>
    <m/>
    <s v="No"/>
    <s v="No"/>
    <m/>
    <s v="Researcher"/>
    <s v="Manager, Social Behavioural Department-AMPATHPlus"/>
    <s v="Departmental Manager"/>
    <x v="0"/>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m/>
    <n v="1"/>
    <n v="8"/>
    <n v="0"/>
    <m/>
    <m/>
    <m/>
    <m/>
    <s v="No"/>
    <s v="No"/>
    <s v="N/A"/>
    <m/>
    <m/>
    <m/>
    <s v="No"/>
    <m/>
    <m/>
    <n v="1"/>
    <m/>
    <m/>
    <s v="SIDA"/>
  </r>
  <r>
    <n v="200"/>
    <s v="C8/026"/>
    <s v="Agnes"/>
    <s v="Jemuge"/>
    <s v="Maleyo"/>
    <x v="1"/>
    <x v="7"/>
    <x v="2"/>
    <x v="2"/>
    <s v="Environmental Planning and Managementt"/>
    <s v="Geography and Environmental Studies"/>
    <x v="6"/>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x v="7"/>
    <m/>
    <s v="Dr. Kennedy J. Omoke"/>
    <s v="Dr. James M. Moronge"/>
    <m/>
    <n v="2"/>
    <s v="Host"/>
    <s v="Host"/>
    <m/>
    <s v="No"/>
    <m/>
    <m/>
    <s v="Academic"/>
    <s v="Assistant Lecturer"/>
    <s v="Assistant Lecturer"/>
    <x v="0"/>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x v="3"/>
    <x v="3"/>
    <s v="Maternal Health"/>
    <s v="Public Health Department"/>
    <x v="4"/>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x v="8"/>
    <m/>
    <s v="Prof. Phiri Kamija"/>
    <s v="Dr. Martin Mwangi"/>
    <m/>
    <n v="2"/>
    <s v="Home"/>
    <s v="Home"/>
    <m/>
    <s v="No"/>
    <s v="Yes"/>
    <m/>
    <s v="Researcher"/>
    <s v="Research fellow"/>
    <s v="Senior Research fellow"/>
    <x v="1"/>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x v="0"/>
    <x v="5"/>
    <s v="Public Health"/>
    <s v="Public Health"/>
    <x v="3"/>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x v="8"/>
    <m/>
    <s v="Dr Olumide, Adesola O."/>
    <m/>
    <m/>
    <n v="1"/>
    <s v="University of Ibadan, Ibadan"/>
    <m/>
    <m/>
    <s v="Yes"/>
    <m/>
    <m/>
    <s v="Researcher"/>
    <s v="Research Fellow"/>
    <s v="Research Fellow 1; Senior lecture r (Jan 2022)"/>
    <x v="0"/>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x v="5"/>
    <x v="6"/>
    <s v="Speech Pathology"/>
    <s v="Speech Pathology"/>
    <x v="3"/>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x v="8"/>
    <m/>
    <s v="Dr Jaishika Seedat "/>
    <m/>
    <m/>
    <n v="1"/>
    <s v="Home"/>
    <m/>
    <m/>
    <s v="Yes"/>
    <m/>
    <m/>
    <s v="Academic"/>
    <m/>
    <s v="Lecturer "/>
    <x v="0"/>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x v="1"/>
    <x v="1"/>
    <s v="Environmental Health Sciences "/>
    <s v="Environmental Health Sciences "/>
    <x v="5"/>
    <s v="Yes"/>
    <s v="-"/>
    <s v="Married"/>
    <s v="Married"/>
    <m/>
    <s v="nkorukire@cartafrica.org"/>
    <s v="koranoe@yahoo.com"/>
    <s v="+250789453462/ +250788524045"/>
    <s v="HI&amp;UMD"/>
    <d v="1980-12-25T00:00:00"/>
    <s v="Water quality and community health in  informal settlements in Rwanda"/>
    <s v="Laboratory"/>
    <s v="No"/>
    <m/>
    <n v="21"/>
    <d v="2019-09-01T00:00:00"/>
    <x v="8"/>
    <m/>
    <s v="Ass.Prof. Theoneste Ntakirutimana"/>
    <m/>
    <m/>
    <n v="1"/>
    <s v="Home"/>
    <m/>
    <m/>
    <s v="Yes"/>
    <m/>
    <m/>
    <s v="Academic"/>
    <s v="Lecturer"/>
    <s v="Lecturer"/>
    <x v="2"/>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x v="1"/>
    <x v="1"/>
    <s v="Nursing"/>
    <s v="Midwifery"/>
    <x v="3"/>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x v="8"/>
    <m/>
    <s v="Professor Lize Maree"/>
    <m/>
    <m/>
    <n v="1"/>
    <s v="Host"/>
    <m/>
    <m/>
    <s v="Yes"/>
    <m/>
    <m/>
    <s v="Academic"/>
    <s v="Lecturer"/>
    <s v="Lecturer"/>
    <x v="2"/>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x v="2"/>
    <x v="7"/>
    <s v="Tropical and Infectious Diseases"/>
    <s v="Clinical Medicine and therapeutics"/>
    <x v="6"/>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x v="8"/>
    <m/>
    <s v="Dr Kennedy Abuga"/>
    <s v="Dr Marianne Mureithi"/>
    <s v="Dr Videlis Nduba"/>
    <n v="3"/>
    <s v="Home"/>
    <s v="Home"/>
    <s v="Other"/>
    <s v="Yes"/>
    <s v="No"/>
    <s v="No"/>
    <s v="Other"/>
    <s v="Senior Project Officer"/>
    <s v="Clinical Research Scientist"/>
    <x v="0"/>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x v="1"/>
    <x v="1"/>
    <s v="Biostatistics"/>
    <s v="Applied Statistics"/>
    <x v="5"/>
    <s v="Yes"/>
    <m/>
    <s v="Married"/>
    <s v="Married"/>
    <m/>
    <s v="lbanamwana@cartafrica.org"/>
    <s v="leontosbanamwana@gmail.com"/>
    <s v="+250785385308; 250783544242"/>
    <s v="Statistics"/>
    <d v="1982-07-25T00:00:00"/>
    <s v="Sexual and Reproductive Health among adolescents"/>
    <s v="Field"/>
    <m/>
    <m/>
    <n v="6"/>
    <d v="2019-10-20T00:00:00"/>
    <x v="8"/>
    <m/>
    <s v="Dr. Onyango Owuor Nelson"/>
    <s v="Dr. Chukwu Unna Angela"/>
    <m/>
    <n v="2"/>
    <s v="Host"/>
    <s v="Other"/>
    <m/>
    <s v="Yes"/>
    <s v="No"/>
    <m/>
    <s v="Academic"/>
    <s v="Lecturer "/>
    <s v="Lecturer"/>
    <x v="2"/>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x v="7"/>
    <x v="11"/>
    <s v="Environmental Health"/>
    <s v="Disease Control and Environmental Health"/>
    <x v="9"/>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x v="8"/>
    <m/>
    <s v="Prof. David Guwatudde"/>
    <s v="Dr. John C. Ssempebwa "/>
    <s v="Prof. Asa Bradman"/>
    <n v="3"/>
    <s v="Home"/>
    <s v="Home"/>
    <s v="Other"/>
    <s v="No"/>
    <s v="No"/>
    <s v="No"/>
    <s v="Academic"/>
    <s v="Research Associate "/>
    <s v="Research Associate "/>
    <x v="0"/>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x v="2"/>
    <x v="7"/>
    <s v="Dentistry"/>
    <s v="Conservative and Prosthetic Dentisry"/>
    <x v="3"/>
    <s v="No"/>
    <s v="Not registered yet"/>
    <s v="Married"/>
    <s v="Married"/>
    <m/>
    <s v="cogada@cartafrica.org"/>
    <s v="nyalikogada@yahoo.com"/>
    <s v="+254772438224; 254720342901"/>
    <m/>
    <d v="1983-03-08T00:00:00"/>
    <m/>
    <s v="Field"/>
    <m/>
    <m/>
    <n v="17"/>
    <d v="2020-08-12T00:00:00"/>
    <x v="8"/>
    <m/>
    <s v=" Prof. Laetitia Rispel"/>
    <s v="Dr Richard Ayah "/>
    <m/>
    <n v="2"/>
    <s v="Host"/>
    <s v="Home"/>
    <m/>
    <s v="No"/>
    <s v="Yes"/>
    <m/>
    <s v="Academic"/>
    <s v="Tutorial fellow"/>
    <s v="Lecturer "/>
    <x v="0"/>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x v="1"/>
    <x v="1"/>
    <s v="Biochemistry"/>
    <s v="Clinical Biology"/>
    <x v="5"/>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x v="8"/>
    <m/>
    <s v="Prof. Muvunyi Mambo"/>
    <s v="Dr. Uwineza Annette"/>
    <m/>
    <n v="2"/>
    <s v="Home"/>
    <s v="Home"/>
    <m/>
    <s v="No"/>
    <s v="Yes"/>
    <m/>
    <s v="Academic"/>
    <s v="Assistant Lecturer"/>
    <s v="Lecturer"/>
    <x v="2"/>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x v="7"/>
    <x v="11"/>
    <s v="Pathobiology"/>
    <s v="Pharmacy, Clinical and Comparative Medicine"/>
    <x v="9"/>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x v="8"/>
    <m/>
    <s v="Prof. Byarugaba K. Denis"/>
    <s v="Assoc. Prof. Robert Tweyongyere"/>
    <m/>
    <n v="2"/>
    <m/>
    <m/>
    <m/>
    <m/>
    <m/>
    <m/>
    <s v="Academic"/>
    <s v="Assistant Lecturer"/>
    <m/>
    <x v="0"/>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x v="5"/>
    <x v="6"/>
    <s v="Occupational Therapy"/>
    <s v="Occupational Therapy"/>
    <x v="3"/>
    <s v="Yes"/>
    <m/>
    <s v="Single"/>
    <s v="Single"/>
    <m/>
    <s v="kstormbroek@cartafrica.org"/>
    <s v="kirststorm@gmail.com"/>
    <s v="+27 11 717 3701/'+27760977705"/>
    <s v="MSc Occupational Therapy"/>
    <d v="1983-05-25T00:00:00"/>
    <s v="Improving access to quality hand injury-care services in the public service."/>
    <s v="Field"/>
    <m/>
    <m/>
    <n v="1"/>
    <d v="2019-03-04T00:00:00"/>
    <x v="8"/>
    <m/>
    <s v="Professor Hellen Myezwa,"/>
    <s v="Dr Tania Rauch-van der Merwe"/>
    <s v="Professor Lisa O’Brien"/>
    <n v="3"/>
    <s v="Home"/>
    <s v="Other"/>
    <m/>
    <s v="Yes"/>
    <s v="No"/>
    <m/>
    <s v="Academic"/>
    <s v="Lecturer 1"/>
    <s v="Senior lecturer"/>
    <x v="1"/>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x v="0"/>
    <x v="5"/>
    <s v="Medical doctor"/>
    <s v="Community Health"/>
    <x v="0"/>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x v="8"/>
    <m/>
    <s v="Prof/Omotade/Olayemi"/>
    <s v="Prof/Fatusi/Adesegun"/>
    <m/>
    <n v="2"/>
    <s v="Host"/>
    <s v="Home"/>
    <m/>
    <s v="Yes"/>
    <m/>
    <m/>
    <s v="Academic"/>
    <s v="Lecturer"/>
    <s v="Senior Lecturer"/>
    <x v="0"/>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x v="0"/>
    <x v="0"/>
    <s v="Medical Microbiology"/>
    <s v="Medical Microbiology and Parasitology"/>
    <x v="0"/>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x v="8"/>
    <m/>
    <s v="Prof Fawole Olufunmilayo"/>
    <m/>
    <m/>
    <n v="1"/>
    <s v="Home"/>
    <m/>
    <m/>
    <s v="Yes"/>
    <m/>
    <m/>
    <s v="Academic"/>
    <s v="Lecturer I"/>
    <s v="Senior Lecturer"/>
    <x v="0"/>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x v="0"/>
    <x v="0"/>
    <s v="Zoology"/>
    <s v="Institute for Advanced Medical Research and Training (IAMRAT)"/>
    <x v="0"/>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x v="8"/>
    <m/>
    <s v="Dr. Nwuba I. Roseangela"/>
    <m/>
    <m/>
    <n v="1"/>
    <s v="Home"/>
    <m/>
    <m/>
    <s v="Yes"/>
    <m/>
    <m/>
    <s v="Academic"/>
    <s v="Teaching and Research Assistant at the Department of Zoology, University of Ibadan"/>
    <s v="Teaching and Research Assistant at the Department of Zoology"/>
    <x v="0"/>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x v="5"/>
    <x v="6"/>
    <s v="occupational therapy"/>
    <s v="Occupational therapy"/>
    <x v="3"/>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x v="8"/>
    <m/>
    <s v="Dr Adams Fasloen"/>
    <s v="Dr Nkosi-Mafutha Nokuthula"/>
    <m/>
    <n v="2"/>
    <s v="Home"/>
    <s v="Home"/>
    <m/>
    <s v="No"/>
    <s v="No"/>
    <m/>
    <s v="Academic"/>
    <s v="Lecturer"/>
    <s v="Senior Lecturer"/>
    <x v="0"/>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x v="2"/>
    <x v="7"/>
    <s v="Chemistry"/>
    <s v="Department of Chemistry"/>
    <x v="6"/>
    <s v="Yes"/>
    <s v="I80/52247/2017"/>
    <s v="Married"/>
    <s v="Married"/>
    <m/>
    <s v="jmacharia@cartafrica.org"/>
    <s v="jmacharia251@gmail.com"/>
    <s v="+254 726418703"/>
    <s v="Msc in Chemistry"/>
    <d v="1986-04-09T00:00:00"/>
    <m/>
    <s v="Other"/>
    <m/>
    <m/>
    <n v="5"/>
    <d v="2018-09-03T00:00:00"/>
    <x v="8"/>
    <d v="2022-09-14T00:00:00"/>
    <s v="Prof. Kariuki K. David"/>
    <s v="Prof. Thole Benard"/>
    <m/>
    <n v="2"/>
    <s v="Home"/>
    <s v="Home"/>
    <s v="Other"/>
    <s v="No"/>
    <m/>
    <m/>
    <s v="Researcher"/>
    <s v="Part-time researcher"/>
    <s v="Researcher"/>
    <x v="0"/>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x v="0"/>
    <x v="0"/>
    <s v="Family Medicine "/>
    <s v="Family Medicine "/>
    <x v="3"/>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x v="8"/>
    <m/>
    <s v="Prof Shabir Moosa"/>
    <m/>
    <m/>
    <n v="1"/>
    <s v="Host"/>
    <m/>
    <m/>
    <s v="No"/>
    <m/>
    <m/>
    <s v="Academic"/>
    <s v="Lecturer"/>
    <s v="Senior Lecturer"/>
    <x v="0"/>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x v="2"/>
    <x v="2"/>
    <s v="Immunology"/>
    <s v="Clinical Microbiology and Infectious Diseases"/>
    <x v="3"/>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x v="8"/>
    <m/>
    <s v=" Dr. Aijaz Ahmad_x0009_"/>
    <s v=" Prof. Simeon Mining_x0009_"/>
    <s v="Dr. Rispah Torrorey"/>
    <n v="3"/>
    <s v="Host"/>
    <s v="Home"/>
    <s v="Home"/>
    <s v="Yes"/>
    <m/>
    <m/>
    <s v="Academic"/>
    <s v="Lecturer"/>
    <s v="Lecturer"/>
    <x v="0"/>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x v="0"/>
    <x v="5"/>
    <s v="DEMOGRAPHY"/>
    <s v="DEMOGRAPHY AND SOCIAL STATISTICS "/>
    <x v="7"/>
    <s v="Yes"/>
    <s v="SSP17/18/R/0016"/>
    <s v="Married"/>
    <s v="Married"/>
    <m/>
    <s v="ooluwatope@cartafrica.org"/>
    <s v=" omolayooluwatope@gmail.com"/>
    <s v="+2348023926477"/>
    <s v="Master of Public Health (MPH)"/>
    <d v="1975-04-16T00:00:00"/>
    <m/>
    <s v="Field"/>
    <s v="No"/>
    <m/>
    <n v="9"/>
    <d v="2018-10-23T00:00:00"/>
    <x v="8"/>
    <m/>
    <s v="DR SOLANKE LUKMAN BOLA"/>
    <s v="DR T. SULAIMAN ADEDOKUN"/>
    <m/>
    <n v="2"/>
    <s v="Home"/>
    <s v="Home"/>
    <m/>
    <s v="Yes"/>
    <m/>
    <m/>
    <s v="Researcher"/>
    <s v="Research Officer"/>
    <m/>
    <x v="0"/>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x v="4"/>
    <x v="4"/>
    <s v="Public health"/>
    <s v="Biomedical"/>
    <x v="3"/>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x v="8"/>
    <m/>
    <s v="Dr. Kagura Juliana"/>
    <s v="Joel Msafiri Francis"/>
    <s v="Dr. Maja Wisser"/>
    <n v="3"/>
    <s v="Host"/>
    <s v="Host"/>
    <s v="Home"/>
    <s v="Yes"/>
    <s v="No"/>
    <s v="No"/>
    <s v="Researcher"/>
    <s v="Research Scientist"/>
    <m/>
    <x v="0"/>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x v="3"/>
    <x v="3"/>
    <s v="CLINICAL EPIDEMIOLOGY "/>
    <s v="Training and Research"/>
    <x v="4"/>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x v="8"/>
    <m/>
    <s v="Prof Phiri Samuel Kamija"/>
    <s v="Dr Mwangi Ndegwa Martin"/>
    <m/>
    <n v="2"/>
    <s v="Home"/>
    <s v="Home"/>
    <m/>
    <s v="No"/>
    <s v="Yes"/>
    <m/>
    <s v="Researcher"/>
    <s v="Research Fellow"/>
    <s v="Research Fellow"/>
    <x v="0"/>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x v="0"/>
    <x v="0"/>
    <s v="FAMILY MEDICINE"/>
    <s v="COMMUNITY MEDICINE"/>
    <x v="0"/>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x v="8"/>
    <m/>
    <s v="Prof.Baldwin-Ragaven Laurel "/>
    <m/>
    <m/>
    <n v="1"/>
    <s v="University of Witwatersrand, South Africa"/>
    <m/>
    <m/>
    <s v="Yes"/>
    <m/>
    <m/>
    <s v="Academic"/>
    <s v="Lecturer I"/>
    <s v="Lecturer I"/>
    <x v="0"/>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x v="7"/>
    <x v="11"/>
    <s v="Medical Entomology"/>
    <s v="Disease Control and Environmental Health"/>
    <x v="8"/>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x v="8"/>
    <d v="2022-09-14T00:00:00"/>
    <m/>
    <m/>
    <m/>
    <n v="0"/>
    <m/>
    <m/>
    <m/>
    <m/>
    <m/>
    <m/>
    <s v="Researcher"/>
    <s v="Research fellow"/>
    <s v="Research fellow"/>
    <x v="0"/>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x v="1"/>
    <x v="1"/>
    <s v="Nursing"/>
    <s v="Nursing/Midwifery"/>
    <x v="3"/>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x v="9"/>
    <m/>
    <s v="Dr Irene J. Kearns"/>
    <m/>
    <m/>
    <n v="1"/>
    <m/>
    <m/>
    <m/>
    <m/>
    <m/>
    <m/>
    <s v="Academic"/>
    <s v="Assistant Lecturer"/>
    <s v="Assistant Lecturer"/>
    <x v="2"/>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x v="1"/>
    <x v="1"/>
    <s v="Public Health"/>
    <s v="Anesthesia"/>
    <x v="3"/>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x v="9"/>
    <m/>
    <s v="Prof. Jonathan Levin"/>
    <m/>
    <m/>
    <n v="1"/>
    <m/>
    <m/>
    <m/>
    <m/>
    <m/>
    <m/>
    <s v="Academic"/>
    <s v="Assistant Lecturer"/>
    <s v="Assistant Lecturer"/>
    <x v="2"/>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x v="4"/>
    <x v="4"/>
    <s v="Biostatistics"/>
    <s v="Intervention and Clinical Trials Department"/>
    <x v="3"/>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x v="9"/>
    <m/>
    <s v="Prof. Kennedy Otwombe "/>
    <s v="Dr. Fiona Vanobberghen"/>
    <m/>
    <n v="2"/>
    <m/>
    <m/>
    <m/>
    <m/>
    <m/>
    <m/>
    <s v="Administrative"/>
    <s v="Research Scientist"/>
    <m/>
    <x v="0"/>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x v="0"/>
    <x v="0"/>
    <s v="Opthamology"/>
    <s v="Ophthalmology"/>
    <x v="0"/>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x v="9"/>
    <m/>
    <s v="Dr. Adebiyi Olupelumi Akindele"/>
    <m/>
    <m/>
    <n v="1"/>
    <m/>
    <m/>
    <m/>
    <m/>
    <m/>
    <m/>
    <s v="Academic"/>
    <s v="Lecturer I"/>
    <s v="Senior Lecturer"/>
    <x v="0"/>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x v="3"/>
    <x v="3"/>
    <s v="Nursing"/>
    <s v="CHILD HEALTH"/>
    <x v="3"/>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x v="9"/>
    <m/>
    <s v="Professor Lize Maree"/>
    <s v="Dr. Irene Kearns"/>
    <m/>
    <n v="2"/>
    <m/>
    <m/>
    <m/>
    <m/>
    <m/>
    <m/>
    <s v="Academic"/>
    <s v="Senior Lecturer"/>
    <s v="Senior Lecturer"/>
    <x v="0"/>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x v="2"/>
    <x v="2"/>
    <s v="Public Health "/>
    <s v="School of Medicine"/>
    <x v="3"/>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x v="9"/>
    <m/>
    <s v="Prof. Jane Goudge"/>
    <s v="Dr. Adam Koon"/>
    <s v="Dr. Adam Koon"/>
    <n v="3"/>
    <m/>
    <m/>
    <m/>
    <m/>
    <m/>
    <m/>
    <s v="Academic"/>
    <s v="Program Manager"/>
    <s v="Early Carrer Researcher"/>
    <x v="1"/>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x v="0"/>
    <x v="0"/>
    <s v="Environmental health"/>
    <s v="Environmental Health"/>
    <x v="0"/>
    <s v="No"/>
    <m/>
    <s v="Married"/>
    <s v="Married"/>
    <s v="Married"/>
    <s v="cohia@cartafrica.org"/>
    <s v="ohiacmd@gmail.com"/>
    <s v="+234 7038318289"/>
    <s v="MPH (Environmental Health)"/>
    <d v="1980-05-21T00:00:00"/>
    <s v="Unravelling the drivers and dynamics of sustained malaria transmission in South-West Nigeria"/>
    <s v="Field and Laboratory"/>
    <m/>
    <m/>
    <m/>
    <m/>
    <x v="9"/>
    <m/>
    <s v="Prof Charles M. Mbogo"/>
    <s v="Prof. Wolfang Richard Mukabana"/>
    <s v="Prof. Godson Ana"/>
    <n v="3"/>
    <m/>
    <m/>
    <m/>
    <m/>
    <m/>
    <m/>
    <s v="Academic"/>
    <s v="Lecturer II"/>
    <s v="Lecturer I"/>
    <x v="1"/>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x v="2"/>
    <x v="7"/>
    <s v="Medical Doctor"/>
    <s v="Clinical Medicine and Therapeutics"/>
    <x v="6"/>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x v="9"/>
    <d v="2023-06-30T00:00:00"/>
    <s v="Dr. Jared Mecha"/>
    <m/>
    <m/>
    <n v="1"/>
    <m/>
    <m/>
    <m/>
    <m/>
    <m/>
    <m/>
    <s v="Academic"/>
    <m/>
    <m/>
    <x v="0"/>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x v="0"/>
    <x v="5"/>
    <s v="Neuroscience"/>
    <s v="Paediatrics and Child Health"/>
    <x v="3"/>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x v="9"/>
    <m/>
    <s v="Dr Scheuermaier Karine"/>
    <s v="Dr Gomez-Olive F. Xavier"/>
    <s v="Prof. Fatusi Olayiwola Adesegun"/>
    <n v="3"/>
    <m/>
    <m/>
    <m/>
    <m/>
    <m/>
    <m/>
    <s v="Academic"/>
    <s v="Lecturer I"/>
    <s v="Senior Lecturer "/>
    <x v="0"/>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x v="7"/>
    <x v="11"/>
    <s v="Public Health"/>
    <s v="Disease Control and Environmental Health"/>
    <x v="9"/>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x v="9"/>
    <m/>
    <s v="Prof Fred Nuwaha Ntoni"/>
    <s v="Dr Jagnoor Jagnoor"/>
    <s v="Dr Simon Peter Kibira"/>
    <n v="3"/>
    <m/>
    <m/>
    <m/>
    <m/>
    <m/>
    <m/>
    <s v="Researcher"/>
    <s v="Research Associate"/>
    <m/>
    <x v="0"/>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x v="0"/>
    <x v="5"/>
    <s v="Obstertrics and reproductive health "/>
    <s v="Department of Obstetrics, Gynaecology &amp; Perinatology."/>
    <x v="0"/>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x v="9"/>
    <m/>
    <s v="Prof Olayemi Oladapo "/>
    <s v="Dr Olumide Adesola"/>
    <m/>
    <n v="2"/>
    <m/>
    <m/>
    <m/>
    <m/>
    <m/>
    <m/>
    <s v="Researcher"/>
    <s v="Senior Lecturer"/>
    <s v=" Professor"/>
    <x v="0"/>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x v="7"/>
    <x v="11"/>
    <s v="Veterinary Medicine"/>
    <s v="Disease Control and Environmental Health "/>
    <x v="9"/>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x v="9"/>
    <m/>
    <s v="Dr. Ssempebwa John"/>
    <s v="Dr. Musoke David"/>
    <s v="Assoc. Prof. Kankya Clovice"/>
    <n v="3"/>
    <m/>
    <m/>
    <m/>
    <m/>
    <m/>
    <m/>
    <s v="Academic"/>
    <s v="Research Associate"/>
    <m/>
    <x v="0"/>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x v="9"/>
    <x v="6"/>
    <s v="Public Health"/>
    <s v="Wits Reproductive Health and HIV Institute (Implementation Science)"/>
    <x v="3"/>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x v="9"/>
    <m/>
    <s v="Professor Saiqa Mullick"/>
    <s v="Prof. Christofides Nicola"/>
    <m/>
    <n v="2"/>
    <m/>
    <m/>
    <m/>
    <m/>
    <m/>
    <m/>
    <s v="Academic"/>
    <s v="Researcher"/>
    <s v="Researcher"/>
    <x v="0"/>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x v="9"/>
    <x v="6"/>
    <s v="Demography"/>
    <s v="Demography and Population studies"/>
    <x v="3"/>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x v="9"/>
    <m/>
    <s v="Professor Clifford Odimegwu"/>
    <m/>
    <m/>
    <n v="1"/>
    <m/>
    <m/>
    <m/>
    <m/>
    <m/>
    <m/>
    <s v="Academic"/>
    <s v="Teaching assistant"/>
    <s v="Teaching Assistant"/>
    <x v="0"/>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x v="0"/>
    <x v="0"/>
    <s v="Dentistry"/>
    <s v="RESTORATIVE DENTISTRY"/>
    <x v="0"/>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x v="9"/>
    <m/>
    <s v="Prof Gbemisola Oke"/>
    <s v="Prof Dosumu OO"/>
    <m/>
    <n v="2"/>
    <m/>
    <m/>
    <m/>
    <m/>
    <m/>
    <m/>
    <s v="Researcher"/>
    <s v="Senior Lecturer"/>
    <s v="Senior Lecturer"/>
    <x v="0"/>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x v="5"/>
    <x v="6"/>
    <s v="HIV Prevention and Treatment"/>
    <s v="Perinatal HIV Research Unit"/>
    <x v="3"/>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x v="9"/>
    <m/>
    <s v="Dr Janan Dietrich"/>
    <s v="Prof Tiffany Chennevile"/>
    <m/>
    <n v="2"/>
    <m/>
    <m/>
    <m/>
    <m/>
    <m/>
    <m/>
    <s v="Academic"/>
    <s v="Senior Researcher"/>
    <s v="Senior Researcher"/>
    <x v="0"/>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x v="3"/>
    <x v="3"/>
    <s v="Rehabilitation and Therapy"/>
    <s v="Physiotherapy"/>
    <x v="3"/>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x v="9"/>
    <m/>
    <s v="Gillian Saloojee"/>
    <s v="Wiedaad Slemming"/>
    <m/>
    <n v="2"/>
    <m/>
    <m/>
    <m/>
    <m/>
    <m/>
    <m/>
    <s v="Academic"/>
    <s v="Lecturer"/>
    <s v="Lecturer"/>
    <x v="0"/>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x v="0"/>
    <x v="0"/>
    <s v="Nuclear Medicine/Radiology"/>
    <s v="RADIATION ONCOLOGY"/>
    <x v="6"/>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x v="9"/>
    <m/>
    <s v="Dr Chesang Jacqueline Jelagat"/>
    <s v="Prof Omigbodun Akinyinka"/>
    <m/>
    <n v="2"/>
    <m/>
    <m/>
    <m/>
    <m/>
    <m/>
    <m/>
    <s v="Academic"/>
    <s v="Lecturer I"/>
    <s v="Senior Lecturer"/>
    <x v="0"/>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x v="1"/>
    <x v="1"/>
    <s v="Orthopedics"/>
    <s v="Surgery"/>
    <x v="5"/>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x v="9"/>
    <m/>
    <s v="Prof Tumussime K. David "/>
    <s v="Dr. Jean Baptiste Sagahutu "/>
    <m/>
    <n v="2"/>
    <m/>
    <m/>
    <m/>
    <m/>
    <m/>
    <m/>
    <s v="Researcher"/>
    <s v="Lecturer of Surgery"/>
    <s v="Senior Lecturer"/>
    <x v="1"/>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x v="3"/>
    <x v="3"/>
    <s v="Library and Information Science"/>
    <s v="Library"/>
    <x v="3"/>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x v="9"/>
    <m/>
    <s v="Prof. Jude Igumbor"/>
    <s v="Dr Innocent Maposa"/>
    <m/>
    <n v="2"/>
    <m/>
    <m/>
    <m/>
    <m/>
    <m/>
    <m/>
    <s v="Administrative"/>
    <s v="Assistant Librarian"/>
    <m/>
    <x v="0"/>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3"/>
    <m/>
    <m/>
    <m/>
    <n v="2"/>
    <m/>
    <m/>
    <m/>
    <m/>
    <m/>
    <m/>
    <s v="No"/>
    <m/>
    <m/>
    <m/>
    <m/>
    <m/>
    <m/>
    <m/>
    <m/>
    <n v="0"/>
    <m/>
    <m/>
    <s v="SIDA"/>
  </r>
  <r>
    <n v="245"/>
    <s v="C10/009"/>
    <s v="Emmanuel"/>
    <m/>
    <s v="Nzabonimana"/>
    <x v="0"/>
    <x v="9"/>
    <x v="1"/>
    <x v="1"/>
    <s v="Dentistry"/>
    <s v="Preventive and Community Dentistry"/>
    <x v="3"/>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x v="9"/>
    <m/>
    <s v="Prof Phumzile Hlongwa"/>
    <s v="Prof Veerasamy Yengopal"/>
    <s v="Dr Yolanda Malele-Kolisa"/>
    <n v="3"/>
    <m/>
    <m/>
    <m/>
    <m/>
    <m/>
    <m/>
    <s v="Academic"/>
    <s v="Assistant Lecturer"/>
    <s v="Assistant Lecturer"/>
    <x v="2"/>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x v="2"/>
    <x v="7"/>
    <s v="Tropical and Infectious Diseases"/>
    <s v="Institute of tropical and infectious diseases/ PMTCT- Under OBS/ GYN department"/>
    <x v="6"/>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x v="9"/>
    <m/>
    <s v="Dr. Marianne Wanjiru Mureithi"/>
    <s v="Dr. Odari Eddy"/>
    <s v="Dr. Eddy Odari"/>
    <n v="3"/>
    <m/>
    <m/>
    <m/>
    <m/>
    <m/>
    <m/>
    <s v="Academic"/>
    <s v="HIV research scientist and tutor"/>
    <m/>
    <x v="0"/>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x v="5"/>
    <x v="6"/>
    <s v="Rehabilitation and Therapy"/>
    <s v="physiotherapy"/>
    <x v="3"/>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x v="9"/>
    <m/>
    <s v="Professor Hellen Myezwa"/>
    <s v="Prof. F. Gomez Olive- Casas"/>
    <m/>
    <n v="2"/>
    <m/>
    <m/>
    <m/>
    <m/>
    <m/>
    <m/>
    <s v="Academic"/>
    <s v="Lecturer"/>
    <s v="Senior Lecturer"/>
    <x v="1"/>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x v="0"/>
    <x v="5"/>
    <s v="Nutrition"/>
    <s v="Community Health"/>
    <x v="0"/>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x v="9"/>
    <m/>
    <s v="Dr. Oladejo Thomas Adepoju"/>
    <m/>
    <m/>
    <n v="1"/>
    <m/>
    <m/>
    <m/>
    <m/>
    <m/>
    <m/>
    <s v="Academic"/>
    <s v="Lecturer II"/>
    <s v="Lecturer II"/>
    <x v="0"/>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x v="0"/>
    <x v="5"/>
    <s v="Occupational Health and Industrial Hygiene"/>
    <s v="Community Health"/>
    <x v="3"/>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x v="9"/>
    <m/>
    <s v="Dr Nisha Naicker"/>
    <s v="Prof Onayade Adedeji"/>
    <m/>
    <n v="2"/>
    <m/>
    <m/>
    <m/>
    <m/>
    <m/>
    <m/>
    <s v="Academic"/>
    <s v="Lecturer I"/>
    <s v="Senior Lecturer"/>
    <x v="1"/>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r>
    <n v="250"/>
    <s v="C11/001"/>
    <s v="Adeola"/>
    <s v="Temitope"/>
    <s v="Williams"/>
    <x v="1"/>
    <x v="10"/>
    <x v="0"/>
    <x v="0"/>
    <s v="Paediatric Dentistry"/>
    <s v="Child Oral Health"/>
    <x v="0"/>
    <s v="Yes"/>
    <m/>
    <s v="Married"/>
    <m/>
    <m/>
    <s v="awilliams@cartafrica.org"/>
    <s v="adeolawilliams022@gmail.com"/>
    <s v="+2348051694622"/>
    <s v="Masters of Dental Sciences, 2018"/>
    <d v="1985-06-09T00:00:00"/>
    <s v="Improving oral health among vulnerable children and adolescents living with HIV/AIDS using evidence-based intervention (Masters of Dental Sciences (MDS)"/>
    <s v="Field based"/>
    <m/>
    <m/>
    <m/>
    <d v="2025-01-13T00:00:00"/>
    <x v="10"/>
    <m/>
    <m/>
    <m/>
    <m/>
    <m/>
    <m/>
    <m/>
    <m/>
    <m/>
    <m/>
    <m/>
    <m/>
    <m/>
    <m/>
    <x v="0"/>
    <m/>
    <m/>
    <s v="0000-0003-1915-2138"/>
    <m/>
    <d v="2025-03-03T00:00:00"/>
    <m/>
    <m/>
    <m/>
    <m/>
    <m/>
    <m/>
    <m/>
    <m/>
    <m/>
    <m/>
    <m/>
    <m/>
    <m/>
    <m/>
    <x v="3"/>
    <m/>
    <m/>
    <m/>
    <n v="7"/>
    <m/>
    <m/>
    <m/>
    <m/>
    <m/>
    <m/>
    <m/>
    <m/>
    <m/>
    <m/>
    <m/>
    <m/>
    <m/>
    <m/>
    <m/>
    <n v="2"/>
    <m/>
    <m/>
    <s v="SIDA"/>
  </r>
  <r>
    <n v="251"/>
    <s v="C11/002"/>
    <s v="Amina"/>
    <s v="Hassan"/>
    <s v="Hussein"/>
    <x v="1"/>
    <x v="10"/>
    <x v="10"/>
    <x v="13"/>
    <s v="Maternal and Reproductive health"/>
    <s v="School of Public health"/>
    <x v="8"/>
    <m/>
    <m/>
    <s v="Married"/>
    <m/>
    <m/>
    <s v="ahusien@cartafrica.org"/>
    <s v="dramiina12@gmail.com"/>
    <s v="+252615506933"/>
    <s v="Master in Public Health (2023 )"/>
    <d v="1991-01-01T00:00:00"/>
    <s v="Reproductive and maternal health in Somalia"/>
    <s v="Field based"/>
    <m/>
    <m/>
    <m/>
    <d v="2025-07-31T00:00:00"/>
    <x v="10"/>
    <m/>
    <m/>
    <m/>
    <m/>
    <m/>
    <m/>
    <m/>
    <m/>
    <m/>
    <m/>
    <m/>
    <m/>
    <m/>
    <m/>
    <x v="0"/>
    <m/>
    <m/>
    <s v="0009-0006-9247-6453"/>
    <m/>
    <d v="2025-03-03T00:00:00"/>
    <m/>
    <m/>
    <m/>
    <m/>
    <m/>
    <m/>
    <m/>
    <m/>
    <m/>
    <m/>
    <m/>
    <m/>
    <m/>
    <m/>
    <x v="3"/>
    <m/>
    <m/>
    <m/>
    <n v="0"/>
    <m/>
    <m/>
    <m/>
    <m/>
    <m/>
    <m/>
    <m/>
    <m/>
    <m/>
    <m/>
    <m/>
    <m/>
    <m/>
    <m/>
    <m/>
    <n v="1"/>
    <m/>
    <m/>
    <s v="SIDA"/>
  </r>
  <r>
    <n v="252"/>
    <s v="C11/003"/>
    <s v="Christabellah"/>
    <m/>
    <s v="Namugenyi"/>
    <x v="1"/>
    <x v="10"/>
    <x v="7"/>
    <x v="11"/>
    <s v="Public Health"/>
    <s v="Department of Planning and Applied Statistics"/>
    <x v="9"/>
    <s v="Yes"/>
    <m/>
    <s v="Married"/>
    <m/>
    <m/>
    <s v="cnamugenyi@cartafrica.org"/>
    <s v="tabellahn@gmail.com"/>
    <s v="+256788101810;+256700979442"/>
    <s v="Master of Statistics (2020)"/>
    <d v="1993-05-19T00:00:00"/>
    <s v="Examining patient satisfaction and dual outcomes of HIV and hypertension through decision-making and allocation of Service Delivery Models for Older PLHIV"/>
    <s v="Field based"/>
    <m/>
    <m/>
    <m/>
    <d v="2024-08-20T00:00:00"/>
    <x v="10"/>
    <m/>
    <m/>
    <m/>
    <m/>
    <m/>
    <m/>
    <m/>
    <m/>
    <m/>
    <m/>
    <m/>
    <m/>
    <m/>
    <m/>
    <x v="0"/>
    <m/>
    <m/>
    <s v="0000-0003-2534-5526"/>
    <m/>
    <d v="2025-03-03T00:00:00"/>
    <m/>
    <m/>
    <m/>
    <m/>
    <m/>
    <m/>
    <m/>
    <m/>
    <m/>
    <m/>
    <m/>
    <m/>
    <m/>
    <m/>
    <x v="3"/>
    <m/>
    <e v="#VALUE!"/>
    <m/>
    <n v="8"/>
    <m/>
    <m/>
    <m/>
    <m/>
    <m/>
    <m/>
    <m/>
    <m/>
    <m/>
    <m/>
    <m/>
    <m/>
    <m/>
    <m/>
    <m/>
    <n v="2"/>
    <m/>
    <m/>
    <s v="SIDA"/>
  </r>
  <r>
    <n v="253"/>
    <s v="C11/004"/>
    <s v="Cyril"/>
    <s v="Tamuka"/>
    <s v="Chironda"/>
    <x v="0"/>
    <x v="10"/>
    <x v="9"/>
    <x v="8"/>
    <s v="Health Data Science"/>
    <s v="Agincourt Research Center"/>
    <x v="3"/>
    <s v="No"/>
    <m/>
    <s v="Single"/>
    <m/>
    <m/>
    <s v="cchironda@cartafrica.org"/>
    <s v="cyriltamuka05@gmail.com"/>
    <s v="+27786413285"/>
    <s v="MSc Mathematical Statistics (2021)"/>
    <d v="1994-05-13T00:00:00"/>
    <s v="Multimorbidity trends and changes in Rural South Africa: A clustering, and competing risk modelling approach (2012-2022)."/>
    <s v="Field based"/>
    <m/>
    <m/>
    <m/>
    <d v="2024-02-01T00:00:00"/>
    <x v="10"/>
    <m/>
    <m/>
    <m/>
    <m/>
    <m/>
    <m/>
    <m/>
    <m/>
    <m/>
    <m/>
    <m/>
    <m/>
    <m/>
    <m/>
    <x v="0"/>
    <m/>
    <m/>
    <s v="0000-0002-0412-1059"/>
    <m/>
    <d v="2025-03-03T00:00:00"/>
    <m/>
    <m/>
    <m/>
    <m/>
    <m/>
    <m/>
    <m/>
    <m/>
    <m/>
    <m/>
    <m/>
    <m/>
    <m/>
    <m/>
    <x v="3"/>
    <m/>
    <m/>
    <m/>
    <n v="2"/>
    <m/>
    <m/>
    <m/>
    <m/>
    <m/>
    <m/>
    <m/>
    <m/>
    <m/>
    <m/>
    <m/>
    <m/>
    <m/>
    <m/>
    <m/>
    <n v="1"/>
    <m/>
    <m/>
    <s v="SIDA"/>
  </r>
  <r>
    <n v="254"/>
    <s v="C11/005"/>
    <s v="Elizabeth"/>
    <s v="Oluwatoyin"/>
    <s v="Abe"/>
    <x v="1"/>
    <x v="10"/>
    <x v="0"/>
    <x v="0"/>
    <s v="Dentistry"/>
    <s v="Oral Pathology/ Oral Medicine"/>
    <x v="0"/>
    <s v="Yes"/>
    <m/>
    <s v="Married"/>
    <m/>
    <m/>
    <s v="eoabe@cartafrica.org"/>
    <s v="elizabethabe831@gmail.com"/>
    <s v="+2348029789847"/>
    <s v="Masters in Dental Surgery (2014)"/>
    <d v="1983-03-01T00:00:00"/>
    <s v="Oral health promotion for improved maternal-fetal health among women of reproductive age. (Masters in Dental Surgery (MDS)"/>
    <s v="Clinical and laboratory based"/>
    <m/>
    <m/>
    <m/>
    <d v="2024-11-20T00:00:00"/>
    <x v="10"/>
    <m/>
    <m/>
    <m/>
    <m/>
    <m/>
    <m/>
    <m/>
    <m/>
    <m/>
    <m/>
    <m/>
    <m/>
    <m/>
    <m/>
    <x v="0"/>
    <m/>
    <m/>
    <s v="0000-0001-6632-9026"/>
    <m/>
    <d v="2025-03-03T00:00:00"/>
    <m/>
    <m/>
    <m/>
    <m/>
    <m/>
    <m/>
    <m/>
    <m/>
    <m/>
    <m/>
    <m/>
    <m/>
    <m/>
    <m/>
    <x v="3"/>
    <m/>
    <m/>
    <m/>
    <n v="8"/>
    <m/>
    <m/>
    <m/>
    <m/>
    <m/>
    <m/>
    <m/>
    <m/>
    <m/>
    <m/>
    <m/>
    <m/>
    <m/>
    <m/>
    <m/>
    <n v="3"/>
    <m/>
    <m/>
    <s v="SIDA"/>
  </r>
  <r>
    <n v="255"/>
    <s v="C11/006"/>
    <s v="Fanuel"/>
    <s v="Meckson"/>
    <s v="Bickton"/>
    <x v="0"/>
    <x v="10"/>
    <x v="3"/>
    <x v="3"/>
    <s v="Physiotherapy"/>
    <s v="Department of Rehabilitation Sciences "/>
    <x v="8"/>
    <m/>
    <m/>
    <s v="Single"/>
    <m/>
    <m/>
    <s v="fbickton@cartafrica.org"/>
    <s v="fbickton@kuhes.ac.mw"/>
    <s v="+265982552353"/>
    <s v="Master of Science in Cardiorespiratory Physiotherapy (2021)"/>
    <d v="1993-01-23T00:00:00"/>
    <s v="Personalized exercise-based Rehabilitation needs, implementation and effectiveness among  multimorbid patients in Malawi."/>
    <s v="Field based and clinical research "/>
    <m/>
    <m/>
    <m/>
    <d v="2025-03-03T00:00:00"/>
    <x v="10"/>
    <m/>
    <m/>
    <m/>
    <m/>
    <m/>
    <m/>
    <m/>
    <m/>
    <m/>
    <m/>
    <m/>
    <m/>
    <m/>
    <m/>
    <x v="0"/>
    <m/>
    <m/>
    <s v="0000-0002-0925-909X"/>
    <m/>
    <d v="2025-03-03T00:00:00"/>
    <m/>
    <m/>
    <m/>
    <m/>
    <m/>
    <m/>
    <m/>
    <m/>
    <m/>
    <m/>
    <m/>
    <m/>
    <m/>
    <m/>
    <x v="3"/>
    <m/>
    <m/>
    <m/>
    <n v="15"/>
    <m/>
    <m/>
    <m/>
    <m/>
    <m/>
    <m/>
    <m/>
    <m/>
    <m/>
    <m/>
    <m/>
    <m/>
    <m/>
    <m/>
    <m/>
    <n v="0"/>
    <m/>
    <m/>
    <s v="SIDA"/>
  </r>
  <r>
    <n v="256"/>
    <s v="C11/007"/>
    <s v="Funmilola"/>
    <s v="Olanike"/>
    <s v="Wuraola"/>
    <x v="1"/>
    <x v="10"/>
    <x v="0"/>
    <x v="5"/>
    <s v="Breast Surgical Oncology"/>
    <s v="Surgery"/>
    <x v="8"/>
    <m/>
    <m/>
    <s v="Married"/>
    <m/>
    <m/>
    <s v="fwuraola@cartafrica.org"/>
    <s v="fwuraola@oauife.edu.ng"/>
    <s v="+2348032287556"/>
    <s v="ChM General Surgery 2022"/>
    <d v="1985-02-07T00:00:00"/>
    <s v="Towards early detection of breast cancer in Nigeria: Prevalence of BRCA1/2 mutations and perceptions of genetic screening among relatives of patients with breast cancer"/>
    <s v="Clinical research"/>
    <m/>
    <m/>
    <m/>
    <d v="2025-09-02T00:00:00"/>
    <x v="10"/>
    <m/>
    <m/>
    <m/>
    <m/>
    <m/>
    <m/>
    <m/>
    <m/>
    <m/>
    <m/>
    <m/>
    <m/>
    <m/>
    <m/>
    <x v="0"/>
    <m/>
    <m/>
    <s v="0000-0003-3315-990x"/>
    <m/>
    <d v="2025-03-03T00:00:00"/>
    <m/>
    <m/>
    <m/>
    <m/>
    <m/>
    <m/>
    <m/>
    <m/>
    <m/>
    <m/>
    <m/>
    <m/>
    <m/>
    <m/>
    <x v="3"/>
    <m/>
    <m/>
    <m/>
    <n v="40"/>
    <m/>
    <m/>
    <m/>
    <m/>
    <m/>
    <m/>
    <m/>
    <m/>
    <m/>
    <m/>
    <m/>
    <m/>
    <m/>
    <m/>
    <m/>
    <n v="1"/>
    <m/>
    <m/>
    <s v="SIDA"/>
  </r>
  <r>
    <n v="257"/>
    <s v="C11/008"/>
    <s v="Gallad"/>
    <s v="Dahir"/>
    <s v="Hassan"/>
    <x v="0"/>
    <x v="10"/>
    <x v="10"/>
    <x v="13"/>
    <s v="Public Health "/>
    <s v="Department of Public Health "/>
    <x v="8"/>
    <m/>
    <m/>
    <s v="Married"/>
    <m/>
    <m/>
    <s v="ghassan@cartafrica.org"/>
    <m/>
    <s v=""/>
    <s v="Public Health (2017)"/>
    <d v="1988-01-01T00:00:00"/>
    <s v="Vaccine preventable disease surveillance"/>
    <s v="Field based"/>
    <m/>
    <m/>
    <m/>
    <d v="2025-04-15T00:00:00"/>
    <x v="10"/>
    <m/>
    <m/>
    <m/>
    <m/>
    <m/>
    <m/>
    <m/>
    <m/>
    <m/>
    <m/>
    <m/>
    <m/>
    <m/>
    <m/>
    <x v="0"/>
    <m/>
    <m/>
    <s v="0000-0002-8569-8748"/>
    <m/>
    <d v="2025-03-03T00:00:00"/>
    <m/>
    <m/>
    <m/>
    <m/>
    <m/>
    <m/>
    <m/>
    <m/>
    <m/>
    <m/>
    <m/>
    <m/>
    <m/>
    <m/>
    <x v="3"/>
    <m/>
    <m/>
    <m/>
    <n v="8"/>
    <m/>
    <m/>
    <m/>
    <m/>
    <m/>
    <m/>
    <m/>
    <m/>
    <m/>
    <m/>
    <m/>
    <m/>
    <m/>
    <m/>
    <m/>
    <n v="1"/>
    <m/>
    <m/>
    <s v="SIDA"/>
  </r>
  <r>
    <n v="258"/>
    <s v="C11/009"/>
    <s v="Justine "/>
    <m/>
    <s v="Okello"/>
    <x v="0"/>
    <x v="10"/>
    <x v="7"/>
    <x v="11"/>
    <s v="Preventive Medicine, Laboratory diagnostics, Epidemiology, Biostatistics, Research methods, Food safety and One Health"/>
    <s v="Department of Biosecurity, Ecosystems and Veterinary Public Health"/>
    <x v="9"/>
    <s v="Yes"/>
    <m/>
    <s v="Single"/>
    <m/>
    <m/>
    <s v="jokello@cartafrica.org"/>
    <s v="justinokello01@gmail.com"/>
    <s v="+256-783210265"/>
    <s v="Masters of Veterinary Preventive Medicine (Field Epidemiology)_(2023)"/>
    <d v="1996-11-15T00:00:00"/>
    <s v="Epidemiology of Rift Valley Fever in Northern Uganda: Prevalence, Molecular Characterization, and Geospatial Modelling in Humans and Livestock in Apac and Lira Districts"/>
    <s v="Laboratory based"/>
    <m/>
    <m/>
    <m/>
    <d v="2025-04-15T00:00:00"/>
    <x v="10"/>
    <m/>
    <m/>
    <m/>
    <m/>
    <m/>
    <m/>
    <m/>
    <m/>
    <m/>
    <m/>
    <m/>
    <m/>
    <m/>
    <m/>
    <x v="0"/>
    <m/>
    <m/>
    <s v="0000-0001-6218-8318"/>
    <m/>
    <d v="2025-03-03T00:00:00"/>
    <m/>
    <m/>
    <m/>
    <m/>
    <m/>
    <m/>
    <m/>
    <m/>
    <m/>
    <m/>
    <m/>
    <m/>
    <m/>
    <m/>
    <x v="3"/>
    <m/>
    <m/>
    <m/>
    <n v="10"/>
    <m/>
    <m/>
    <m/>
    <m/>
    <m/>
    <m/>
    <m/>
    <m/>
    <m/>
    <m/>
    <m/>
    <m/>
    <m/>
    <m/>
    <m/>
    <n v="0"/>
    <m/>
    <m/>
    <s v="SIDA"/>
  </r>
  <r>
    <n v="259"/>
    <s v="C11/010"/>
    <s v="Lydiah"/>
    <s v="Wanjiru"/>
    <s v="Njihia"/>
    <x v="1"/>
    <x v="10"/>
    <x v="2"/>
    <x v="7"/>
    <s v="PhD Pathobiology (Virology Option)"/>
    <s v="Department of Veterinary Pathology, Microbiology and Parasitology"/>
    <x v="6"/>
    <s v="Yes"/>
    <m/>
    <s v="Single"/>
    <m/>
    <m/>
    <s v="lnjihia@cartafrica.org"/>
    <s v="lydiahnjihia4@gmail.com"/>
    <s v="+254 712316454"/>
    <s v="Master of Science Applied Microbiology (Virology Option), (2022)"/>
    <d v="1990-07-23T00:00:00"/>
    <s v="Molecular characterization and risk factors associated with rift valley fever transmission and outbreaks in humans and animals in Garissa and Murang’a counties, Kenya in the age of climate change"/>
    <s v="Both Laboratory and field based"/>
    <m/>
    <m/>
    <m/>
    <d v="2023-03-06T00:00:00"/>
    <x v="10"/>
    <m/>
    <m/>
    <m/>
    <m/>
    <m/>
    <m/>
    <m/>
    <m/>
    <m/>
    <m/>
    <m/>
    <m/>
    <m/>
    <m/>
    <x v="0"/>
    <m/>
    <m/>
    <s v="0009-0007-0633-3294"/>
    <m/>
    <d v="2025-03-03T00:00:00"/>
    <m/>
    <m/>
    <m/>
    <m/>
    <m/>
    <m/>
    <m/>
    <m/>
    <m/>
    <m/>
    <m/>
    <m/>
    <m/>
    <m/>
    <x v="3"/>
    <m/>
    <m/>
    <m/>
    <n v="1"/>
    <m/>
    <m/>
    <m/>
    <m/>
    <m/>
    <m/>
    <m/>
    <m/>
    <m/>
    <m/>
    <m/>
    <m/>
    <m/>
    <m/>
    <m/>
    <n v="1"/>
    <m/>
    <m/>
    <s v="SIDA"/>
  </r>
  <r>
    <n v="260"/>
    <s v="C11/011"/>
    <s v="Mary"/>
    <s v="Nigandi"/>
    <s v="Kubo"/>
    <x v="1"/>
    <x v="10"/>
    <x v="2"/>
    <x v="7"/>
    <s v="Internal Medicine"/>
    <s v="Department of Clinical Medicine &amp; Therapeutics"/>
    <x v="8"/>
    <m/>
    <m/>
    <s v="Married"/>
    <m/>
    <m/>
    <s v="mkubo@cartafrica.org"/>
    <s v="mkubo@uonbi.ac.ke"/>
    <s v="+254721541439"/>
    <s v="Master of Medicine in Internal Medicine (2013)"/>
    <d v="1983-10-30T00:00:00"/>
    <s v="Early Detection of Chronic Kidney Disease among communities with high prevalence of risk factors and early linkage to care: The ED-CKD Study"/>
    <s v="Clinical research"/>
    <m/>
    <m/>
    <m/>
    <d v="2025-09-01T00:00:00"/>
    <x v="10"/>
    <m/>
    <m/>
    <m/>
    <m/>
    <m/>
    <m/>
    <m/>
    <m/>
    <m/>
    <m/>
    <m/>
    <m/>
    <m/>
    <m/>
    <x v="0"/>
    <m/>
    <m/>
    <s v="0000-0002-0708-605X"/>
    <m/>
    <d v="2025-03-03T00:00:00"/>
    <m/>
    <m/>
    <m/>
    <m/>
    <m/>
    <m/>
    <m/>
    <m/>
    <m/>
    <m/>
    <m/>
    <m/>
    <m/>
    <m/>
    <x v="3"/>
    <m/>
    <m/>
    <m/>
    <n v="10"/>
    <m/>
    <m/>
    <m/>
    <m/>
    <m/>
    <m/>
    <m/>
    <m/>
    <m/>
    <m/>
    <m/>
    <m/>
    <m/>
    <m/>
    <m/>
    <n v="2"/>
    <m/>
    <m/>
    <s v="SIDA"/>
  </r>
  <r>
    <n v="261"/>
    <s v="C11/012"/>
    <s v="Miles-Dei"/>
    <s v="Benedict"/>
    <s v="Olufeagba"/>
    <x v="0"/>
    <x v="10"/>
    <x v="0"/>
    <x v="0"/>
    <s v="Genetics and Molecular Sciences"/>
    <s v="Institute of Child Health"/>
    <x v="0"/>
    <s v="Yes"/>
    <m/>
    <s v="Married"/>
    <m/>
    <m/>
    <s v="molufeagba@cartafrica.org"/>
    <s v="mben.olufsen@gmail.com"/>
    <s v="+2348169215993;+2348026073373"/>
    <s v="Master of Science (2018)"/>
    <d v="1985-02-02T00:00:00"/>
    <s v="Genetic Epidemiology of Identified Single Nucleotide Variants of Alpha and Beta Thalassemia Traits among Nigerians in Southwest Nigeria. (M.Sc. (Public Health Biotechnology) Genetics and Molecular Sciences, Institute of Child Health)"/>
    <s v="Laboratory based"/>
    <m/>
    <m/>
    <m/>
    <d v="2019-07-01T00:00:00"/>
    <x v="10"/>
    <m/>
    <m/>
    <m/>
    <m/>
    <m/>
    <m/>
    <m/>
    <m/>
    <m/>
    <m/>
    <m/>
    <m/>
    <m/>
    <m/>
    <x v="0"/>
    <m/>
    <m/>
    <s v="0000-0003-0065-5990"/>
    <m/>
    <d v="2025-03-03T00:00:00"/>
    <m/>
    <m/>
    <m/>
    <m/>
    <m/>
    <m/>
    <m/>
    <m/>
    <m/>
    <m/>
    <m/>
    <m/>
    <m/>
    <m/>
    <x v="3"/>
    <m/>
    <m/>
    <m/>
    <n v="2"/>
    <m/>
    <m/>
    <m/>
    <m/>
    <m/>
    <m/>
    <m/>
    <m/>
    <m/>
    <m/>
    <m/>
    <m/>
    <m/>
    <m/>
    <m/>
    <n v="2"/>
    <m/>
    <m/>
    <s v="SIDA"/>
  </r>
  <r>
    <n v="262"/>
    <s v="C11/013"/>
    <s v="Molly"/>
    <s v="Mercy"/>
    <s v="Jerono"/>
    <x v="1"/>
    <x v="10"/>
    <x v="2"/>
    <x v="2"/>
    <s v="Economics"/>
    <s v="Research and Sponsored Projects Office (RSPO)-AMPATH "/>
    <x v="2"/>
    <s v="Yes"/>
    <m/>
    <s v="Married"/>
    <m/>
    <m/>
    <s v="mjerono@cartafrica.org"/>
    <s v="mollymercy20@gmail.com"/>
    <s v="265 1874107;+265  888881282"/>
    <s v="Master of Arts in Economics"/>
    <d v="1994-05-09T00:00:00"/>
    <s v="Economic Evaluation of School-Based and Institutional Programs in Preventing Sexual Violence Against Children in Uasin Gishu County, Kenya"/>
    <s v="Field based"/>
    <m/>
    <m/>
    <m/>
    <d v="2024-09-02T00:00:00"/>
    <x v="10"/>
    <m/>
    <m/>
    <m/>
    <m/>
    <m/>
    <m/>
    <m/>
    <m/>
    <m/>
    <m/>
    <m/>
    <m/>
    <m/>
    <m/>
    <x v="0"/>
    <m/>
    <m/>
    <s v="0000-0003-4763-0344"/>
    <m/>
    <d v="2025-03-03T00:00:00"/>
    <m/>
    <m/>
    <m/>
    <m/>
    <m/>
    <m/>
    <m/>
    <m/>
    <m/>
    <m/>
    <m/>
    <m/>
    <m/>
    <m/>
    <x v="3"/>
    <m/>
    <m/>
    <m/>
    <n v="1"/>
    <m/>
    <m/>
    <m/>
    <m/>
    <m/>
    <m/>
    <m/>
    <m/>
    <m/>
    <m/>
    <m/>
    <m/>
    <m/>
    <m/>
    <m/>
    <n v="1"/>
    <m/>
    <m/>
    <s v="OAK"/>
  </r>
  <r>
    <n v="263"/>
    <s v="C11/014"/>
    <s v="Razak"/>
    <s v="Lewis"/>
    <s v="Mussa"/>
    <x v="0"/>
    <x v="10"/>
    <x v="3"/>
    <x v="3"/>
    <s v="Social Scientist"/>
    <s v="School of Global and Public Health"/>
    <x v="4"/>
    <s v="Yes"/>
    <m/>
    <s v="Single"/>
    <m/>
    <m/>
    <s v="rmussa@cartafrica.org"/>
    <s v="razmussa@yahoo.com"/>
    <s v="+265 1874107; +265  888881282"/>
    <s v="Master of Arts Development Studies (2015)"/>
    <d v="1991-11-16T00:00:00"/>
    <s v="Assessing the Effectiveness of Community-Based Approaches in Preventing Sexual Violence Against Street Children in Malawi"/>
    <s v="Field based"/>
    <m/>
    <m/>
    <m/>
    <d v="2025-03-03T00:00:00"/>
    <x v="10"/>
    <m/>
    <m/>
    <m/>
    <m/>
    <m/>
    <m/>
    <m/>
    <m/>
    <m/>
    <m/>
    <m/>
    <m/>
    <m/>
    <m/>
    <x v="0"/>
    <m/>
    <m/>
    <s v="0009-0000-6991-6912"/>
    <m/>
    <d v="2025-03-03T00:00:00"/>
    <m/>
    <m/>
    <m/>
    <m/>
    <m/>
    <m/>
    <m/>
    <m/>
    <m/>
    <m/>
    <m/>
    <m/>
    <m/>
    <m/>
    <x v="3"/>
    <m/>
    <m/>
    <m/>
    <n v="0"/>
    <m/>
    <m/>
    <m/>
    <m/>
    <m/>
    <m/>
    <m/>
    <m/>
    <m/>
    <m/>
    <m/>
    <m/>
    <m/>
    <m/>
    <m/>
    <n v="1"/>
    <m/>
    <m/>
    <s v="OAK"/>
  </r>
  <r>
    <n v="264"/>
    <s v="C11/015"/>
    <s v="Nichodemus"/>
    <s v="Mutinda"/>
    <s v="Kamuti"/>
    <x v="0"/>
    <x v="10"/>
    <x v="2"/>
    <x v="7"/>
    <s v="Veterinary Pathology and Diagnostics "/>
    <s v="Department of Veterinary Pathology, Microbiology and Parasitology"/>
    <x v="6"/>
    <s v="Yes"/>
    <m/>
    <s v="Married"/>
    <m/>
    <m/>
    <s v="nkamuti@cartafrica.org"/>
    <s v="nkamuti@uonbi.ac.ke"/>
    <s v="+254701106893,+254714667857"/>
    <s v="Master of science in Veterinary Pathology and Diagnostics (2022)"/>
    <d v="1993-03-06T00:00:00"/>
    <s v="Risk factors, socio-economic impact and morpho-molecular characterization of etiological agent(s) of Human and Livestock cutaneous myiasis in Kitui County, Kenya"/>
    <s v="Field and Laboratory based "/>
    <m/>
    <m/>
    <m/>
    <d v="2023-09-11T00:00:00"/>
    <x v="10"/>
    <m/>
    <m/>
    <m/>
    <m/>
    <m/>
    <m/>
    <m/>
    <m/>
    <m/>
    <m/>
    <m/>
    <m/>
    <m/>
    <m/>
    <x v="0"/>
    <m/>
    <m/>
    <s v="0000-0001-5741-1271"/>
    <m/>
    <d v="2025-03-03T00:00:00"/>
    <m/>
    <m/>
    <m/>
    <m/>
    <m/>
    <m/>
    <m/>
    <m/>
    <m/>
    <m/>
    <m/>
    <m/>
    <m/>
    <m/>
    <x v="3"/>
    <m/>
    <m/>
    <m/>
    <n v="2"/>
    <m/>
    <m/>
    <m/>
    <m/>
    <m/>
    <m/>
    <m/>
    <m/>
    <m/>
    <m/>
    <m/>
    <m/>
    <m/>
    <m/>
    <m/>
    <n v="1"/>
    <m/>
    <m/>
    <s v="SIDA"/>
  </r>
  <r>
    <n v="265"/>
    <s v="C11/016"/>
    <s v="Ochuko"/>
    <s v="Maureen"/>
    <s v="Orherhe"/>
    <x v="1"/>
    <x v="10"/>
    <x v="0"/>
    <x v="5"/>
    <s v="Clinical Pharmacy"/>
    <s v="Department of Clinical Pharmacy and Pharmacy Administration"/>
    <x v="7"/>
    <s v="Yes"/>
    <m/>
    <s v="Single"/>
    <m/>
    <m/>
    <s v="oorherhe@cartafrica.org"/>
    <s v="oorherhe@oauife.edu.ng"/>
    <s v="+2348051589453"/>
    <s v="Master of Science (2016), Master of Philosophy (2023)"/>
    <d v="1987-10-09T00:00:00"/>
    <s v="Population Approach to the Optimisation of Hydroxyurea in the Management of Sickle Cell Disease (SCD) in Nigeria: An Exploration of Pharmacogenetics and Pharmacometrics"/>
    <s v="Clinical research"/>
    <m/>
    <m/>
    <m/>
    <d v="2024-11-15T00:00:00"/>
    <x v="10"/>
    <m/>
    <m/>
    <m/>
    <m/>
    <m/>
    <m/>
    <m/>
    <m/>
    <m/>
    <m/>
    <m/>
    <m/>
    <m/>
    <m/>
    <x v="0"/>
    <m/>
    <m/>
    <s v="0000-0002-3671-9717"/>
    <m/>
    <d v="2025-03-03T00:00:00"/>
    <m/>
    <m/>
    <m/>
    <m/>
    <m/>
    <m/>
    <m/>
    <m/>
    <m/>
    <m/>
    <m/>
    <m/>
    <m/>
    <m/>
    <x v="3"/>
    <m/>
    <m/>
    <m/>
    <n v="6"/>
    <m/>
    <m/>
    <m/>
    <m/>
    <m/>
    <m/>
    <m/>
    <m/>
    <m/>
    <m/>
    <m/>
    <m/>
    <m/>
    <m/>
    <m/>
    <n v="0"/>
    <m/>
    <m/>
    <s v="SIDA"/>
  </r>
  <r>
    <n v="266"/>
    <s v="C11/017"/>
    <s v="Patani"/>
    <s v="George Wills"/>
    <s v="Mhango"/>
    <x v="0"/>
    <x v="10"/>
    <x v="3"/>
    <x v="3"/>
    <s v="Public Health"/>
    <s v="Centre for Reproductive Health"/>
    <x v="8"/>
    <m/>
    <m/>
    <s v="Married"/>
    <m/>
    <m/>
    <s v="pmhango@cartafrica.org"/>
    <s v="pgwmhango@gmail.com"/>
    <s v="+265994587799,+265888604700"/>
    <s v="Master of Science in Global Health Implementation (2023)"/>
    <d v="1986-06-29T00:00:00"/>
    <s v="Exploring the implementation of Out-of-School Comprehensive Sexuality Education (OOS-CSE) tailored for young people with disabilities (YPWD) and young people living with HIV (YPLHIV) aged 10-24 years in Malawi"/>
    <s v="Field based"/>
    <m/>
    <m/>
    <m/>
    <d v="2025-07-01T00:00:00"/>
    <x v="10"/>
    <m/>
    <m/>
    <m/>
    <m/>
    <m/>
    <m/>
    <m/>
    <m/>
    <m/>
    <m/>
    <m/>
    <m/>
    <m/>
    <m/>
    <x v="0"/>
    <m/>
    <m/>
    <s v="0000-0002-1492-260X"/>
    <m/>
    <d v="2025-03-03T00:00:00"/>
    <m/>
    <m/>
    <m/>
    <m/>
    <m/>
    <m/>
    <m/>
    <m/>
    <m/>
    <m/>
    <m/>
    <m/>
    <m/>
    <m/>
    <x v="3"/>
    <m/>
    <m/>
    <m/>
    <n v="8"/>
    <m/>
    <m/>
    <m/>
    <m/>
    <m/>
    <m/>
    <m/>
    <m/>
    <m/>
    <m/>
    <m/>
    <m/>
    <m/>
    <m/>
    <m/>
    <n v="2"/>
    <m/>
    <m/>
    <s v="SIDA"/>
  </r>
  <r>
    <n v="267"/>
    <s v="C11/018"/>
    <s v="Pierre Celestin"/>
    <m/>
    <s v="Munezero"/>
    <x v="0"/>
    <x v="10"/>
    <x v="1"/>
    <x v="1"/>
    <s v="Basic Sciences"/>
    <s v="Microbiology and Parasitology"/>
    <x v="8"/>
    <m/>
    <m/>
    <s v="Single"/>
    <m/>
    <m/>
    <s v="pmunezero@cartafrica.org"/>
    <s v="munezeropierrecelestin@gmail.com"/>
    <s v="+250790990554"/>
    <s v="Master of Science in Cellular and Molecular Immunology (2021)"/>
    <d v="1985-09-25T00:00:00"/>
    <s v="intersection of microbiology and immunology, with a specific focus on the pathogenesis of non-filarial lymphedema (podoconiosis)."/>
    <s v="Laboratory based"/>
    <m/>
    <m/>
    <m/>
    <d v="2025-09-30T00:00:00"/>
    <x v="10"/>
    <m/>
    <m/>
    <m/>
    <m/>
    <m/>
    <m/>
    <m/>
    <m/>
    <m/>
    <m/>
    <m/>
    <m/>
    <m/>
    <m/>
    <x v="0"/>
    <m/>
    <m/>
    <s v="0000-0003-2876-9025"/>
    <m/>
    <d v="2025-03-03T00:00:00"/>
    <m/>
    <m/>
    <m/>
    <m/>
    <m/>
    <m/>
    <m/>
    <m/>
    <m/>
    <m/>
    <m/>
    <m/>
    <m/>
    <m/>
    <x v="3"/>
    <m/>
    <m/>
    <m/>
    <n v="8"/>
    <m/>
    <m/>
    <m/>
    <m/>
    <m/>
    <m/>
    <m/>
    <m/>
    <m/>
    <m/>
    <m/>
    <m/>
    <m/>
    <m/>
    <m/>
    <n v="0"/>
    <m/>
    <m/>
    <s v="SIDA"/>
  </r>
  <r>
    <n v="268"/>
    <s v="C11/019"/>
    <s v="Solange"/>
    <m/>
    <s v="Nikwigize"/>
    <x v="1"/>
    <x v="10"/>
    <x v="1"/>
    <x v="1"/>
    <s v="Public Health"/>
    <s v="Community Health Development "/>
    <x v="8"/>
    <m/>
    <m/>
    <s v="Married"/>
    <m/>
    <m/>
    <s v="snikwigize@cartafrica.org"/>
    <s v="solangeni4@gmail.com"/>
    <s v="+250788804831"/>
    <s v="Masters in Public Health (2021)"/>
    <d v="1987-11-10T00:00:00"/>
    <s v="Socio-economic and Cultural Factors Associated with Sexual Violence Among Children Born to Teen Mothers in Rwanda. A Mixed Method"/>
    <m/>
    <m/>
    <m/>
    <m/>
    <m/>
    <x v="10"/>
    <m/>
    <m/>
    <m/>
    <m/>
    <m/>
    <m/>
    <m/>
    <m/>
    <m/>
    <m/>
    <m/>
    <m/>
    <m/>
    <m/>
    <x v="0"/>
    <m/>
    <m/>
    <s v="0009-0008-1667-3046"/>
    <m/>
    <d v="2025-03-03T00:00:00"/>
    <m/>
    <m/>
    <m/>
    <m/>
    <m/>
    <m/>
    <m/>
    <m/>
    <m/>
    <m/>
    <m/>
    <m/>
    <m/>
    <m/>
    <x v="3"/>
    <m/>
    <m/>
    <m/>
    <n v="3"/>
    <m/>
    <m/>
    <m/>
    <m/>
    <m/>
    <m/>
    <m/>
    <m/>
    <m/>
    <m/>
    <m/>
    <m/>
    <m/>
    <m/>
    <m/>
    <n v="1"/>
    <m/>
    <m/>
    <s v="OAK"/>
  </r>
  <r>
    <n v="269"/>
    <s v="C11/020"/>
    <s v="Winifrida"/>
    <s v="Paschal"/>
    <s v="Mponzi"/>
    <x v="1"/>
    <x v="10"/>
    <x v="4"/>
    <x v="4"/>
    <s v="Social Sciences "/>
    <s v="Environmental Health and Ecological Sciences Department"/>
    <x v="8"/>
    <m/>
    <m/>
    <s v="Married"/>
    <m/>
    <m/>
    <s v="wmponzi@cartafrica.org"/>
    <s v="winniepascal@gmail.com"/>
    <s v="+255 714228558"/>
    <s v="Masters of Science in Entrepreneurship (2017)"/>
    <d v="1984-09-14T00:00:00"/>
    <s v="Investigating the impact of village community banks (VICOBA) for enabling house improvements that enhance household environmental health by excluding vectors of malaria and other mosquito-borne pathogens”"/>
    <s v="Field based"/>
    <m/>
    <m/>
    <m/>
    <d v="2025-04-30T00:00:00"/>
    <x v="10"/>
    <m/>
    <m/>
    <m/>
    <m/>
    <m/>
    <m/>
    <m/>
    <m/>
    <m/>
    <m/>
    <m/>
    <m/>
    <m/>
    <m/>
    <x v="0"/>
    <m/>
    <m/>
    <s v="0000-0003-0122-0550"/>
    <m/>
    <d v="2025-03-03T00:00:00"/>
    <m/>
    <m/>
    <m/>
    <m/>
    <m/>
    <m/>
    <m/>
    <m/>
    <m/>
    <m/>
    <m/>
    <m/>
    <m/>
    <m/>
    <x v="3"/>
    <m/>
    <m/>
    <m/>
    <n v="16"/>
    <m/>
    <m/>
    <m/>
    <m/>
    <m/>
    <m/>
    <m/>
    <m/>
    <m/>
    <m/>
    <m/>
    <m/>
    <m/>
    <m/>
    <m/>
    <n v="3"/>
    <m/>
    <m/>
    <s v="SID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n v="1"/>
    <s v="C1/001"/>
    <s v="Babatunde"/>
    <s v="Olubayo"/>
    <s v="Adedokun"/>
    <x v="0"/>
    <x v="0"/>
    <s v="Nigeria"/>
    <s v="University of Ibadan"/>
    <s v="Epidemiology &amp; Medical Biostatistics"/>
    <s v="Epidemiology and Medical Statistics"/>
    <s v="University of Ibadan"/>
    <s v="Yes"/>
    <m/>
    <s v="Married"/>
    <s v="Married"/>
    <s v="Married"/>
    <s v="badedokun@cartafrica.org"/>
    <s v="tukankar@yahoo.co.uk"/>
    <m/>
    <s v="M.Sc Epidemiology &amp; Medical Statistics"/>
    <d v="1976-12-22T00:00:00"/>
    <s v="Joint modelling of CD4 counts and time to loss to follow up among HIV patients attending antiretroviral clinics in Nigeria"/>
    <s v="Clinical research"/>
    <s v="yes"/>
    <s v="Primary"/>
    <n v="16.5"/>
    <d v="2011-03-01T00:00:00"/>
    <d v="2011-03-01T00:00:00"/>
    <m/>
    <s v="Prof Afolabi Bamgboye"/>
    <s v="Prof. Olusola Ayeni"/>
    <m/>
    <n v="2"/>
    <s v="Home"/>
    <s v="Host"/>
    <m/>
    <s v="Yes"/>
    <s v="No"/>
    <m/>
    <s v="Academic"/>
    <m/>
    <s v="Lecturer "/>
    <m/>
    <m/>
    <s v="UNIVERSITY OF CHICAGO, UNITED STATES"/>
    <s v="0000-0002-6893-6468"/>
    <m/>
    <d v="2011-04-01T00:00:00"/>
    <d v="2011-12-01T00:00:00"/>
    <s v="Yes"/>
    <m/>
    <m/>
    <m/>
    <m/>
    <d v="2013-07-01T00:00:00"/>
    <s v="Yes"/>
    <d v="2014-03-01T00:00:00"/>
    <s v="Yes"/>
    <m/>
    <m/>
    <m/>
    <d v="2017-01-31T00:00:00"/>
    <x v="0"/>
    <n v="70"/>
    <n v="62"/>
    <m/>
    <n v="20"/>
    <n v="29"/>
    <n v="26"/>
    <n v="2"/>
    <n v="3"/>
    <n v="0"/>
    <n v="0"/>
    <s v="No"/>
    <s v="No"/>
    <m/>
    <m/>
    <m/>
    <m/>
    <s v="No"/>
    <m/>
    <m/>
    <n v="0"/>
    <n v="1"/>
    <m/>
    <s v="NF"/>
  </r>
  <r>
    <n v="2"/>
    <s v="C1/002"/>
    <s v="Celine"/>
    <m/>
    <s v="Niwemahoro"/>
    <x v="1"/>
    <x v="0"/>
    <s v="Rwanda"/>
    <s v="University of Rwanda"/>
    <s v="Demography &amp; Population Studies"/>
    <s v="Applied Statistics"/>
    <s v="University of Dar es Salaam"/>
    <s v="No"/>
    <m/>
    <s v="Married"/>
    <s v="Married"/>
    <m/>
    <s v="cniwemahoro@cartafrica.org"/>
    <s v="ncmahoro2000@yahoo.fr"/>
    <s v="+250788350522/254723489604"/>
    <s v="Masters in Demography and Population Studies (online)"/>
    <d v="1980-07-14T00:00:00"/>
    <s v="Premarital Fertility and Use Of Health Care: Effect On HIV And Prevention Mother-To-Child Transmission (PMTCT) In Rwanda"/>
    <s v="Field"/>
    <s v="No"/>
    <s v="Primary"/>
    <n v="26"/>
    <d v="2011-03-14T00:00:00"/>
    <d v="2011-03-01T00:00:00"/>
    <m/>
    <s v="Dr. Julius Kivelia"/>
    <m/>
    <m/>
    <n v="1"/>
    <s v="Host"/>
    <m/>
    <m/>
    <s v="Yes"/>
    <m/>
    <m/>
    <s v="Academic"/>
    <s v="Assistant Lecturer"/>
    <s v="Researcher"/>
    <s v="Yes"/>
    <m/>
    <s v="SCUB - CONSULTANCY FIRM NAIROBI"/>
    <s v="0000-0003-2008-3061"/>
    <m/>
    <d v="2011-04-04T00:00:00"/>
    <d v="2011-12-01T00:00:00"/>
    <s v="Yes"/>
    <d v="2012-10-04T00:00:00"/>
    <m/>
    <d v="2013-07-18T00:00:00"/>
    <s v="Premarital pregnancies and experiences in antenatal care health seeking behavior in Huye District, Rwanda"/>
    <d v="2013-07-03T00:00:00"/>
    <s v="Yes"/>
    <d v="2014-03-02T00:00:00"/>
    <s v="Yes"/>
    <d v="2017-09-08T00:00:00"/>
    <d v="2017-09-28T00:00:00"/>
    <d v="2017-10-15T00:00:00"/>
    <d v="2017-10-15T00:00:00"/>
    <x v="0"/>
    <n v="79"/>
    <n v="71"/>
    <s v="Premarital pregnancies and experiences in antenatal care health seeking behavior in Huye District, Rwanda"/>
    <n v="0"/>
    <n v="0"/>
    <n v="0"/>
    <n v="0"/>
    <n v="0"/>
    <n v="0"/>
    <n v="0"/>
    <s v="No"/>
    <s v="No"/>
    <m/>
    <m/>
    <m/>
    <m/>
    <s v="No"/>
    <m/>
    <m/>
    <n v="2"/>
    <n v="2"/>
    <n v="0"/>
    <s v="NF"/>
  </r>
  <r>
    <n v="3"/>
    <s v="C1/003"/>
    <s v="Caroline"/>
    <s v="Sultan"/>
    <s v="Sambai"/>
    <x v="1"/>
    <x v="0"/>
    <s v="Kenya"/>
    <s v="Moi University"/>
    <s v="Literature"/>
    <s v="LITERATURE THEATRE AND FILM STUDIES"/>
    <s v="Moi University"/>
    <s v="Yes"/>
    <s v="SASS/DPHIL/LIT/07/11"/>
    <s v=""/>
    <s v="Married"/>
    <m/>
    <s v="csambai@cartafrica.org"/>
    <s v="carolsambai11@gmail.com"/>
    <s v="+254722433561"/>
    <s v="MA in Africa Literature"/>
    <d v="1981-06-30T00:00:00"/>
    <s v="Television Drama as in Kenya and the Framing of Issues of HIV/AIDS and sexuality"/>
    <s v="Field"/>
    <s v="No"/>
    <s v="Primary"/>
    <n v="2.5"/>
    <d v="2011-10-11T00:00:00"/>
    <d v="2011-03-01T00:00:00"/>
    <m/>
    <s v="Prof Christopher Joseph Odhiambo"/>
    <s v="Prof. Peter Tirop Simatei"/>
    <s v="Caroline Kabiru"/>
    <n v="3"/>
    <s v="Home"/>
    <s v="Host"/>
    <s v="Other"/>
    <s v="Yes"/>
    <s v="No"/>
    <s v="Yes"/>
    <s v="Academic"/>
    <s v="Lecturer"/>
    <s v="Lecturer"/>
    <s v="Yes"/>
    <m/>
    <s v="MOI UNIVERSITY"/>
    <s v="0000-0002-5122-3621"/>
    <m/>
    <d v="2011-04-01T00:00:00"/>
    <d v="2011-12-01T00:00:00"/>
    <s v="Yes"/>
    <m/>
    <m/>
    <m/>
    <m/>
    <d v="2013-07-01T00:00:00"/>
    <s v="Yes"/>
    <d v="2014-03-03T00:00:00"/>
    <s v="Yes"/>
    <m/>
    <m/>
    <m/>
    <d v="2014-03-31T00:00:00"/>
    <x v="0"/>
    <n v="36"/>
    <n v="28"/>
    <m/>
    <n v="0"/>
    <n v="1"/>
    <n v="1"/>
    <n v="2"/>
    <n v="0"/>
    <n v="0"/>
    <n v="0"/>
    <s v="JAS 2, 2011"/>
    <s v="No"/>
    <m/>
    <m/>
    <m/>
    <m/>
    <s v="No"/>
    <m/>
    <m/>
    <s v="NF"/>
    <s v="NF"/>
    <m/>
    <s v="NF"/>
  </r>
  <r>
    <n v="4"/>
    <s v="C1/004"/>
    <s v="Dieudonne"/>
    <m/>
    <s v="Uwizeye"/>
    <x v="0"/>
    <x v="0"/>
    <s v="Rwanda"/>
    <s v="University of Rwanda"/>
    <s v="Demography &amp; Population Studies"/>
    <s v="Sustainable Development"/>
    <s v="University of Dar es Salaam"/>
    <s v="No"/>
    <m/>
    <s v="Married"/>
    <s v="Married"/>
    <s v="Married"/>
    <s v="duwizeye@cartafrica.org"/>
    <s v="dr.uwizeye@gmail.com"/>
    <s v="(+250) 0788 457 397"/>
    <s v="MA English and MA in Development Studies"/>
    <d v="1981-01-01T00:00:00"/>
    <s v="Review Of Environmental And Population Health Challenges In The Rwandan Towns And Innovative Mitigation Strategies For Improved And Sustainble life"/>
    <s v="Field"/>
    <s v="No"/>
    <s v="Primary"/>
    <n v="24"/>
    <d v="2011-06-01T00:00:00"/>
    <d v="2011-03-01T00:00:00"/>
    <m/>
    <s v="Dr. Sokoni Cosmas Hassan"/>
    <m/>
    <m/>
    <n v="1"/>
    <s v="Host"/>
    <s v="Other"/>
    <m/>
    <s v="Yes"/>
    <s v="Yes"/>
    <m/>
    <s v="Academic"/>
    <s v="Assistant Lecturer"/>
    <s v="Associate Professor"/>
    <s v="Yes"/>
    <s v="Head of Department_x000a_ Deputy Team Leader of a Research Subprogram in Peace, Conflict and Security Studies at the Center for Conflict Management, University of Rwanda."/>
    <s v="UNIVERSITY OF RWANDA"/>
    <s v="0000-0002-9733-8969"/>
    <m/>
    <d v="2011-04-01T00:00:00"/>
    <d v="2011-12-01T00:00:00"/>
    <s v="Yes"/>
    <m/>
    <m/>
    <m/>
    <m/>
    <d v="2013-07-01T00:00:00"/>
    <s v="Yes"/>
    <d v="2014-03-04T00:00:00"/>
    <s v="Yes"/>
    <m/>
    <m/>
    <m/>
    <d v="2015-11-30T00:00:00"/>
    <x v="0"/>
    <n v="56"/>
    <n v="48"/>
    <m/>
    <n v="0"/>
    <n v="2"/>
    <n v="7"/>
    <n v="2"/>
    <n v="0"/>
    <n v="0"/>
    <n v="0"/>
    <s v="No"/>
    <s v="No"/>
    <m/>
    <m/>
    <m/>
    <m/>
    <s v="Yes"/>
    <m/>
    <m/>
    <n v="1"/>
    <n v="3"/>
    <m/>
    <s v="NF"/>
  </r>
  <r>
    <n v="5"/>
    <s v="C1/005"/>
    <s v="Wells"/>
    <m/>
    <s v="Utembe"/>
    <x v="0"/>
    <x v="0"/>
    <s v="Malawi"/>
    <s v="University of Malawi"/>
    <s v="Environmental Sciences"/>
    <s v="Physics and Biochemical Sciences"/>
    <s v="University of the Witwatersrand"/>
    <s v="No"/>
    <m/>
    <s v="Married"/>
    <s v="Married"/>
    <s v="Married"/>
    <s v="wutembe@cartafrica.org"/>
    <s v="wutembe@poly.ac.mw"/>
    <m/>
    <s v="Msc Environemntal (online)"/>
    <d v="1971-09-02T00:00:00"/>
    <s v="Assessment of occurrence, profile, distribution and exposure to polycyclic aromatic hydrocarbons (PAHs) in Malawi"/>
    <s v="Clinical research"/>
    <s v="yes"/>
    <s v="Primary"/>
    <n v="21"/>
    <d v="2011-04-13T00:00:00"/>
    <d v="2011-03-01T00:00:00"/>
    <m/>
    <s v="Prof Mary Gulumian"/>
    <s v="Dr. Louisa Alfazema"/>
    <m/>
    <n v="2"/>
    <s v="Host"/>
    <s v="Home"/>
    <m/>
    <s v="Yes"/>
    <s v="No"/>
    <m/>
    <s v="Academic"/>
    <s v="Lecturer"/>
    <s v="Senior Medical Epidemiologist _x000a_"/>
    <s v="Yes"/>
    <m/>
    <s v="NATIONAL INSTITUTE FOR OCCUPATIONAL HEALTH, SOUTH AFRICA (2012)"/>
    <s v="0000-0001-6547-7692"/>
    <m/>
    <d v="2011-04-01T00:00:00"/>
    <d v="2011-12-01T00:00:00"/>
    <s v="Yes"/>
    <m/>
    <m/>
    <m/>
    <m/>
    <d v="2013-07-01T00:00:00"/>
    <s v="Yes"/>
    <d v="2015-03-01T00:00:00"/>
    <s v="No"/>
    <m/>
    <m/>
    <m/>
    <d v="2016-06-30T00:00:00"/>
    <x v="0"/>
    <n v="63"/>
    <n v="55"/>
    <m/>
    <n v="0"/>
    <n v="5"/>
    <n v="15"/>
    <n v="4"/>
    <n v="0"/>
    <n v="0"/>
    <n v="0"/>
    <s v="No"/>
    <s v="No"/>
    <m/>
    <m/>
    <m/>
    <m/>
    <s v="No"/>
    <m/>
    <m/>
    <s v="NF"/>
    <s v="NF"/>
    <m/>
    <s v="NF"/>
  </r>
  <r>
    <n v="6"/>
    <s v="C1/006"/>
    <s v="Victoria"/>
    <s v="Mathew"/>
    <s v="Mwakalinga Chuma"/>
    <x v="1"/>
    <x v="0"/>
    <s v="Tanzania"/>
    <s v="Ifakara Health Institute"/>
    <s v="Biomedical and environmental sciences"/>
    <m/>
    <s v="University of the Witwatersrand"/>
    <s v="No"/>
    <m/>
    <s v="Married"/>
    <s v="Married"/>
    <s v="Married"/>
    <s v="vmwakalinga@cartafrica.org"/>
    <s v="vmwakalinga@ihi.or.tz "/>
    <s v="+255 738 357315; +255 767 366 539"/>
    <s v="Msc Urban Planing and Management"/>
    <d v="1977-09-15T00:00:00"/>
    <s v="Integrated geographical tools can enable targeted urban planning interventions to control malaria and lymphatic filariasis"/>
    <s v="Field"/>
    <s v="No"/>
    <s v="Primary"/>
    <n v="16"/>
    <d v="2011-03-07T00:00:00"/>
    <d v="2011-03-01T00:00:00"/>
    <m/>
    <s v="Dr. Maureen Coetzee"/>
    <s v="Dr. Gerry Killeen"/>
    <s v="Dr. Stefan Dongus"/>
    <n v="3"/>
    <s v="Host"/>
    <s v="Home"/>
    <s v="Home"/>
    <s v="Yes"/>
    <s v="Yes"/>
    <s v="No"/>
    <s v="Researcher"/>
    <s v="Assistant Lecturer"/>
    <s v="Senior Lecturer"/>
    <s v="Yes"/>
    <m/>
    <s v="ARTHI UNIVERSITY"/>
    <m/>
    <m/>
    <d v="2011-04-01T00:00:00"/>
    <d v="2011-12-01T00:00:00"/>
    <s v="Yes"/>
    <m/>
    <m/>
    <m/>
    <m/>
    <d v="2013-07-01T00:00:00"/>
    <s v="Yes"/>
    <d v="2014-03-01T00:00:00"/>
    <s v="Yes"/>
    <m/>
    <m/>
    <m/>
    <d v="2017-12-04T00:00:00"/>
    <x v="0"/>
    <n v="81"/>
    <n v="73"/>
    <m/>
    <s v="NF"/>
    <n v="4"/>
    <n v="1"/>
    <n v="0"/>
    <n v="0"/>
    <n v="0"/>
    <n v="1"/>
    <s v="JAS 1, 2011"/>
    <s v="No"/>
    <m/>
    <m/>
    <m/>
    <m/>
    <s v="No"/>
    <m/>
    <m/>
    <n v="3"/>
    <n v="3"/>
    <m/>
    <s v="NF"/>
  </r>
  <r>
    <n v="7"/>
    <s v="C1/007"/>
    <s v="Esnat"/>
    <s v="Dorothy"/>
    <s v="Chirwa"/>
    <x v="1"/>
    <x v="0"/>
    <s v="Malawi"/>
    <s v="University of Malawi"/>
    <s v="Mathematical Sciences"/>
    <s v="DPHRU Wits"/>
    <s v="University of the Witwatersrand"/>
    <s v="No"/>
    <m/>
    <s v="Married"/>
    <s v="Married"/>
    <s v="Married"/>
    <s v="echirwa@cartafrica.org"/>
    <s v="echirwa@chanco.unima.mw_x000a_ edkwalira@yahoo.com,"/>
    <m/>
    <s v="Masters in Biometry (online)"/>
    <d v="1971-06-06T00:00:00"/>
    <s v="Modelling longitudinal child growth within the Birth to Twenty (Soweto) and Lungwena (Mangochi, Malawi) cohorts"/>
    <s v="Field"/>
    <s v="No"/>
    <s v="Primary"/>
    <n v="7.5"/>
    <d v="2011-02-03T00:00:00"/>
    <d v="2011-03-01T00:00:00"/>
    <m/>
    <s v="Prof Shane Norris"/>
    <s v="Dr. Paula Griffiths"/>
    <s v="Assoc Prof. Ken Maleta"/>
    <n v="3"/>
    <s v="Host"/>
    <s v="Other"/>
    <s v="Home"/>
    <s v="Yes"/>
    <s v="No"/>
    <s v="No"/>
    <s v="Academic"/>
    <s v="Lecturer"/>
    <s v="Senior Biostatistician"/>
    <s v="Yes"/>
    <m/>
    <s v="SOUTH AFRICA MEDICAL RESEARCH COUNCIL "/>
    <s v="0000-0003-0471-4978"/>
    <m/>
    <d v="2011-04-01T00:00:00"/>
    <d v="2011-12-01T00:00:00"/>
    <s v="Yes"/>
    <m/>
    <m/>
    <m/>
    <m/>
    <d v="2013-07-01T00:00:00"/>
    <s v="Yes"/>
    <d v="2014-03-02T00:00:00"/>
    <s v="Yes"/>
    <m/>
    <m/>
    <m/>
    <d v="2016-10-31T00:00:00"/>
    <x v="0"/>
    <n v="67"/>
    <n v="59"/>
    <m/>
    <n v="1"/>
    <n v="7"/>
    <n v="47"/>
    <n v="3"/>
    <n v="0"/>
    <n v="0"/>
    <n v="0"/>
    <s v="No"/>
    <s v="No"/>
    <m/>
    <m/>
    <m/>
    <m/>
    <s v="No"/>
    <m/>
    <m/>
    <n v="2"/>
    <n v="2"/>
    <m/>
    <s v="NF"/>
  </r>
  <r>
    <n v="8"/>
    <s v="C1/008"/>
    <s v="Taofeek"/>
    <s v="Oluwole"/>
    <s v="Awotidebe"/>
    <x v="0"/>
    <x v="0"/>
    <s v="Nigeria"/>
    <s v="Obafemi Awolowo University"/>
    <s v="Exercise Physiology"/>
    <s v="Human Kinetics and Health Education"/>
    <s v="University of Ibadan"/>
    <s v="No"/>
    <n v="125847"/>
    <s v="Married"/>
    <s v="Married"/>
    <m/>
    <s v="tawotidebe@cartafrica.org"/>
    <s v="tidebet@yahoo.com"/>
    <s v="+2348037196021"/>
    <s v="M.SC Physiotherapy"/>
    <d v="1971-06-01T00:00:00"/>
    <s v="Cardiovascular Risk Profile And Physical Activity Level of Residents of a Semi – Urban Community  In Nigeria"/>
    <s v="Field"/>
    <s v="No"/>
    <s v="Primary"/>
    <n v="14"/>
    <d v="2011-07-15T00:00:00"/>
    <d v="2011-03-01T00:00:00"/>
    <m/>
    <s v="Professor Babalola Joseph Folorunso"/>
    <s v="Professor Lateef Babatunde Salako"/>
    <m/>
    <n v="2"/>
    <s v="Other "/>
    <m/>
    <m/>
    <s v="Yes"/>
    <m/>
    <m/>
    <s v="Academic"/>
    <s v="Lecturer II "/>
    <s v="Senior Lecturer"/>
    <s v="Yes"/>
    <s v="Vice Dean of the  Faculty of Basic Medical Sciences, College of Health Sciences"/>
    <s v="OBAFEMI AWOLOWO UNIVERSITY"/>
    <s v="0000-0002-8583-9467"/>
    <m/>
    <d v="2011-04-01T00:00:00"/>
    <d v="2011-12-01T00:00:00"/>
    <s v="Yes"/>
    <m/>
    <m/>
    <m/>
    <m/>
    <d v="2013-07-01T00:00:00"/>
    <s v="Yes"/>
    <d v="2014-03-03T00:00:00"/>
    <s v="Yes"/>
    <m/>
    <m/>
    <m/>
    <d v="2015-11-17T00:00:00"/>
    <x v="0"/>
    <n v="56"/>
    <n v="48"/>
    <m/>
    <n v="5"/>
    <n v="12"/>
    <n v="10"/>
    <n v="6"/>
    <n v="4"/>
    <n v="2"/>
    <n v="0"/>
    <s v="No"/>
    <s v="No"/>
    <m/>
    <m/>
    <m/>
    <m/>
    <s v="No"/>
    <m/>
    <m/>
    <s v="NF"/>
    <s v="NF"/>
    <m/>
    <s v="NF"/>
  </r>
  <r>
    <n v="9"/>
    <s v="C1/009"/>
    <s v="Fresier"/>
    <m/>
    <s v="Maseko"/>
    <x v="0"/>
    <x v="0"/>
    <s v="Malawi"/>
    <s v="University of Malawi"/>
    <s v="Community Health"/>
    <s v="Department of Community Health"/>
    <s v="University of the Malawi"/>
    <s v="Yes"/>
    <m/>
    <s v=""/>
    <s v="NF"/>
    <m/>
    <s v="fmaseko@cartafrica.org"/>
    <s v="fcmaseko@yahoo.com_x000a_ fmaseko@medcol.mw "/>
    <m/>
    <s v="Master of Public Health(online)"/>
    <d v="1972-08-30T00:00:00"/>
    <s v="Maximizing utilization of cervical cancer prevention services in South East Health Zone of Malawi. What would it take?"/>
    <s v="Field"/>
    <s v="No"/>
    <s v="Primary"/>
    <n v="11"/>
    <d v="2011-01-01T00:00:00"/>
    <d v="2011-03-01T00:00:00"/>
    <m/>
    <s v="Dr. Maureen Leah Chirwa"/>
    <s v="Dr. Adamson Muula"/>
    <m/>
    <n v="2"/>
    <s v="Home"/>
    <s v="Host"/>
    <m/>
    <s v="Yes"/>
    <s v="Yes"/>
    <m/>
    <s v="Academic"/>
    <m/>
    <s v="Lecturer"/>
    <m/>
    <m/>
    <s v="UNIVERSITY OF MALAWI"/>
    <s v="0000-0002-0996-4207"/>
    <m/>
    <d v="2011-04-01T00:00:00"/>
    <d v="2011-12-01T00:00:00"/>
    <s v="Yes"/>
    <m/>
    <m/>
    <m/>
    <m/>
    <d v="2013-07-01T00:00:00"/>
    <s v="Yes"/>
    <d v="2014-03-04T00:00:00"/>
    <s v="Yes"/>
    <m/>
    <m/>
    <m/>
    <d v="2016-08-31T00:00:00"/>
    <x v="0"/>
    <n v="65"/>
    <n v="57"/>
    <m/>
    <n v="7"/>
    <n v="6"/>
    <n v="1"/>
    <n v="3"/>
    <n v="1"/>
    <n v="0"/>
    <n v="0"/>
    <s v="No"/>
    <s v="No"/>
    <m/>
    <m/>
    <m/>
    <m/>
    <s v="No"/>
    <m/>
    <m/>
    <s v="NF"/>
    <s v="NF"/>
    <m/>
    <s v="NF"/>
  </r>
  <r>
    <n v="10"/>
    <s v="C1/010"/>
    <s v="François"/>
    <m/>
    <s v="Niragire"/>
    <x v="0"/>
    <x v="0"/>
    <s v="Rwanda"/>
    <s v="University of Rwanda"/>
    <s v="Statistics"/>
    <s v="Applied Statistics"/>
    <s v="University of Rwanda"/>
    <s v="Yes"/>
    <n v="213004253"/>
    <s v="Married"/>
    <s v="Married"/>
    <s v="Married"/>
    <s v="fniragire@cartafrica.org"/>
    <s v=" fniragire@ur.ac.rw; fniragiree@gmail.com; fniragire@gmail.com"/>
    <s v="+250 78 8273787/+250787427688"/>
    <s v="MSc. In Social Statistics"/>
    <d v="1973-09-08T00:00:00"/>
    <s v="Spatial modeling of the relationship between HIV prevalence and socioeconomic determinants of child mortality in Rwanda."/>
    <s v="Field"/>
    <s v="No"/>
    <s v="Secondary"/>
    <n v="13"/>
    <d v="2011-10-07T00:00:00"/>
    <d v="2011-03-01T00:00:00"/>
    <m/>
    <s v="Dr. Thomas N. O. Achia"/>
    <s v="Dr. Lyambabaje Alexandre"/>
    <s v="Joseph Ntaganira"/>
    <n v="3"/>
    <s v="Other "/>
    <s v="Home"/>
    <s v="Home"/>
    <s v="Yes"/>
    <s v="Yes"/>
    <s v="No"/>
    <s v="Academic"/>
    <s v="Assistant Lecturer"/>
    <s v="Professor "/>
    <s v="Yes"/>
    <s v="Director of Teaching and Learning,_x000a_Director of Research and Innovation at he College of Business and Economics (2022)"/>
    <s v="UNIVERSITY OF RWANDA"/>
    <s v="0000-0003-0473-387"/>
    <m/>
    <d v="2011-04-01T00:00:00"/>
    <d v="2011-12-01T00:00:00"/>
    <s v="Yes"/>
    <d v="2011-05-09T00:00:00"/>
    <m/>
    <d v="2013-01-24T00:00:00"/>
    <m/>
    <d v="2013-07-29T00:00:00"/>
    <s v="Yes"/>
    <d v="2014-03-05T00:00:00"/>
    <s v="Yes"/>
    <d v="2016-05-17T00:00:00"/>
    <d v="2017-07-31T00:00:00"/>
    <d v="2017-08-20T00:00:00"/>
    <d v="2017-07-31T00:00:00"/>
    <x v="0"/>
    <n v="76"/>
    <n v="68"/>
    <s v="Spatial modelling of the relationship between HIV prevalence and determinants of child_x000a_mortality in Rwanda"/>
    <n v="0"/>
    <n v="4"/>
    <n v="9"/>
    <n v="1"/>
    <n v="4"/>
    <n v="0"/>
    <n v="0"/>
    <s v="No"/>
    <s v="No"/>
    <m/>
    <m/>
    <m/>
    <m/>
    <s v="No"/>
    <m/>
    <m/>
    <n v="3"/>
    <n v="4"/>
    <m/>
    <s v="NF"/>
  </r>
  <r>
    <n v="11"/>
    <s v="C1/011"/>
    <s v="Joshua"/>
    <s v="Odunayo"/>
    <s v="Akinyemi"/>
    <x v="0"/>
    <x v="0"/>
    <s v="Nigeria"/>
    <s v="University of Ibadan"/>
    <s v="Epidemiology &amp; Medical Statistics"/>
    <s v="Epidemiology and Medical Statistics"/>
    <s v="University of Ibadan"/>
    <s v="Yes"/>
    <m/>
    <s v="Single"/>
    <s v="Married"/>
    <s v="Married"/>
    <s v="jakinyemi@cartafrica.org"/>
    <s v="odunjoshua@yahoo.com_x000a_ joakinyemi@com.ui.edu.ng"/>
    <s v="+234-8077677427"/>
    <s v="MSc (Medical Statistics)"/>
    <d v="1976-12-04T00:00:00"/>
    <s v="Levels, Trends and Differentials of Infant and Child Mortality in Nigeria: 1990 - 2008"/>
    <s v="Field"/>
    <s v="No"/>
    <s v="Secondary"/>
    <n v="21"/>
    <d v="2011-03-07T00:00:00"/>
    <d v="2011-03-01T00:00:00"/>
    <m/>
    <s v="Prof Afolabi Bamgboye"/>
    <s v="Prof. Olusola Ayeni"/>
    <m/>
    <n v="2"/>
    <s v="Home"/>
    <s v="Host"/>
    <m/>
    <s v="Yes"/>
    <s v="No"/>
    <m/>
    <s v="Academic"/>
    <s v="Lecturer"/>
    <s v="Professor "/>
    <s v="Yes"/>
    <m/>
    <s v="UNIVERSITY OF IBADAN"/>
    <s v="0000-0002-0675-2110"/>
    <m/>
    <d v="2011-04-01T00:00:00"/>
    <d v="2011-12-01T00:00:00"/>
    <s v="Yes"/>
    <m/>
    <m/>
    <m/>
    <m/>
    <d v="2013-07-01T00:00:00"/>
    <s v="Yes"/>
    <d v="2014-03-06T00:00:00"/>
    <s v="Yes"/>
    <m/>
    <m/>
    <m/>
    <d v="2014-02-01T00:00:00"/>
    <x v="0"/>
    <n v="35"/>
    <n v="27"/>
    <s v="Levels, Trends and Differentials in Under-five Mortality in _x000a_Nigeria (1990-2008)"/>
    <n v="18"/>
    <n v="14"/>
    <n v="117"/>
    <n v="4"/>
    <n v="2"/>
    <n v="7"/>
    <n v="6"/>
    <s v="No"/>
    <s v="No"/>
    <m/>
    <m/>
    <m/>
    <m/>
    <s v="No"/>
    <m/>
    <m/>
    <n v="0"/>
    <n v="2"/>
    <m/>
    <s v="NF"/>
  </r>
  <r>
    <n v="12"/>
    <s v="C1/012"/>
    <s v="Mphatso"/>
    <s v="Steve Wilbes"/>
    <s v="Kamndaya"/>
    <x v="0"/>
    <x v="0"/>
    <s v="Malawi"/>
    <s v="University of Malawi"/>
    <s v="Mathematics and Statistics"/>
    <m/>
    <s v="University of the Witwatersrand"/>
    <s v="No"/>
    <m/>
    <s v="Married"/>
    <s v="Married"/>
    <s v="Married"/>
    <s v="mkamndaya@cartafrica.org"/>
    <s v="kamndayam@yahoo.com"/>
    <s v="+265999851477"/>
    <s v="MSc Mathematical Statistics"/>
    <d v="1976-06-07T00:00:00"/>
    <s v="Modeling indoor air pollution to improve health delivery systems and public health in Malawi "/>
    <s v="Field"/>
    <s v="No"/>
    <s v="Primary"/>
    <n v="18"/>
    <d v="2011-03-10T00:00:00"/>
    <d v="2011-03-01T00:00:00"/>
    <m/>
    <s v="Lawrence N.M. Kazembe"/>
    <s v="Dr. Liz Thomas"/>
    <m/>
    <n v="2"/>
    <s v="Home"/>
    <s v="Host"/>
    <m/>
    <s v="Yes"/>
    <s v="No"/>
    <m/>
    <s v="Academic"/>
    <s v="Lecturer"/>
    <s v="Associate Professor "/>
    <s v="Yes"/>
    <m/>
    <s v="UNIVERSITY OF MALAWI"/>
    <s v="0000-0002-7597-3339"/>
    <m/>
    <d v="2011-04-01T00:00:00"/>
    <d v="2011-12-01T00:00:00"/>
    <s v="Yes"/>
    <m/>
    <m/>
    <d v="2012-10-11T00:00:00"/>
    <s v="Multilevel analysis of determinants of HIV- related sexual risks-taking and decision making among youths in urban informal settlements in Malawi and South Africa"/>
    <d v="2013-07-01T00:00:00"/>
    <s v="Yes"/>
    <d v="2014-03-07T00:00:00"/>
    <s v="Yes"/>
    <m/>
    <m/>
    <m/>
    <d v="2016-03-31T00:00:00"/>
    <x v="0"/>
    <n v="60"/>
    <n v="52"/>
    <m/>
    <n v="0"/>
    <n v="5"/>
    <n v="10"/>
    <n v="5"/>
    <n v="0"/>
    <n v="0"/>
    <n v="0"/>
    <s v="No"/>
    <s v="No"/>
    <m/>
    <m/>
    <m/>
    <m/>
    <s v="No"/>
    <m/>
    <m/>
    <n v="1"/>
    <n v="2"/>
    <m/>
    <s v="NF"/>
  </r>
  <r>
    <n v="13"/>
    <s v="C1/013"/>
    <s v="Esther"/>
    <s v="Clyde"/>
    <s v="Nabakwe"/>
    <x v="1"/>
    <x v="0"/>
    <s v="Kenya"/>
    <s v="Moi University"/>
    <s v="Pediatrics &amp; Child health"/>
    <m/>
    <s v="Moi University"/>
    <s v="Yes"/>
    <m/>
    <s v="Single"/>
    <s v="Single"/>
    <s v="Single"/>
    <s v="nabakwe@cartafrica.org"/>
    <s v="echirwa@chanco.unima.mw_x000a_edkwalira@yahoo.com"/>
    <m/>
    <s v="M.Med Paediatrics"/>
    <d v="1963-02-21T00:00:00"/>
    <s v="Socio-cultural and economic determinants of HIV mothers' knowledge, attitude and practise of current WHO infant feeding policy and the impact on infants' outcome"/>
    <s v="Field"/>
    <s v="No"/>
    <s v="Primary"/>
    <n v="25"/>
    <d v="2011-03-03T00:00:00"/>
    <d v="2011-03-01T00:00:00"/>
    <m/>
    <s v="Prof Joshua Akong’a"/>
    <s v="Dr. Grace Ettyang"/>
    <m/>
    <n v="2"/>
    <s v="Home"/>
    <s v="Host"/>
    <m/>
    <s v="Yes"/>
    <s v="Yes"/>
    <m/>
    <s v="Academic"/>
    <m/>
    <s v="Senior Lecturer"/>
    <m/>
    <m/>
    <s v="MOI UNIVERSITY"/>
    <s v="0000-0002-0401-3373"/>
    <m/>
    <d v="2011-04-01T00:00:00"/>
    <d v="2011-12-01T00:00:00"/>
    <s v="Yes"/>
    <d v="2011-05-02T00:00:00"/>
    <d v="2011-07-03T00:00:00"/>
    <m/>
    <m/>
    <d v="2013-07-01T00:00:00"/>
    <s v="Yes"/>
    <d v="2014-03-08T00:00:00"/>
    <s v="Yes"/>
    <m/>
    <m/>
    <m/>
    <d v="2019-08-22T00:00:00"/>
    <x v="0"/>
    <n v="101"/>
    <n v="93"/>
    <s v="Sex and young people in urban slums: Exploring the material_x000a_deprivation and sexual risk nexus in_x000a_Malawi and South Africa"/>
    <n v="4"/>
    <n v="4"/>
    <n v="2"/>
    <n v="0"/>
    <n v="0"/>
    <n v="0"/>
    <n v="0"/>
    <s v="No"/>
    <s v="No"/>
    <m/>
    <m/>
    <m/>
    <m/>
    <s v="No"/>
    <m/>
    <m/>
    <n v="3"/>
    <n v="3"/>
    <m/>
    <s v="NF"/>
  </r>
  <r>
    <n v="14"/>
    <s v="C1/014"/>
    <s v="Nicole"/>
    <m/>
    <s v="De Wet"/>
    <x v="1"/>
    <x v="0"/>
    <s v="South Africa"/>
    <s v="University of the Witwatersrand"/>
    <s v="Demography"/>
    <s v="Demography and Population Studies"/>
    <s v="University of the Witwatersrand"/>
    <s v="Yes"/>
    <s v="0211542Y"/>
    <s v="Single"/>
    <s v="Married"/>
    <s v="Single"/>
    <s v="ndewet@cartafrica.org"/>
    <s v="nicole.dewet@wits.ac.za_x000a_Nic_dewet@yahoo.com"/>
    <m/>
    <s v="Master of Arts Demography and Population Studies"/>
    <d v="1984-05-13T00:00:00"/>
    <s v="Domestic Violence and child health outcomes: An investigation into the relationship between frequency of abuse and negative child health outcomes in two African countries."/>
    <s v="Field"/>
    <s v="No"/>
    <s v="Primary"/>
    <n v="22.5"/>
    <d v="2011-03-03T00:00:00"/>
    <d v="2011-03-01T00:00:00"/>
    <m/>
    <s v="Prof Clifford Odimegwu"/>
    <m/>
    <m/>
    <n v="1"/>
    <s v="Home"/>
    <m/>
    <m/>
    <s v="No"/>
    <m/>
    <m/>
    <s v="Academic"/>
    <s v="Tutor"/>
    <s v="Associate Professor "/>
    <s v="Yes"/>
    <s v="Assistant Dean for Postgraduate Studies, Faculty of Humanities"/>
    <s v="UNIVERSITY OF THE WITWATERSRAND"/>
    <s v="0000-0001-5750-2851"/>
    <m/>
    <d v="2011-04-01T00:00:00"/>
    <d v="2011-12-01T00:00:00"/>
    <s v="Yes"/>
    <m/>
    <m/>
    <m/>
    <m/>
    <d v="2013-07-01T00:00:00"/>
    <s v="Yes"/>
    <d v="2014-03-09T00:00:00"/>
    <s v="Yes"/>
    <m/>
    <m/>
    <m/>
    <d v="2013-11-30T00:00:00"/>
    <x v="0"/>
    <n v="32"/>
    <n v="24"/>
    <m/>
    <n v="0"/>
    <n v="2"/>
    <n v="56"/>
    <n v="4"/>
    <n v="6"/>
    <n v="11"/>
    <n v="7"/>
    <s v="No"/>
    <s v="No"/>
    <m/>
    <m/>
    <m/>
    <m/>
    <s v="No"/>
    <m/>
    <m/>
    <n v="0"/>
    <n v="0"/>
    <m/>
    <s v="NF"/>
  </r>
  <r>
    <n v="15"/>
    <s v="C1/015"/>
    <s v="Kennedy"/>
    <s v="S.Naviava"/>
    <s v="Otwombe"/>
    <x v="0"/>
    <x v="0"/>
    <s v="South Africa"/>
    <s v="University of the Witwatersrand"/>
    <s v=" Epidemiology &amp; Medical Biostatistics"/>
    <s v="Perinatal HIV Research Unit, Dept. Data and Statistics"/>
    <s v="University of the Witwatersrand"/>
    <s v="Yes"/>
    <m/>
    <s v="Married"/>
    <s v="Married"/>
    <s v="Married"/>
    <s v="otwombek@phru.co.za"/>
    <s v="otwombek@phru.co.za"/>
    <m/>
    <s v="M.Sc Mathematical statistics"/>
    <d v="1973-05-17T00:00:00"/>
    <s v="Use of frailty modeling with arbitrary censoring in determining predictors of mortality for a Clinical researchized HIV positive population in South Africa"/>
    <s v="Clinical research"/>
    <s v="No"/>
    <s v="Secondary"/>
    <n v="21"/>
    <d v="2011-04-05T00:00:00"/>
    <d v="2011-03-01T00:00:00"/>
    <m/>
    <s v="Dr. Tobias Chirwa"/>
    <s v="Dr. Guy de Bruyn"/>
    <m/>
    <n v="2"/>
    <s v="Home"/>
    <s v="Home"/>
    <m/>
    <s v="Yes"/>
    <s v="No"/>
    <m/>
    <s v="Other"/>
    <s v="Senior Statistician"/>
    <s v="Associate Professor "/>
    <s v="Yes"/>
    <m/>
    <s v="UNIVERSITY OF THE WITWATERSRAND"/>
    <s v="0000-0002-7433-4383"/>
    <m/>
    <d v="2011-04-01T00:00:00"/>
    <d v="2011-12-01T00:00:00"/>
    <s v="Yes"/>
    <m/>
    <m/>
    <m/>
    <m/>
    <d v="2013-07-01T00:00:00"/>
    <s v="Yes"/>
    <d v="2014-03-10T00:00:00"/>
    <s v="Yes"/>
    <m/>
    <m/>
    <m/>
    <d v="2018-07-04T00:00:00"/>
    <x v="0"/>
    <n v="88"/>
    <n v="80"/>
    <m/>
    <n v="8"/>
    <n v="45"/>
    <n v="55"/>
    <n v="5"/>
    <n v="2"/>
    <n v="0"/>
    <n v="0"/>
    <s v="No"/>
    <s v="No"/>
    <m/>
    <m/>
    <m/>
    <m/>
    <s v="No"/>
    <m/>
    <m/>
    <n v="2"/>
    <n v="2"/>
    <m/>
    <s v="NF"/>
  </r>
  <r>
    <n v="16"/>
    <s v="C1/016"/>
    <s v="Peter"/>
    <s v="Suriwakenda"/>
    <s v="Nyasulu"/>
    <x v="0"/>
    <x v="0"/>
    <s v="Malawi"/>
    <s v="University of the Witwatersrand"/>
    <s v=" Epidemiology &amp; Medical Biostatistics"/>
    <s v="Division of Epidemiology &amp; Medical Biostatistics"/>
    <s v="University of the Witwatersrand"/>
    <s v="Yes"/>
    <m/>
    <s v=""/>
    <s v="Married"/>
    <m/>
    <s v="pnyasulu@cartafrica.org"/>
    <s v="Peter.Nyasulu@wits.ac.za"/>
    <m/>
    <s v="M.Sc (Medicine)"/>
    <d v="1968-12-29T00:00:00"/>
    <s v="Surveillance of antimicrobial susceptibility patterns among pathogens isolated in public sector Clinical researchs associated with academic institutions, South Africa during a 5 year period 2005-2009"/>
    <s v="Clinical research - Retrospective"/>
    <s v="yes"/>
    <s v="Secondary"/>
    <n v="11"/>
    <d v="2011-03-03T00:00:00"/>
    <d v="2011-03-01T00:00:00"/>
    <m/>
    <s v="Prof Jill Murray"/>
    <s v="Prof. Hendrik J. Koornhof"/>
    <s v="Dr. Olga Perovic"/>
    <n v="3"/>
    <s v="Home"/>
    <s v="Home"/>
    <s v="Home"/>
    <s v="Yes"/>
    <s v="No"/>
    <s v="No"/>
    <s v="Academic"/>
    <m/>
    <s v="Associate Professor "/>
    <s v="Yes"/>
    <m/>
    <s v="STELLENBOSCH UNIVERSITY"/>
    <s v="0000-0003-2757-0663"/>
    <m/>
    <d v="2011-04-01T00:00:00"/>
    <d v="2011-12-01T00:00:00"/>
    <s v="Yes"/>
    <m/>
    <m/>
    <m/>
    <m/>
    <d v="2013-07-01T00:00:00"/>
    <s v="Yes"/>
    <d v="2014-03-11T00:00:00"/>
    <s v="Yes"/>
    <m/>
    <m/>
    <m/>
    <d v="2014-09-30T00:00:00"/>
    <x v="0"/>
    <n v="42"/>
    <n v="34"/>
    <m/>
    <n v="3"/>
    <n v="10"/>
    <n v="77"/>
    <n v="4"/>
    <n v="10"/>
    <n v="6"/>
    <n v="9"/>
    <s v="No"/>
    <s v="No"/>
    <m/>
    <m/>
    <m/>
    <m/>
    <s v="No"/>
    <m/>
    <m/>
    <s v="NF"/>
    <s v="NF"/>
    <m/>
    <s v="NF"/>
  </r>
  <r>
    <n v="17"/>
    <s v="C1/017"/>
    <s v="Rose"/>
    <s v="Okoyo"/>
    <s v="Opiyo"/>
    <x v="1"/>
    <x v="0"/>
    <s v="Kenya"/>
    <s v="University of Nairobi"/>
    <s v="Nutrition"/>
    <s v="Food Science, Nutrition and Technology"/>
    <s v="University of Nairobi"/>
    <s v="Yes"/>
    <s v="A80/82301/2011"/>
    <s v="Married"/>
    <s v="Married"/>
    <s v="Married"/>
    <s v="ropiyo@cartafrica.org"/>
    <s v="roseopiyo@uonbi.ac.ke_x000a_ roseopiyo04@yahoo.co.uk"/>
    <s v="+254 722473122"/>
    <s v="Msc Applied Human Nutrition"/>
    <d v="1962-12-12T00:00:00"/>
    <s v="Effect of Omega-3 Fatty Acids (Fish Oil) Supplementation along with Diet on Depression and Nutrition Status of HIV-Seropositive and HIV-Seronegative Pregnant Mothers among Low-income Urban Population in Nairobi"/>
    <s v="Clinical research - RCT"/>
    <s v="yes"/>
    <s v="Primary"/>
    <n v="17"/>
    <d v="2011-09-15T00:00:00"/>
    <d v="2011-03-01T00:00:00"/>
    <m/>
    <s v="Prof. Wambui Kogi-Makau"/>
    <s v="Prof. Koigi R. Kamau"/>
    <s v="Dr. Anne Obondo"/>
    <n v="3"/>
    <s v="Home"/>
    <s v="Home"/>
    <s v="Home"/>
    <s v="Yes"/>
    <s v="No"/>
    <s v="No"/>
    <s v="Academic"/>
    <s v=" Lecturer"/>
    <s v="Senior Lecturer"/>
    <s v="No"/>
    <s v="Member of  College of Health Sciences, University of Nairobi Committee on Guidelines for PhD Equivalent Qualifications for Clinicians."/>
    <s v="UNIVERSITY OF NAIROBI"/>
    <s v="0000-0003-1885-9991"/>
    <m/>
    <d v="2011-04-01T00:00:00"/>
    <d v="2011-12-01T00:00:00"/>
    <s v="Yes"/>
    <m/>
    <m/>
    <m/>
    <s v="Effect of fish oil Omega- 3 fatty acids on reduction of depressive symptoms among HIV - seropositive pregnant women"/>
    <d v="2013-07-01T00:00:00"/>
    <s v="Yes"/>
    <d v="2014-03-12T00:00:00"/>
    <s v="Yes"/>
    <m/>
    <m/>
    <m/>
    <d v="2015-09-30T00:00:00"/>
    <x v="0"/>
    <n v="54"/>
    <n v="46"/>
    <s v="Effect of fish oil Omega- 3 fatty acids on reduction of depressive symptoms among HIV - seropositive pregnant women"/>
    <m/>
    <n v="3"/>
    <n v="8"/>
    <n v="1"/>
    <n v="1"/>
    <n v="1"/>
    <n v="0"/>
    <s v="No"/>
    <s v="No"/>
    <m/>
    <m/>
    <m/>
    <m/>
    <s v="No"/>
    <m/>
    <m/>
    <n v="2"/>
    <n v="2"/>
    <m/>
    <s v="NF"/>
  </r>
  <r>
    <n v="18"/>
    <s v="C1/018"/>
    <s v="Sunday"/>
    <s v="Adepoju"/>
    <s v="Adedini"/>
    <x v="0"/>
    <x v="0"/>
    <s v="Nigeria"/>
    <s v="Obafemi Awolowo University"/>
    <s v="Demography and Population Studies"/>
    <s v="Demography and Population Studies"/>
    <s v="University of the Witwatersrand"/>
    <s v="No"/>
    <n v="560454"/>
    <s v="Married"/>
    <s v="Married"/>
    <s v="Married"/>
    <s v="sadedini@cartafrica.org"/>
    <s v="sunday.adedini@gmail.com_x000a_adedinisunday@yahoo.com"/>
    <s v="+234-803 397 7498"/>
    <s v="M.Sc Demography and Social Statistics "/>
    <d v="1975-04-27T00:00:00"/>
    <s v="Multilevel Analysis of Determinants of Infant and Child Mortality in West Africa"/>
    <s v="Field"/>
    <s v="No"/>
    <s v="Secondary"/>
    <n v="13"/>
    <d v="2011-02-08T00:00:00"/>
    <d v="2011-03-01T00:00:00"/>
    <m/>
    <s v="Prof Clifford Odimegwu"/>
    <s v="Dr. Samson Bamiwuye"/>
    <m/>
    <n v="2"/>
    <s v="Host"/>
    <s v="Home"/>
    <m/>
    <s v="Yes"/>
    <s v="Yes"/>
    <m/>
    <s v="Academic"/>
    <s v="Lecturer"/>
    <s v="Professor "/>
    <s v="Yes"/>
    <s v="Head Demographer; Head of Demography and Social Statistics (2021)"/>
    <s v="FEDERAL UNIVERSITY, OYE-EKITI (2020)"/>
    <s v="0000-0003-0378-1941"/>
    <m/>
    <d v="2011-04-01T00:00:00"/>
    <d v="2011-12-01T00:00:00"/>
    <s v="Yes"/>
    <m/>
    <m/>
    <m/>
    <m/>
    <d v="2013-07-01T00:00:00"/>
    <s v="Yes"/>
    <d v="2014-03-13T00:00:00"/>
    <s v="Yes"/>
    <m/>
    <m/>
    <m/>
    <d v="2013-03-01T00:00:00"/>
    <x v="0"/>
    <n v="24"/>
    <n v="16"/>
    <m/>
    <s v="NF"/>
    <n v="4"/>
    <n v="43"/>
    <n v="6"/>
    <n v="4"/>
    <n v="6"/>
    <n v="6"/>
    <s v="No"/>
    <s v="No"/>
    <m/>
    <m/>
    <m/>
    <m/>
    <s v="No"/>
    <m/>
    <m/>
    <n v="3"/>
    <n v="3"/>
    <m/>
    <s v="NF"/>
  </r>
  <r>
    <n v="19"/>
    <s v="C1/019"/>
    <s v="Sulaimon"/>
    <s v="Taiwo"/>
    <s v="Adedokun"/>
    <x v="0"/>
    <x v="0"/>
    <s v="Nigeria"/>
    <s v="Obafemi Awolowo University"/>
    <s v="Demography and Social Statistics"/>
    <s v="Demography and Social Statistics"/>
    <s v="Obafemi Awolowo University"/>
    <s v="Yes"/>
    <m/>
    <s v="Married"/>
    <s v="Married"/>
    <s v="Married"/>
    <s v="sadedokun@cartafrica.org"/>
    <s v="adedokunsulait@gmail.com"/>
    <s v="+2348051398276"/>
    <s v="M.Sc Demography and Social Statistics "/>
    <d v="1972-12-11T00:00:00"/>
    <s v="Maternal and Socio-demographic Correlates of Under-five Mortality in Yobe State, Nigeria"/>
    <s v="Field"/>
    <s v="No"/>
    <s v="Secondary"/>
    <n v="21.5"/>
    <d v="2011-03-03T00:00:00"/>
    <d v="2011-03-01T00:00:00"/>
    <m/>
    <s v="Ogunjuyigbe Peter Olasupo"/>
    <m/>
    <m/>
    <n v="1"/>
    <s v="Home"/>
    <m/>
    <m/>
    <s v="Yes"/>
    <m/>
    <m/>
    <s v="Academic"/>
    <s v="Lecturer II"/>
    <s v="Associate Professor "/>
    <s v="Yes"/>
    <m/>
    <s v="OBAFEMI AWOLOWO UNIVERSITY"/>
    <s v="0000-0003-0021-8045"/>
    <m/>
    <d v="2011-04-01T00:00:00"/>
    <d v="2011-12-01T00:00:00"/>
    <s v="Yes"/>
    <m/>
    <m/>
    <d v="2012-11-12T00:00:00"/>
    <s v="Comparative analysis of the factors accounting for under-five mortality differentials in North East and South West of Nigeria"/>
    <d v="2013-07-01T00:00:00"/>
    <s v="Yes"/>
    <d v="2015-03-01T00:00:00"/>
    <s v="No"/>
    <m/>
    <m/>
    <m/>
    <d v="2013-05-01T00:00:00"/>
    <x v="0"/>
    <n v="26"/>
    <n v="18"/>
    <s v="Comparative analysis of the factors accounting for under-five mortality differentials in North East and South West of Nigeria"/>
    <m/>
    <m/>
    <n v="12"/>
    <n v="0"/>
    <n v="0"/>
    <n v="4"/>
    <n v="1"/>
    <s v="No"/>
    <s v="No"/>
    <m/>
    <m/>
    <m/>
    <m/>
    <s v="No"/>
    <m/>
    <m/>
    <n v="3"/>
    <n v="5"/>
    <m/>
    <s v="NF"/>
  </r>
  <r>
    <n v="20"/>
    <s v="C1/020"/>
    <s v="Sulaimon"/>
    <s v="Atolagbe"/>
    <s v="Afolabi"/>
    <x v="0"/>
    <x v="0"/>
    <s v="Nigeria"/>
    <s v="AGINCOURT"/>
    <s v="Demography &amp; Population Studies"/>
    <s v="Demography &amp; Population Studies"/>
    <s v="University of the Witwatersrand"/>
    <s v="No"/>
    <s v="0607789e"/>
    <s v=""/>
    <s v="Married"/>
    <m/>
    <s v="safolabi@cartafrica.org"/>
    <s v="afolaborn@gmail.com"/>
    <s v="+2771718311"/>
    <s v="MA in Demography and Population studies"/>
    <d v="1978-09-11T00:00:00"/>
    <s v="License to move: a longitudinal study of migration and its relation to HIV and TB in high mortality post-apartheid South Africa."/>
    <s v="Field"/>
    <s v="yes"/>
    <s v="Primary"/>
    <n v="12"/>
    <d v="2011-03-07T00:00:00"/>
    <d v="2011-03-01T00:00:00"/>
    <m/>
    <s v="Dr. Mark Collinson"/>
    <s v="Prof. Philippe Bocquier"/>
    <m/>
    <n v="2"/>
    <s v="Home"/>
    <s v="Host"/>
    <m/>
    <s v="Yes"/>
    <s v="No"/>
    <m/>
    <s v="Other"/>
    <m/>
    <s v="Lead Data Scientist"/>
    <m/>
    <m/>
    <s v="UNIVERSITY OF THE WITWATERSRAND"/>
    <s v="0000-0001-9382-6386"/>
    <m/>
    <d v="2011-04-01T00:00:00"/>
    <d v="2011-12-01T00:00:00"/>
    <s v="Yes"/>
    <m/>
    <m/>
    <m/>
    <m/>
    <d v="2013-07-01T00:00:00"/>
    <s v="Yes"/>
    <d v="2014-03-14T00:00:00"/>
    <s v="Yes"/>
    <m/>
    <m/>
    <m/>
    <d v="2017-12-04T00:00:00"/>
    <x v="0"/>
    <n v="81"/>
    <n v="73"/>
    <m/>
    <n v="1"/>
    <n v="8"/>
    <n v="3"/>
    <n v="0"/>
    <n v="0"/>
    <n v="0"/>
    <n v="0"/>
    <s v="No"/>
    <s v="No"/>
    <m/>
    <m/>
    <m/>
    <m/>
    <s v="No"/>
    <m/>
    <m/>
    <s v="NF"/>
    <s v="NF"/>
    <m/>
    <s v="NF"/>
  </r>
  <r>
    <n v="21"/>
    <s v="C1/021"/>
    <s v="Kanyiva "/>
    <m/>
    <s v="Muindi"/>
    <x v="1"/>
    <x v="0"/>
    <m/>
    <m/>
    <m/>
    <m/>
    <s v="University of the Witwatersrand"/>
    <s v="No"/>
    <s v="NF"/>
    <s v="NF"/>
    <s v="NF"/>
    <s v="NF"/>
    <m/>
    <m/>
    <m/>
    <m/>
    <m/>
    <m/>
    <m/>
    <m/>
    <m/>
    <m/>
    <m/>
    <d v="2011-03-01T00:00:00"/>
    <m/>
    <m/>
    <m/>
    <m/>
    <m/>
    <m/>
    <m/>
    <m/>
    <m/>
    <m/>
    <m/>
    <m/>
    <m/>
    <m/>
    <m/>
    <m/>
    <m/>
    <m/>
    <m/>
    <m/>
    <m/>
    <m/>
    <m/>
    <m/>
    <m/>
    <m/>
    <m/>
    <m/>
    <m/>
    <m/>
    <m/>
    <m/>
    <m/>
    <m/>
    <x v="1"/>
    <s v="Didn’t take up"/>
    <m/>
    <m/>
    <m/>
    <m/>
    <m/>
    <m/>
    <m/>
    <m/>
    <m/>
    <s v="No"/>
    <s v=""/>
    <m/>
    <m/>
    <m/>
    <m/>
    <m/>
    <m/>
    <m/>
    <m/>
    <m/>
    <m/>
    <m/>
  </r>
  <r>
    <n v="22"/>
    <s v="C1/022"/>
    <s v="Theresa"/>
    <s v="Njeri"/>
    <s v="Kinyari"/>
    <x v="1"/>
    <x v="0"/>
    <s v="Kenya"/>
    <s v="University of Nairobi"/>
    <m/>
    <m/>
    <m/>
    <m/>
    <s v="NF"/>
    <s v="NF"/>
    <s v="NF"/>
    <s v="NF"/>
    <m/>
    <m/>
    <m/>
    <m/>
    <m/>
    <m/>
    <m/>
    <m/>
    <m/>
    <m/>
    <m/>
    <d v="2011-03-01T00:00:00"/>
    <d v="2011-11-18T00:00:00"/>
    <m/>
    <m/>
    <m/>
    <n v="0"/>
    <m/>
    <m/>
    <m/>
    <m/>
    <m/>
    <m/>
    <m/>
    <m/>
    <m/>
    <m/>
    <m/>
    <m/>
    <m/>
    <m/>
    <d v="2011-04-01T00:00:00"/>
    <m/>
    <m/>
    <m/>
    <m/>
    <m/>
    <m/>
    <m/>
    <m/>
    <m/>
    <m/>
    <m/>
    <m/>
    <m/>
    <m/>
    <x v="2"/>
    <s v="Terminated"/>
    <m/>
    <m/>
    <m/>
    <m/>
    <m/>
    <m/>
    <m/>
    <m/>
    <m/>
    <s v="No"/>
    <s v=""/>
    <m/>
    <m/>
    <m/>
    <m/>
    <m/>
    <m/>
    <m/>
    <m/>
    <m/>
    <m/>
    <s v="NF"/>
  </r>
  <r>
    <n v="23"/>
    <s v="C1/023"/>
    <s v="Peter "/>
    <s v="Mwamba "/>
    <s v="Maturi"/>
    <x v="0"/>
    <x v="0"/>
    <s v="Kenya"/>
    <s v="University of Nairobi"/>
    <m/>
    <m/>
    <s v="University of Nairobi"/>
    <s v="Yes"/>
    <s v="NF"/>
    <s v="NF"/>
    <s v="NF"/>
    <s v="NF"/>
    <m/>
    <m/>
    <m/>
    <m/>
    <m/>
    <m/>
    <m/>
    <m/>
    <m/>
    <m/>
    <m/>
    <d v="2011-03-01T00:00:00"/>
    <d v="2016-08-31T00:00:00"/>
    <m/>
    <m/>
    <m/>
    <n v="0"/>
    <m/>
    <m/>
    <m/>
    <m/>
    <m/>
    <m/>
    <m/>
    <m/>
    <m/>
    <m/>
    <m/>
    <m/>
    <m/>
    <m/>
    <d v="2011-04-01T00:00:00"/>
    <m/>
    <m/>
    <m/>
    <m/>
    <m/>
    <m/>
    <m/>
    <m/>
    <m/>
    <m/>
    <m/>
    <m/>
    <m/>
    <m/>
    <x v="2"/>
    <s v="Terminated"/>
    <m/>
    <m/>
    <m/>
    <m/>
    <m/>
    <m/>
    <m/>
    <m/>
    <m/>
    <s v="No"/>
    <s v=""/>
    <m/>
    <m/>
    <m/>
    <m/>
    <m/>
    <m/>
    <m/>
    <m/>
    <m/>
    <m/>
    <s v="NF"/>
  </r>
  <r>
    <n v="24"/>
    <s v="C1/024"/>
    <s v="Jaclkline"/>
    <s v="Halima"/>
    <s v="Mgumia"/>
    <x v="1"/>
    <x v="0"/>
    <s v="Tanzania"/>
    <s v="University of Dar es Salaam"/>
    <m/>
    <m/>
    <m/>
    <m/>
    <s v="NF"/>
    <s v="NF"/>
    <s v="NF"/>
    <s v="NF"/>
    <m/>
    <m/>
    <m/>
    <m/>
    <m/>
    <m/>
    <m/>
    <m/>
    <m/>
    <m/>
    <m/>
    <d v="2011-03-01T00:00:00"/>
    <d v="2012-12-31T00:00:00"/>
    <m/>
    <m/>
    <m/>
    <n v="0"/>
    <m/>
    <m/>
    <m/>
    <m/>
    <m/>
    <m/>
    <m/>
    <m/>
    <m/>
    <m/>
    <m/>
    <m/>
    <m/>
    <m/>
    <d v="2011-04-01T00:00:00"/>
    <m/>
    <m/>
    <m/>
    <m/>
    <m/>
    <m/>
    <m/>
    <m/>
    <m/>
    <m/>
    <m/>
    <m/>
    <m/>
    <m/>
    <x v="2"/>
    <s v="Terminated"/>
    <m/>
    <m/>
    <m/>
    <m/>
    <m/>
    <m/>
    <m/>
    <m/>
    <m/>
    <s v="No"/>
    <m/>
    <m/>
    <m/>
    <m/>
    <m/>
    <m/>
    <m/>
    <m/>
    <m/>
    <m/>
    <m/>
    <s v="NF"/>
  </r>
  <r>
    <n v="25"/>
    <s v="C1/025"/>
    <s v="Joseph "/>
    <m/>
    <s v="Matovu"/>
    <x v="0"/>
    <x v="0"/>
    <s v="Uganda"/>
    <s v="Makerere University"/>
    <m/>
    <m/>
    <m/>
    <m/>
    <s v="NF"/>
    <s v="NF"/>
    <s v="NF"/>
    <s v="NF"/>
    <m/>
    <m/>
    <m/>
    <m/>
    <m/>
    <m/>
    <m/>
    <m/>
    <m/>
    <m/>
    <m/>
    <d v="2011-03-01T00:00:00"/>
    <m/>
    <m/>
    <m/>
    <m/>
    <n v="0"/>
    <m/>
    <m/>
    <m/>
    <m/>
    <m/>
    <m/>
    <m/>
    <m/>
    <m/>
    <m/>
    <m/>
    <m/>
    <m/>
    <m/>
    <d v="2011-04-01T00:00:00"/>
    <m/>
    <m/>
    <m/>
    <m/>
    <m/>
    <m/>
    <m/>
    <m/>
    <m/>
    <m/>
    <m/>
    <m/>
    <m/>
    <m/>
    <x v="1"/>
    <s v="Didn’t take up"/>
    <m/>
    <m/>
    <m/>
    <m/>
    <m/>
    <m/>
    <m/>
    <m/>
    <m/>
    <s v="No"/>
    <m/>
    <m/>
    <m/>
    <m/>
    <m/>
    <m/>
    <m/>
    <m/>
    <m/>
    <m/>
    <m/>
    <s v="NF"/>
  </r>
  <r>
    <n v="26"/>
    <s v="C2/001"/>
    <s v="Adebolajo"/>
    <m/>
    <s v="Adeyemo"/>
    <x v="0"/>
    <x v="1"/>
    <s v="Nigeria"/>
    <s v="University of Ibadan"/>
    <s v="Epidemiology"/>
    <m/>
    <s v="University of Ibadan"/>
    <s v="Yes"/>
    <m/>
    <s v="Married"/>
    <s v="Married"/>
    <m/>
    <s v="aadeyemo@cartafrica.org"/>
    <s v="adebolajo@hotmail.com"/>
    <m/>
    <s v="M.Sc Immunology"/>
    <d v="1974-02-02T00:00:00"/>
    <s v="Genetic epidemiology in Nigeria"/>
    <s v="Field"/>
    <s v="yes"/>
    <s v="Primary"/>
    <n v="13.5"/>
    <d v="2012-01-16T00:00:00"/>
    <d v="2012-03-01T00:00:00"/>
    <m/>
    <s v="Prof. Odunayo Moronfoluwa Oluwatosin"/>
    <s v="Prof. Omotade Olayemi Olufemi-Julius"/>
    <m/>
    <n v="2"/>
    <s v="Home"/>
    <s v="Home"/>
    <m/>
    <s v="Yes"/>
    <s v="No"/>
    <m/>
    <s v="Academic"/>
    <s v="Assistant Lecturer"/>
    <m/>
    <m/>
    <m/>
    <s v="UNIVERSITY OF IBADAN"/>
    <s v="0000-0002-7486-5758"/>
    <m/>
    <d v="2012-03-01T00:00:00"/>
    <d v="2012-11-01T00:00:00"/>
    <s v="Yes"/>
    <m/>
    <m/>
    <m/>
    <m/>
    <d v="2014-08-01T00:00:00"/>
    <s v="Yes"/>
    <d v="2015-03-01T00:00:00"/>
    <s v="Yes"/>
    <m/>
    <m/>
    <m/>
    <d v="2023-09-14T00:00:00"/>
    <x v="0"/>
    <n v="139"/>
    <n v="131"/>
    <m/>
    <n v="1"/>
    <n v="14"/>
    <n v="0"/>
    <n v="1"/>
    <n v="0"/>
    <n v="0"/>
    <n v="0"/>
    <s v="No"/>
    <n v="0"/>
    <m/>
    <m/>
    <m/>
    <m/>
    <s v="No"/>
    <m/>
    <m/>
    <n v="2"/>
    <s v="NF"/>
    <m/>
    <s v="NF"/>
  </r>
  <r>
    <n v="27"/>
    <s v="C2/002"/>
    <s v="Alinane Linda"/>
    <m/>
    <s v="Nyondo-Mipando"/>
    <x v="1"/>
    <x v="1"/>
    <s v="Malawi"/>
    <s v="University of Malawi"/>
    <s v="Health Systems and Policy"/>
    <s v="Health Systems and Policy"/>
    <s v="University of the Malawi"/>
    <s v="Yes"/>
    <s v="-"/>
    <s v="Married"/>
    <s v="Married"/>
    <s v="Married"/>
    <s v="alinda@cartafrica.org"/>
    <s v="lindaalinane@gmail.com"/>
    <s v="+265 999 44 1212"/>
    <s v="Master of Nursing (Community Health) Online"/>
    <d v="1976-12-09T00:00:00"/>
    <s v="The feasibility of male involvement in Prevention of Mother to Child Transmission of HIV services in Malawi."/>
    <s v="Field"/>
    <s v="No"/>
    <s v="Primary"/>
    <n v="18"/>
    <d v="2012-01-09T00:00:00"/>
    <d v="2012-03-01T00:00:00"/>
    <m/>
    <s v="Dr. Angela Chimwaza"/>
    <s v="Dr. Adamson Muula"/>
    <m/>
    <n v="2"/>
    <s v="Home"/>
    <s v="Home"/>
    <m/>
    <s v="Yes"/>
    <s v="Yes"/>
    <m/>
    <s v="Academic"/>
    <s v="Project Coordinator"/>
    <s v="Associate Professor"/>
    <s v="Yes"/>
    <s v="Deputy Dean, SPH and coordinator of Postgraduate Programs, School of Governance"/>
    <s v="_x000a_UNIVERSITY OF LIVERPOOL, DEPARTMENT OF WOMEN'S AND CHILDREN'S HEALTH (2022)"/>
    <s v=" 0000-0002-3572-3810"/>
    <m/>
    <d v="2012-03-01T00:00:00"/>
    <d v="2012-11-01T00:00:00"/>
    <s v="Yes"/>
    <m/>
    <m/>
    <m/>
    <m/>
    <d v="2014-08-01T00:00:00"/>
    <s v="Yes"/>
    <d v="2015-03-01T00:00:00"/>
    <s v="Yes"/>
    <m/>
    <m/>
    <m/>
    <d v="2016-03-31T00:00:00"/>
    <x v="0"/>
    <n v="49"/>
    <n v="41"/>
    <m/>
    <n v="0"/>
    <n v="4"/>
    <n v="36"/>
    <n v="1"/>
    <n v="0"/>
    <n v="1"/>
    <n v="1"/>
    <s v="No"/>
    <n v="0"/>
    <m/>
    <m/>
    <m/>
    <m/>
    <s v="No"/>
    <m/>
    <m/>
    <n v="2"/>
    <n v="2"/>
    <m/>
    <s v="FF"/>
  </r>
  <r>
    <n v="28"/>
    <s v="C2/003"/>
    <s v="Austin"/>
    <s v="Henderson"/>
    <s v="Mtethiwa"/>
    <x v="0"/>
    <x v="1"/>
    <s v="Malawi"/>
    <s v="University of Malawi"/>
    <s v="Environmental Sciences"/>
    <m/>
    <s v="University of the Malawi"/>
    <s v="Yes"/>
    <m/>
    <m/>
    <s v="NF"/>
    <m/>
    <s v="amtethiwa@cartafrica.org"/>
    <m/>
    <s v="+265888316331"/>
    <s v="M. Sc Limnology &amp; Wetland Ecosystems"/>
    <n v="26796"/>
    <s v="Contribution of domestic waste water treatment plants to proliferation of schistosomiasis and pollution of aquatic resources and ability herbaceous plants for waste water treatment"/>
    <s v="Field"/>
    <s v="yes"/>
    <s v="Primary"/>
    <n v="12"/>
    <d v="2012-03-09T00:00:00"/>
    <d v="2012-03-01T00:00:00"/>
    <m/>
    <s v="Wilson Mandala"/>
    <s v="Dr. Lucy Namkinga"/>
    <m/>
    <n v="2"/>
    <s v="Home"/>
    <s v="Other"/>
    <m/>
    <s v="Yes"/>
    <s v="Yes"/>
    <m/>
    <s v="Academic"/>
    <s v="Lecturer"/>
    <s v="Associate Professor"/>
    <s v="Yes"/>
    <m/>
    <s v="UNIVERSITY OF MALAWI"/>
    <s v="0000-0003-0793-5186"/>
    <m/>
    <d v="2012-03-01T00:00:00"/>
    <d v="2012-11-01T00:00:00"/>
    <s v="Yes"/>
    <m/>
    <m/>
    <m/>
    <m/>
    <d v="2014-08-01T00:00:00"/>
    <s v="Yes"/>
    <d v="2015-03-01T00:00:00"/>
    <s v="Yes"/>
    <m/>
    <m/>
    <m/>
    <d v="2016-11-30T00:00:00"/>
    <x v="0"/>
    <n v="57"/>
    <n v="49"/>
    <m/>
    <n v="2"/>
    <n v="1"/>
    <n v="9"/>
    <n v="1"/>
    <n v="1"/>
    <n v="0"/>
    <n v="0"/>
    <s v="No"/>
    <n v="0"/>
    <m/>
    <m/>
    <m/>
    <m/>
    <s v="No"/>
    <m/>
    <m/>
    <s v="NF"/>
    <s v="NF"/>
    <m/>
    <s v="CARNEGIE 2"/>
  </r>
  <r>
    <n v="29"/>
    <s v="C2/004"/>
    <s v="Diana"/>
    <s v="-"/>
    <s v="Menya"/>
    <x v="1"/>
    <x v="1"/>
    <s v="Kenya"/>
    <s v="Moi University"/>
    <s v="Medical Epidemiology"/>
    <s v="Library"/>
    <s v="Moi University"/>
    <s v="Yes"/>
    <m/>
    <s v="Married"/>
    <s v="Married"/>
    <m/>
    <s v="dmenya@cartafrica.org"/>
    <s v="dianamenya@gmail.com"/>
    <s v="+254 720352579/+254 733777500"/>
    <s v="MSc. Clinical Epidemiology"/>
    <d v="1975-05-17T00:00:00"/>
    <m/>
    <s v="Clinical research"/>
    <s v="unkown"/>
    <s v="Primary"/>
    <m/>
    <d v="2013-03-01T00:00:00"/>
    <d v="2012-03-01T00:00:00"/>
    <m/>
    <s v="Prof. Odipo Osano"/>
    <s v="Prof Rafael Carel"/>
    <m/>
    <n v="2"/>
    <s v="Other "/>
    <s v="Other"/>
    <m/>
    <s v="No"/>
    <s v="No"/>
    <m/>
    <s v="Academic"/>
    <s v="Senior Lecturer"/>
    <s v="Associate Professor"/>
    <s v="Yes"/>
    <m/>
    <s v="MOI UNIVERSITY"/>
    <s v="000 0000337081871"/>
    <m/>
    <d v="2012-03-01T00:00:00"/>
    <d v="2012-11-01T00:00:00"/>
    <s v="Yes"/>
    <m/>
    <m/>
    <m/>
    <m/>
    <d v="2014-08-01T00:00:00"/>
    <s v="Yes"/>
    <d v="2015-03-01T00:00:00"/>
    <s v="Yes"/>
    <m/>
    <m/>
    <m/>
    <d v="2016-11-30T00:00:00"/>
    <x v="0"/>
    <n v="57"/>
    <n v="49"/>
    <s v="Behavioral, Nutritional and Environmental Factors_x000a_associated with Esophageal Cancer in western Kenya"/>
    <n v="8"/>
    <n v="19"/>
    <n v="43"/>
    <n v="2"/>
    <n v="2"/>
    <n v="1"/>
    <n v="0"/>
    <s v="No"/>
    <n v="0"/>
    <m/>
    <m/>
    <m/>
    <m/>
    <s v="No"/>
    <m/>
    <m/>
    <n v="2"/>
    <n v="2"/>
    <n v="2"/>
    <s v="NF"/>
  </r>
  <r>
    <n v="30"/>
    <s v="C2/005"/>
    <s v="Evaline"/>
    <m/>
    <s v="Mcharo"/>
    <x v="1"/>
    <x v="1"/>
    <s v="Tanzania"/>
    <s v="University of Dar es Salaam"/>
    <s v="Epidemiology"/>
    <s v="Geography"/>
    <s v="University of Nairobi"/>
    <s v="No"/>
    <m/>
    <s v="Single"/>
    <s v="Single"/>
    <s v="Single"/>
    <s v="emcharo@cartafrica.org"/>
    <s v="mcharoevaline@gmail.com;_x000a_evalinemcharo@yahoo.co.uk"/>
    <m/>
    <s v="MA in demography (online)"/>
    <d v="1979-07-28T00:00:00"/>
    <s v="Socioeconomic determinants of unsafe abortion and its implication to women in Tanzania."/>
    <s v="Field"/>
    <s v="No"/>
    <s v="Primary"/>
    <n v="21.5"/>
    <d v="2012-02-07T00:00:00"/>
    <d v="2012-03-01T00:00:00"/>
    <m/>
    <s v="Dr. Lawrence Ikamari"/>
    <s v="Dr. Alfred Agwanda Otieno"/>
    <m/>
    <n v="2"/>
    <s v="Host"/>
    <s v="Host"/>
    <m/>
    <s v="Yes"/>
    <s v="Yes"/>
    <m/>
    <s v="Researcher"/>
    <s v="Assistant Lecturer"/>
    <s v="Lecturer"/>
    <s v="No"/>
    <m/>
    <s v="UNIVERSITY OF DAR ES SALAAM"/>
    <m/>
    <m/>
    <d v="2012-03-01T00:00:00"/>
    <d v="2012-11-01T00:00:00"/>
    <s v="Yes"/>
    <m/>
    <m/>
    <m/>
    <m/>
    <d v="2014-08-01T00:00:00"/>
    <s v="Yes"/>
    <d v="2015-03-01T00:00:00"/>
    <s v="Yes"/>
    <m/>
    <m/>
    <m/>
    <d v="2016-12-31T00:00:00"/>
    <x v="0"/>
    <n v="58"/>
    <n v="50"/>
    <m/>
    <s v="NF"/>
    <n v="0"/>
    <n v="1"/>
    <n v="0"/>
    <n v="0"/>
    <n v="0"/>
    <n v="1"/>
    <s v="No"/>
    <n v="0"/>
    <m/>
    <m/>
    <m/>
    <m/>
    <s v="No"/>
    <m/>
    <m/>
    <s v="NF"/>
    <s v="NF"/>
    <m/>
    <s v="WT"/>
  </r>
  <r>
    <n v="31"/>
    <s v="C2/006"/>
    <s v="Stephen"/>
    <s v="Ojiambo"/>
    <s v="Wandera"/>
    <x v="0"/>
    <x v="1"/>
    <s v="Uganda"/>
    <s v="Makerere University"/>
    <s v="Epidemiology"/>
    <s v="Department of Population Studies"/>
    <s v="Makerere University"/>
    <s v="Yes"/>
    <m/>
    <s v="Married"/>
    <s v="Married"/>
    <s v="Married"/>
    <s v="swandera@cartafrica.org"/>
    <s v="swandera@gmail.com"/>
    <s v="+256774976879"/>
    <s v="M.Sc Population &amp; Reproductive Health"/>
    <d v="1984-01-16T00:00:00"/>
    <s v="Intergenerational Support and Health of the Ageing Population In Rural Uganda"/>
    <s v="Field"/>
    <s v="No"/>
    <s v="Primary"/>
    <n v="2"/>
    <d v="2012-02-07T00:00:00"/>
    <d v="2012-03-01T00:00:00"/>
    <m/>
    <s v="Dr. James Ntozi"/>
    <s v="Dr. Betty Kwagala"/>
    <m/>
    <n v="2"/>
    <s v="Home"/>
    <s v="Home"/>
    <m/>
    <s v="Yes"/>
    <s v="No"/>
    <m/>
    <s v="Academic"/>
    <s v="Assistant Lecturer"/>
    <s v="Senior Lecturer"/>
    <s v="Yes"/>
    <s v="Head of Department"/>
    <s v="MAKERERE UNIVERISTY"/>
    <s v="0000-0002-5617-0274"/>
    <m/>
    <d v="2012-03-01T00:00:00"/>
    <d v="2012-11-01T00:00:00"/>
    <s v="Yes"/>
    <m/>
    <m/>
    <m/>
    <s v="Disaparities in health and access to healthcare among older persons in Uganda"/>
    <d v="2014-08-01T00:00:00"/>
    <s v="Yes"/>
    <d v="2015-03-01T00:00:00"/>
    <s v="Yes"/>
    <m/>
    <m/>
    <m/>
    <d v="2016-03-31T00:00:00"/>
    <x v="0"/>
    <n v="49"/>
    <n v="41"/>
    <s v="Disaparities in health and access to healthcare among older persons in Uganda"/>
    <n v="0"/>
    <n v="10"/>
    <n v="16"/>
    <n v="6"/>
    <n v="2"/>
    <n v="2"/>
    <n v="0"/>
    <s v="No"/>
    <n v="0"/>
    <m/>
    <m/>
    <m/>
    <m/>
    <s v="No"/>
    <m/>
    <m/>
    <n v="2"/>
    <n v="3"/>
    <m/>
    <s v="WT"/>
  </r>
  <r>
    <n v="32"/>
    <s v="C2/007"/>
    <s v="Adeniyi"/>
    <s v="Francis"/>
    <s v="Fagbamigbe"/>
    <x v="0"/>
    <x v="1"/>
    <s v="Nigeria"/>
    <s v="University of Ibadan"/>
    <s v="BIOSTATISTICS"/>
    <s v="Epidemiology and Medical Statistics"/>
    <s v="University of Ibadan"/>
    <s v="Yes"/>
    <n v="152419"/>
    <m/>
    <s v="Married"/>
    <m/>
    <s v="fadeniyi@cartafrica.org"/>
    <s v="franstel74@yahoo.com"/>
    <s v="+2348061348165"/>
    <s v="Masters in medical statistics"/>
    <d v="1974-02-16T00:00:00"/>
    <s v="Modeling association between bivariate censored outcomes: a case study of bipolar disorder"/>
    <s v="Field"/>
    <s v="No"/>
    <s v="Primary"/>
    <n v="4"/>
    <d v="2012-03-19T00:00:00"/>
    <d v="2012-03-01T00:00:00"/>
    <m/>
    <s v="Prof. Elijah Afolabi Bamgboye"/>
    <m/>
    <m/>
    <n v="1"/>
    <s v="Home"/>
    <m/>
    <m/>
    <s v="Yes"/>
    <m/>
    <m/>
    <s v="Academic"/>
    <s v="Lecturer II "/>
    <s v="Professor "/>
    <s v="Yes"/>
    <m/>
    <s v="UNIVERSITY OF IBADAN"/>
    <s v="0000-0001-9184-8258"/>
    <m/>
    <d v="2012-03-01T00:00:00"/>
    <d v="2012-11-01T00:00:00"/>
    <s v="Yes"/>
    <m/>
    <m/>
    <m/>
    <m/>
    <d v="2014-08-01T00:00:00"/>
    <s v="Yes"/>
    <d v="2015-03-01T00:00:00"/>
    <s v="Yes"/>
    <m/>
    <m/>
    <m/>
    <d v="2014-03-31T00:00:00"/>
    <x v="0"/>
    <n v="25"/>
    <n v="17"/>
    <m/>
    <n v="6"/>
    <n v="6"/>
    <n v="93"/>
    <n v="8"/>
    <n v="4"/>
    <n v="18"/>
    <n v="4"/>
    <s v="No"/>
    <n v="0"/>
    <m/>
    <m/>
    <m/>
    <m/>
    <s v="No"/>
    <m/>
    <m/>
    <s v="NF"/>
    <n v="2"/>
    <m/>
    <s v="MAC"/>
  </r>
  <r>
    <n v="33"/>
    <s v="C2/008"/>
    <s v="Tumwine"/>
    <m/>
    <s v="Gabriel"/>
    <x v="0"/>
    <x v="1"/>
    <s v="Uganda"/>
    <s v="Makerere University"/>
    <s v="Epidemiology"/>
    <m/>
    <s v="Makerere University"/>
    <s v="Yes"/>
    <m/>
    <m/>
    <s v="NF"/>
    <m/>
    <s v="gtumwine@cartafrica.org"/>
    <s v="gtumwine@vetmed.mak.ac.ug; tumwinegabriel@gmail.com _x000a_"/>
    <s v="+256782194819"/>
    <s v="M.Sc Molecular Biology"/>
    <d v="1981-08-27T00:00:00"/>
    <s v="Malaria and filariasis co-infection during pregnancy in high malaria transmission areas of Uganda: Impacts on pregnancy outcomes, immune response and antifolates effects"/>
    <s v="Clinical research"/>
    <s v="yes"/>
    <s v="Primary"/>
    <n v="18.5"/>
    <d v="2012-01-25T00:00:00"/>
    <d v="2012-03-01T00:00:00"/>
    <m/>
    <s v="Dr. Enock Matovu"/>
    <s v="Dr. Jean Langhorne"/>
    <m/>
    <n v="2"/>
    <s v="Home"/>
    <s v="Other"/>
    <m/>
    <s v="Yes"/>
    <s v="No"/>
    <m/>
    <s v="Academic"/>
    <s v="Teaching Assistant"/>
    <m/>
    <m/>
    <m/>
    <s v="MAKERERE UNIVERSITY"/>
    <s v="0000-0003-3338-5333"/>
    <m/>
    <d v="2012-03-01T00:00:00"/>
    <d v="2012-11-01T00:00:00"/>
    <s v="Yes"/>
    <m/>
    <m/>
    <m/>
    <m/>
    <d v="2014-08-01T00:00:00"/>
    <s v="Yes"/>
    <d v="2015-03-01T00:00:00"/>
    <s v="Yes"/>
    <m/>
    <m/>
    <m/>
    <m/>
    <x v="3"/>
    <m/>
    <m/>
    <m/>
    <n v="1"/>
    <n v="9"/>
    <n v="0"/>
    <n v="1"/>
    <n v="0"/>
    <n v="0"/>
    <n v="0"/>
    <s v="No"/>
    <n v="0"/>
    <m/>
    <m/>
    <m/>
    <m/>
    <s v="No"/>
    <m/>
    <m/>
    <n v="3"/>
    <s v="NF"/>
    <m/>
    <s v="CARNEGIE 2"/>
  </r>
  <r>
    <n v="34"/>
    <s v="C2/009"/>
    <s v="Herbert"/>
    <s v="Hudson"/>
    <s v="Longwe"/>
    <x v="0"/>
    <x v="1"/>
    <s v="Malawi"/>
    <s v="University of Malawi"/>
    <s v="Epidemiology"/>
    <s v="Department of Population Studies"/>
    <s v="University of the Malawi"/>
    <s v="Yes"/>
    <m/>
    <s v="Married"/>
    <s v="Married"/>
    <s v="Married"/>
    <s v="hlongwe@cartafrica.org"/>
    <s v="Herbert.longwe@gmail.com,  hlongwe@medcol.mw "/>
    <m/>
    <s v="Master of Philosophy (Tropical Medicine)."/>
    <d v="1979-09-24T00:00:00"/>
    <s v="Investigating the effect of daily cotrimoxazole prophylaxis on the acquisition of malaria specific immunity in HIV exposed children and HIV infected children "/>
    <s v="Clinical research"/>
    <s v="yes"/>
    <s v="Primary"/>
    <n v="5.5"/>
    <d v="2012-02-22T00:00:00"/>
    <d v="2012-03-01T00:00:00"/>
    <m/>
    <s v="Dr. Wilson Mandala"/>
    <s v="Dr. Adam Cunningham"/>
    <s v="Cal MacLennan"/>
    <n v="3"/>
    <s v="Home"/>
    <s v="Other"/>
    <m/>
    <s v="Yes"/>
    <s v="No"/>
    <m/>
    <m/>
    <s v="Research Scientist"/>
    <s v="Deputy Director Laboratory Support, ICAP at Columbia University"/>
    <s v="Yes"/>
    <m/>
    <s v="COLUMBIA UNIVERSITY, SOUTH AFRICA"/>
    <s v="0000-0002-2496-896X"/>
    <m/>
    <d v="2012-03-01T00:00:00"/>
    <d v="2012-11-01T00:00:00"/>
    <s v="Yes"/>
    <m/>
    <m/>
    <m/>
    <s v="Efect of daily contrimoxazole prophylaxis on naturally acquired plasmodium falciparum -Specific Immune Responses in HIV - exposed uninfected Malawian Children"/>
    <d v="2014-08-01T00:00:00"/>
    <s v="Yes"/>
    <d v="2015-03-01T00:00:00"/>
    <s v="Yes"/>
    <m/>
    <m/>
    <m/>
    <d v="2015-06-30T00:00:00"/>
    <x v="0"/>
    <n v="40"/>
    <n v="32"/>
    <s v="Efect of daily contrimoxazole prophylaxis on naturally acquired plasmodium falciparum -Specific Immune Responses in HIV - exposed uninfected Malawian Children"/>
    <n v="3"/>
    <n v="1"/>
    <n v="13"/>
    <n v="3"/>
    <n v="0"/>
    <n v="0"/>
    <n v="0"/>
    <s v="No"/>
    <n v="0"/>
    <m/>
    <m/>
    <m/>
    <m/>
    <s v="No"/>
    <m/>
    <m/>
    <n v="1"/>
    <n v="2"/>
    <m/>
    <s v="NF"/>
  </r>
  <r>
    <n v="35"/>
    <s v="C2/010"/>
    <s v="Joseph"/>
    <s v="Maurice"/>
    <s v="Mutisya"/>
    <x v="0"/>
    <x v="1"/>
    <s v="Kenya"/>
    <s v="APHRC"/>
    <s v="Public Health"/>
    <s v="Education Research Program"/>
    <s v="University of the Witwatersrand"/>
    <s v="No"/>
    <m/>
    <s v="Married"/>
    <s v="Married"/>
    <s v="Married"/>
    <s v="jmutisya@cartafrica.org"/>
    <s v="mmutisya@aphrc.org_x000a_mmutisya@ymail.com "/>
    <s v="+25421987850"/>
    <s v="MSC (Population Based Epidemiology)"/>
    <d v="1980-04-11T00:00:00"/>
    <s v="Knowledge, Attitude and Beliefs on Stigma and Discrimination among people living with HIV &amp; AIDS in Kenya: Individual and Community Level Effects"/>
    <s v="Field"/>
    <s v="yes"/>
    <s v="Primary"/>
    <n v="2"/>
    <d v="2012-03-19T00:00:00"/>
    <d v="2012-03-01T00:00:00"/>
    <m/>
    <s v="Dr. Moses Ngware"/>
    <s v="Dr. Caroline Kabiru"/>
    <s v="Dr. Kandala Ngianga"/>
    <n v="3"/>
    <s v="Home"/>
    <s v="Home"/>
    <s v="Other"/>
    <s v="Yes"/>
    <s v="Yes"/>
    <s v="No"/>
    <s v="Researcher"/>
    <s v="Data Analyst"/>
    <s v="Director Research at Zizi Afrique_x000a_"/>
    <s v="Yes"/>
    <m/>
    <s v="ZIZI AFRIQUE FOUNDATION, KENYA (2022)"/>
    <s v="0000-0001-5981-6344"/>
    <m/>
    <d v="2012-03-05T00:00:00"/>
    <d v="2012-11-12T00:00:00"/>
    <s v="Yes"/>
    <d v="2014-04-11T00:00:00"/>
    <m/>
    <d v="2014-08-29T00:00:00"/>
    <m/>
    <d v="2014-08-01T00:00:00"/>
    <s v="Yes"/>
    <d v="2015-03-01T00:00:00"/>
    <s v="Yes"/>
    <d v="2017-05-04T00:00:00"/>
    <d v="2017-05-04T00:00:00"/>
    <d v="2017-11-08T00:00:00"/>
    <d v="2018-12-04T00:00:00"/>
    <x v="0"/>
    <n v="81"/>
    <n v="73"/>
    <s v="Household food security, child Nutrition, and education: A longitudinal Analysis in Two urban informal Settlements in Kenya"/>
    <n v="6"/>
    <n v="20"/>
    <n v="7"/>
    <n v="1"/>
    <n v="2"/>
    <n v="0"/>
    <n v="0"/>
    <s v="No"/>
    <n v="0"/>
    <m/>
    <m/>
    <m/>
    <m/>
    <s v="No"/>
    <m/>
    <m/>
    <n v="1"/>
    <n v="3"/>
    <m/>
    <s v="CARNEGIE 2"/>
  </r>
  <r>
    <n v="36"/>
    <s v="C2/011"/>
    <s v="Njuguna"/>
    <s v="John"/>
    <s v="Njenga"/>
    <x v="0"/>
    <x v="1"/>
    <s v="Kenya"/>
    <s v="University of Nairobi"/>
    <s v="Demography &amp; Social statistics"/>
    <s v="Population Studies and Research Institute (PSRI"/>
    <s v="University of Nairobi"/>
    <s v="Yes"/>
    <m/>
    <m/>
    <s v="NF"/>
    <m/>
    <s v="jnjega@cartafrica.org"/>
    <m/>
    <s v="+254721473921"/>
    <s v="NF"/>
    <d v="1972-03-11T00:00:00"/>
    <s v="Determinants of Active Life Expectancy among Adult HIV/AIDS Patients in Kenya"/>
    <s v="Field"/>
    <s v="No"/>
    <s v="Primary"/>
    <n v="15"/>
    <d v="2012-02-20T00:00:00"/>
    <d v="2012-03-01T00:00:00"/>
    <m/>
    <s v="Dr. Lawrence Ikamari"/>
    <s v="Dr. Murungaru Kimani"/>
    <m/>
    <n v="2"/>
    <s v="Home"/>
    <s v="Home"/>
    <m/>
    <s v="Yes"/>
    <s v="No"/>
    <m/>
    <s v="Academic"/>
    <m/>
    <m/>
    <m/>
    <m/>
    <s v="NF"/>
    <s v="0000-0001-7130-1626"/>
    <m/>
    <d v="2012-03-01T00:00:00"/>
    <d v="2012-11-01T00:00:00"/>
    <s v="Yes"/>
    <m/>
    <m/>
    <m/>
    <m/>
    <d v="2014-08-01T00:00:00"/>
    <s v="Yes"/>
    <d v="2015-03-01T00:00:00"/>
    <s v="Yes"/>
    <m/>
    <m/>
    <m/>
    <d v="2016-12-31T00:00:00"/>
    <x v="0"/>
    <n v="58"/>
    <n v="50"/>
    <m/>
    <n v="1"/>
    <n v="6"/>
    <n v="6"/>
    <n v="0"/>
    <n v="0"/>
    <n v="0"/>
    <n v="0"/>
    <s v="No"/>
    <n v="0"/>
    <m/>
    <m/>
    <m/>
    <m/>
    <s v="No"/>
    <m/>
    <m/>
    <s v="NF"/>
    <s v="NF"/>
    <m/>
    <s v="WT"/>
  </r>
  <r>
    <n v="37"/>
    <s v="C2/012"/>
    <s v="Mary"/>
    <s v="Oluwafunke"/>
    <s v="Obiyan"/>
    <x v="1"/>
    <x v="1"/>
    <s v="Nigeria"/>
    <s v="Obafemi Awolowo University"/>
    <s v="Demography"/>
    <s v="Demography and Social Statistics"/>
    <s v="Obafemi Awolowo University"/>
    <s v="Yes"/>
    <m/>
    <s v="Married"/>
    <s v="Married"/>
    <s v="Married"/>
    <s v="mobiyan@cartafrica.org"/>
    <s v="maryobiyan@gmail.com"/>
    <s v="+2348038161303"/>
    <s v="M.Sc Demography and Social Statistics "/>
    <d v="1980-06-08T00:00:00"/>
    <s v="Wealth Quintile and Fertility Differentials among Households in Nigeria"/>
    <s v="Field"/>
    <s v="No"/>
    <s v="Primary"/>
    <n v="11"/>
    <d v="2012-02-22T00:00:00"/>
    <d v="2012-03-01T00:00:00"/>
    <m/>
    <s v="Prof. Peter O. Ogunjuyigbe"/>
    <s v="Ambrose Akinlo"/>
    <m/>
    <n v="2"/>
    <s v="Home"/>
    <m/>
    <m/>
    <s v="Yes"/>
    <m/>
    <m/>
    <s v="Academic"/>
    <s v="Lecturer II"/>
    <s v="Senior Lecturer"/>
    <s v="Yes"/>
    <m/>
    <s v="OBAFEMI AWOLOWO UNIVERSITY"/>
    <s v="0000-0003-3583-0138"/>
    <m/>
    <d v="2012-03-01T00:00:00"/>
    <d v="2012-11-01T00:00:00"/>
    <s v="Yes"/>
    <m/>
    <m/>
    <m/>
    <m/>
    <d v="2014-08-01T00:00:00"/>
    <s v="Yes"/>
    <d v="2015-03-01T00:00:00"/>
    <s v="Yes"/>
    <m/>
    <m/>
    <m/>
    <d v="2014-03-31T00:00:00"/>
    <x v="0"/>
    <n v="25"/>
    <n v="17"/>
    <m/>
    <n v="1"/>
    <n v="0"/>
    <n v="12"/>
    <n v="1"/>
    <n v="0"/>
    <n v="1"/>
    <n v="0"/>
    <s v="GW, 2016"/>
    <n v="0"/>
    <m/>
    <m/>
    <m/>
    <m/>
    <s v="No"/>
    <m/>
    <m/>
    <n v="2"/>
    <n v="3"/>
    <m/>
    <s v="WT"/>
  </r>
  <r>
    <n v="38"/>
    <s v="C2/013"/>
    <s v="Abiodun"/>
    <s v="Olufunke"/>
    <s v="Oluwatoba"/>
    <x v="1"/>
    <x v="1"/>
    <s v="Nigeria"/>
    <s v="University of Ibadan"/>
    <s v="Environmental Sciences"/>
    <m/>
    <s v="University of Ibadan"/>
    <s v="Yes"/>
    <m/>
    <m/>
    <s v="Married"/>
    <s v="Married"/>
    <s v="ooluwatoba@cartafrica.org"/>
    <s v="oluwatobang@yahoo.com"/>
    <s v="+2348023451103"/>
    <s v="M.Sc. Cellular Parasitology, M.Sc Epidemiology"/>
    <d v="1971-12-17T00:00:00"/>
    <s v="Impact of environmental pollution on the prevalence of soil transmitted helminthes infection among primary school children in Ibadan"/>
    <s v="Field"/>
    <s v="No"/>
    <s v="Primary"/>
    <n v="17"/>
    <d v="2012-01-12T00:00:00"/>
    <d v="2012-03-01T00:00:00"/>
    <m/>
    <s v="Dr. Roseangela Nwuba"/>
    <m/>
    <m/>
    <n v="1"/>
    <s v="Home"/>
    <m/>
    <m/>
    <s v="Yes"/>
    <m/>
    <m/>
    <s v="Academic"/>
    <m/>
    <s v="Lecturer"/>
    <m/>
    <m/>
    <s v="UNIVERSITY OF IBADAN"/>
    <s v="0000-0003-1781-2550"/>
    <m/>
    <d v="2012-03-01T00:00:00"/>
    <d v="2012-11-01T00:00:00"/>
    <s v="Yes"/>
    <m/>
    <m/>
    <m/>
    <m/>
    <d v="2014-08-01T00:00:00"/>
    <s v="Yes"/>
    <d v="2015-03-01T00:00:00"/>
    <s v="Yes"/>
    <m/>
    <m/>
    <m/>
    <d v="2019-11-18T00:00:00"/>
    <x v="0"/>
    <n v="93"/>
    <n v="85"/>
    <m/>
    <n v="4"/>
    <n v="0"/>
    <n v="0"/>
    <n v="0"/>
    <n v="0"/>
    <n v="0"/>
    <n v="0"/>
    <s v="No"/>
    <n v="0"/>
    <m/>
    <m/>
    <m/>
    <m/>
    <s v="No"/>
    <m/>
    <m/>
    <n v="3"/>
    <n v="3"/>
    <m/>
    <s v="NF"/>
  </r>
  <r>
    <n v="39"/>
    <s v="C2/014"/>
    <s v="Peter"/>
    <s v="Mpasho"/>
    <s v="Mwamtobe"/>
    <x v="0"/>
    <x v="1"/>
    <s v="Malawi"/>
    <s v="University of Malawi"/>
    <s v="Disease Epidemiology"/>
    <s v="MATHEMATICS AND STATISTICS"/>
    <s v="University of the Malawi"/>
    <s v="Yes"/>
    <m/>
    <m/>
    <s v="Married"/>
    <s v="Married"/>
    <s v="pmwamtobe@cartafrica.org"/>
    <s v="pmwamtobe@gmail.com,  pmwamtobe@poly.ac.mw "/>
    <s v="265999458069/265888626168"/>
    <s v="MSc in Mathematical Epidemiology (online)"/>
    <d v="1976-03-07T00:00:00"/>
    <s v="Optimal (control of) intervention strategies for malaria – TB co-infection"/>
    <s v="Clinical research"/>
    <s v="yes"/>
    <s v="Primary"/>
    <n v="8"/>
    <d v="2012-10-04T00:00:00"/>
    <d v="2012-03-01T00:00:00"/>
    <m/>
    <s v="Prof. Ebrahim Momoniat"/>
    <s v="Prof. Shirley Abelman"/>
    <s v="Prof. Jean M. Tchuenche"/>
    <n v="3"/>
    <s v="Other "/>
    <s v="Other "/>
    <s v="Other "/>
    <s v="No"/>
    <s v="No"/>
    <s v="No"/>
    <s v="Academic"/>
    <s v="Lecturer"/>
    <s v="Lecturer"/>
    <s v="No"/>
    <s v="Senior Lecturer, Head of Applied Studies Dept"/>
    <s v="UNIVERSITY OF MALAWI"/>
    <s v="0000-0003-1861-3377"/>
    <m/>
    <d v="2012-03-01T00:00:00"/>
    <d v="2012-11-01T00:00:00"/>
    <s v="Yes"/>
    <m/>
    <m/>
    <m/>
    <m/>
    <d v="2014-08-01T00:00:00"/>
    <s v="Yes"/>
    <d v="2015-03-01T00:00:00"/>
    <s v="Yes"/>
    <m/>
    <m/>
    <m/>
    <d v="2015-03-01T00:00:00"/>
    <x v="0"/>
    <n v="37"/>
    <n v="29"/>
    <m/>
    <n v="0"/>
    <n v="2"/>
    <n v="6"/>
    <n v="1"/>
    <n v="0"/>
    <n v="1"/>
    <n v="0"/>
    <s v="No"/>
    <n v="0"/>
    <m/>
    <m/>
    <m/>
    <m/>
    <s v="No"/>
    <m/>
    <m/>
    <n v="5"/>
    <n v="6"/>
    <m/>
    <s v="NF"/>
  </r>
  <r>
    <n v="40"/>
    <s v="C2/015"/>
    <s v="Siphesihle"/>
    <s v="Primrose Theodora"/>
    <s v="Mtshali"/>
    <x v="1"/>
    <x v="1"/>
    <s v="South Africa"/>
    <s v="University of the Witwatersrand"/>
    <s v="Kinesiology"/>
    <s v="Department of Physiotherapy"/>
    <s v="University of the Witwatersrand"/>
    <s v="Yes"/>
    <m/>
    <m/>
    <s v="NF"/>
    <m/>
    <s v="pmtshali@cartafrica.org"/>
    <s v="Siphe.mtshali@wits.ac.za"/>
    <s v="+27723106078"/>
    <s v="M.Sc Physiotherapy"/>
    <d v="1975-03-17T00:00:00"/>
    <s v="Impact of an education programme on coaches’ knowledge, attitudes and practices on injury prevention amongst football players."/>
    <s v="Field"/>
    <s v="No"/>
    <s v="Primary"/>
    <n v="15.5"/>
    <d v="2012-02-13T00:00:00"/>
    <d v="2012-03-01T00:00:00"/>
    <d v="2025-03-25T00:00:00"/>
    <s v="Prof. Mbambo-Kekana Nonceba Priscilla"/>
    <s v="Dr. Hellen Myezwa"/>
    <s v="Dr. Kerith Aginsky"/>
    <n v="3"/>
    <s v="Other "/>
    <s v="Home"/>
    <s v="Home/ Host"/>
    <s v="Yes"/>
    <s v="Yes"/>
    <s v="Yes"/>
    <s v="Academic"/>
    <s v="Lecturer"/>
    <m/>
    <m/>
    <m/>
    <s v="NF"/>
    <s v="0000-0002-8343-0342"/>
    <m/>
    <d v="2012-03-01T00:00:00"/>
    <d v="2012-11-01T00:00:00"/>
    <s v="Yes"/>
    <m/>
    <m/>
    <m/>
    <m/>
    <d v="2014-08-01T00:00:00"/>
    <s v="Yes"/>
    <d v="2015-03-01T00:00:00"/>
    <s v="Yes"/>
    <m/>
    <m/>
    <m/>
    <m/>
    <x v="2"/>
    <m/>
    <m/>
    <m/>
    <n v="1"/>
    <n v="0"/>
    <n v="0"/>
    <n v="0"/>
    <n v="0"/>
    <n v="0"/>
    <n v="0"/>
    <s v="No"/>
    <n v="0"/>
    <m/>
    <m/>
    <m/>
    <m/>
    <s v="No"/>
    <m/>
    <m/>
    <n v="1"/>
    <s v="NF"/>
    <m/>
    <s v="NF"/>
  </r>
  <r>
    <n v="41"/>
    <s v="C2/016"/>
    <s v="Nalugo"/>
    <s v="Scovia"/>
    <s v="Mbalinda"/>
    <x v="1"/>
    <x v="1"/>
    <s v="Uganda"/>
    <s v="Makerere University"/>
    <s v="Epidemiology"/>
    <s v="Dept of Nursing"/>
    <s v="Makerere University"/>
    <s v="Yes"/>
    <m/>
    <s v="Married"/>
    <s v="Married"/>
    <s v="Married"/>
    <s v="smbalinda@cartafrica.org"/>
    <s v="snmbalinda@gmail.com,  snmbalinda@chs.mak.ac.ug"/>
    <s v="+256782212151"/>
    <s v="MSc. Population and Reproductive Health (online)"/>
    <d v="1978-06-16T00:00:00"/>
    <s v="Assessment of rural Ugandan HIV+ young adults women’s reproductive needs and rights to design a positive prevention service framework"/>
    <s v="Field"/>
    <s v="No"/>
    <s v="Primary"/>
    <n v="29"/>
    <d v="2011-11-20T00:00:00"/>
    <d v="2012-03-01T00:00:00"/>
    <m/>
    <s v="Dr. Daniel Kabonge Kaye"/>
    <s v="Dr. Noah Kiwanuka"/>
    <s v="Prof. Fred Wabwire-Mangen"/>
    <n v="3"/>
    <s v="Home"/>
    <s v="Home"/>
    <s v="Home/ Host"/>
    <s v="Yes"/>
    <s v="No"/>
    <s v="No"/>
    <s v="Academic"/>
    <s v="Lecturer"/>
    <s v="Lecturer"/>
    <s v="No"/>
    <m/>
    <s v="MAKERERE UNIVERISTY"/>
    <s v="0000-0002-4945-130X"/>
    <m/>
    <d v="2012-03-01T00:00:00"/>
    <d v="2012-11-01T00:00:00"/>
    <s v="Yes"/>
    <m/>
    <m/>
    <m/>
    <m/>
    <d v="2014-08-01T00:00:00"/>
    <s v="Yes"/>
    <d v="2015-03-01T00:00:00"/>
    <s v="Yes"/>
    <m/>
    <m/>
    <m/>
    <d v="2018-01-08T00:00:00"/>
    <x v="0"/>
    <n v="71"/>
    <n v="63"/>
    <m/>
    <n v="6"/>
    <n v="20"/>
    <n v="18"/>
    <n v="5"/>
    <n v="0"/>
    <n v="0"/>
    <n v="0"/>
    <s v="JAS 2, 2012"/>
    <n v="0"/>
    <m/>
    <m/>
    <m/>
    <m/>
    <s v="No"/>
    <m/>
    <m/>
    <n v="3"/>
    <n v="3"/>
    <m/>
    <s v="NF"/>
  </r>
  <r>
    <n v="42"/>
    <s v="C2/017"/>
    <s v="Nakubulwa"/>
    <m/>
    <s v="Sarah"/>
    <x v="1"/>
    <x v="1"/>
    <s v="Uganda"/>
    <s v="Makerere University"/>
    <s v="Obstertrics and reproductive health nursing"/>
    <m/>
    <s v="Makerere University"/>
    <s v="Yes"/>
    <m/>
    <m/>
    <s v="NF"/>
    <m/>
    <s v="snakubulwa@cartafrica.org"/>
    <s v="sarahug@gmail.com"/>
    <s v="+256772443416"/>
    <s v="M.Mc Obstetrics &amp; Gynaecology"/>
    <d v="1973-08-16T00:00:00"/>
    <s v="Herpes Simplex Virus type 2 in pregnancy: Assessing the burden and associated factors in women with pre-labour rupture of membranes and exploring the effect of acyclovir on obstetric outcomes in this population in Mulago Clinical research."/>
    <s v="Clinical research"/>
    <s v="No"/>
    <s v="Primary"/>
    <n v="19"/>
    <d v="2012-01-23T00:00:00"/>
    <d v="2012-03-01T00:00:00"/>
    <m/>
    <s v="Dr. Nazarius Mbona Tumwesigye"/>
    <s v="Dr. Florence Mirembe"/>
    <s v="Dr. Daniel Kabonge Kaye"/>
    <n v="3"/>
    <s v="Home"/>
    <s v="Home"/>
    <s v="Home/ Host"/>
    <s v="Yes"/>
    <s v="No"/>
    <s v="Yes"/>
    <m/>
    <s v="Lecturer"/>
    <s v="Senior Lecturer"/>
    <s v="Yes"/>
    <m/>
    <s v="MAKERERE UNIVERISTY"/>
    <s v=" 000 0002 1433 7312"/>
    <m/>
    <d v="2012-03-01T00:00:00"/>
    <d v="2012-11-01T00:00:00"/>
    <s v="Yes"/>
    <m/>
    <m/>
    <m/>
    <m/>
    <d v="2014-08-01T00:00:00"/>
    <s v="Yes"/>
    <d v="2015-03-01T00:00:00"/>
    <s v="Yes"/>
    <m/>
    <m/>
    <m/>
    <d v="2017-01-31T00:00:00"/>
    <x v="0"/>
    <n v="59"/>
    <n v="51"/>
    <m/>
    <s v="NF"/>
    <n v="2"/>
    <n v="0"/>
    <n v="1"/>
    <n v="0"/>
    <n v="0"/>
    <n v="0"/>
    <s v="No"/>
    <n v="0"/>
    <m/>
    <m/>
    <m/>
    <m/>
    <s v="No"/>
    <m/>
    <m/>
    <s v="NF"/>
    <s v="NF"/>
    <m/>
    <s v="NF"/>
  </r>
  <r>
    <n v="43"/>
    <s v="C2/018"/>
    <s v="Simbaharshe"/>
    <m/>
    <s v="Takuva"/>
    <x v="0"/>
    <x v="1"/>
    <s v="South Africa"/>
    <s v="University of the Witwatersrand"/>
    <s v="Epidemiology"/>
    <m/>
    <s v="University of the Witwatersrand"/>
    <s v="Yes"/>
    <m/>
    <m/>
    <s v="NF"/>
    <m/>
    <s v="stakuva@cartafrica.org"/>
    <m/>
    <s v="27727577369"/>
    <s v="M.Sc Epidiomology"/>
    <d v="1977-05-25T00:00:00"/>
    <s v="Epidemiological Studies of Impact of Vitamin D Status and Vitamin D Gene Polymorphisms on HIV Disease Progression and Tuberculosis Susceptibility among HIV-infected Patients"/>
    <s v="Clinical research"/>
    <s v="No"/>
    <s v="Primary"/>
    <n v="1.5"/>
    <d v="2011-12-15T00:00:00"/>
    <d v="2012-03-01T00:00:00"/>
    <d v="2025-03-25T00:00:00"/>
    <s v="Dr. Tobias Chirwa"/>
    <s v="Dr. Patrick MacPhail"/>
    <s v="Prof. Ian M. Sanne"/>
    <n v="3"/>
    <s v="Home"/>
    <s v="Home"/>
    <s v="Home/ Host"/>
    <s v="Yes"/>
    <s v="No"/>
    <s v="No"/>
    <s v="Researcher"/>
    <s v="Joint Faculty"/>
    <m/>
    <m/>
    <m/>
    <s v="UNIVERSITY OF THE WITWATERSRAND"/>
    <s v="0000-0001-6030-2359"/>
    <m/>
    <d v="2012-03-01T00:00:00"/>
    <d v="2012-11-01T00:00:00"/>
    <s v="Yes"/>
    <m/>
    <m/>
    <m/>
    <m/>
    <d v="2014-08-01T00:00:00"/>
    <s v="Yes"/>
    <s v="Not attended"/>
    <s v="No"/>
    <m/>
    <m/>
    <m/>
    <m/>
    <x v="2"/>
    <m/>
    <m/>
    <m/>
    <n v="1"/>
    <n v="31"/>
    <n v="0"/>
    <n v="7"/>
    <n v="3"/>
    <n v="0"/>
    <n v="0"/>
    <s v="No"/>
    <n v="0"/>
    <m/>
    <m/>
    <m/>
    <m/>
    <s v="No"/>
    <m/>
    <m/>
    <s v="NF"/>
    <s v="NF"/>
    <m/>
    <s v="NF"/>
  </r>
  <r>
    <n v="44"/>
    <s v="C2/019"/>
    <s v="Gloria"/>
    <s v="Susan"/>
    <s v="Omosa - Momanyi"/>
    <x v="1"/>
    <x v="1"/>
    <s v="Kenya"/>
    <s v="University of Nairobi"/>
    <m/>
    <m/>
    <s v="University of the Witwatersrand"/>
    <s v="No"/>
    <s v="NF"/>
    <s v="NF"/>
    <s v="NF"/>
    <s v="NF"/>
    <m/>
    <m/>
    <m/>
    <m/>
    <m/>
    <m/>
    <m/>
    <m/>
    <m/>
    <n v="4"/>
    <m/>
    <d v="2012-03-01T00:00:00"/>
    <d v="2016-10-19T00:00:00"/>
    <m/>
    <m/>
    <m/>
    <n v="0"/>
    <m/>
    <m/>
    <m/>
    <m/>
    <m/>
    <m/>
    <m/>
    <m/>
    <m/>
    <m/>
    <m/>
    <m/>
    <m/>
    <m/>
    <d v="2012-03-01T00:00:00"/>
    <m/>
    <m/>
    <m/>
    <m/>
    <m/>
    <m/>
    <m/>
    <m/>
    <m/>
    <m/>
    <m/>
    <m/>
    <m/>
    <m/>
    <x v="2"/>
    <s v="Terminated"/>
    <m/>
    <m/>
    <m/>
    <m/>
    <m/>
    <m/>
    <m/>
    <m/>
    <m/>
    <s v="No"/>
    <m/>
    <m/>
    <m/>
    <m/>
    <m/>
    <m/>
    <m/>
    <m/>
    <m/>
    <m/>
    <m/>
    <s v="WT"/>
  </r>
  <r>
    <n v="45"/>
    <s v="C2/020"/>
    <s v="Phanuel"/>
    <s v="Humphrey Jacob"/>
    <s v="Shao"/>
    <x v="0"/>
    <x v="1"/>
    <s v="Tanzania"/>
    <s v="Ifakara Health Institute"/>
    <m/>
    <s v="TB Clinic"/>
    <s v="University of Dar es Salaam"/>
    <s v="No"/>
    <s v="NF"/>
    <s v="NF"/>
    <s v="NF"/>
    <s v="NF"/>
    <s v="hshao@cartafrica.org"/>
    <s v="humphreyshao@gmail.com"/>
    <m/>
    <m/>
    <m/>
    <m/>
    <m/>
    <m/>
    <m/>
    <n v="22.5"/>
    <m/>
    <d v="2012-03-01T00:00:00"/>
    <d v="2016-01-11T00:00:00"/>
    <m/>
    <m/>
    <m/>
    <n v="0"/>
    <m/>
    <m/>
    <m/>
    <m/>
    <m/>
    <m/>
    <m/>
    <m/>
    <m/>
    <m/>
    <m/>
    <m/>
    <m/>
    <m/>
    <d v="2012-03-01T00:00:00"/>
    <m/>
    <m/>
    <m/>
    <m/>
    <m/>
    <m/>
    <m/>
    <m/>
    <m/>
    <m/>
    <m/>
    <m/>
    <m/>
    <m/>
    <x v="2"/>
    <s v="Terminated"/>
    <m/>
    <m/>
    <m/>
    <m/>
    <m/>
    <m/>
    <m/>
    <m/>
    <m/>
    <s v="No"/>
    <m/>
    <m/>
    <m/>
    <m/>
    <m/>
    <m/>
    <m/>
    <m/>
    <m/>
    <m/>
    <m/>
    <s v="NF"/>
  </r>
  <r>
    <n v="47"/>
    <s v="C3/001"/>
    <s v="Adefolarin"/>
    <s v="Olufolake"/>
    <s v="Adeyinka"/>
    <x v="1"/>
    <x v="2"/>
    <s v="Nigeria"/>
    <s v="University of Ibadan"/>
    <s v="Health Promotion Professional"/>
    <s v="Health Promotion and Education"/>
    <s v="University of Ibadan"/>
    <s v="Yes"/>
    <s v="PGX12112012314129"/>
    <s v="Single"/>
    <s v="Single"/>
    <s v="Single"/>
    <s v="aadefolarin@cartafrica.org"/>
    <s v="yinkuss2000@yahoo.com"/>
    <s v="+2348033915930"/>
    <s v="Masters of Public Health (Health Promotion), Master of Social Work"/>
    <d v="1972-08-29T00:00:00"/>
    <s v="Maternal Mental Health and Fetal Outcome Among Pregnant Women Attending University College Clinical research Antenatal Clinic, Ibadan, Nigeria"/>
    <s v="Clinical research"/>
    <s v="No"/>
    <s v="Primary"/>
    <n v="17"/>
    <d v="2013-02-20T00:00:00"/>
    <d v="2013-03-01T00:00:00"/>
    <m/>
    <s v="Oyedunni Arulogun"/>
    <s v="PROF Oye Gureje"/>
    <m/>
    <n v="2"/>
    <s v="Home"/>
    <m/>
    <m/>
    <s v="Yes"/>
    <m/>
    <m/>
    <s v="Other"/>
    <s v="Principal Social Worker 1"/>
    <s v="Lecturer "/>
    <s v="Yes"/>
    <s v="Secretary of Ibadan Public Health Conference"/>
    <s v="UNIVERSITY OF IBADAN"/>
    <s v="0000-0001-7238-2413"/>
    <m/>
    <d v="2013-03-01T00:00:00"/>
    <d v="2013-11-01T00:00:00"/>
    <s v="Yes"/>
    <d v="2014-10-01T00:00:00"/>
    <m/>
    <d v="2015-05-29T00:00:00"/>
    <s v="Effect of training and supervision on health talk delivery on maternal depression among primary health care workers in Ibadan, Nigeria"/>
    <d v="2015-08-01T00:00:00"/>
    <s v="Yes"/>
    <d v="2016-02-28T00:00:00"/>
    <s v="Yes"/>
    <d v="2017-08-29T00:00:00"/>
    <d v="2017-10-03T00:00:00"/>
    <d v="2017-10-30T00:00:00"/>
    <d v="2017-10-30T00:00:00"/>
    <x v="0"/>
    <n v="56"/>
    <n v="48"/>
    <s v="Effect of training and supervision on health talk delivery on maternal depression among primary health care workers in Ibadan, Nigeria"/>
    <n v="0"/>
    <n v="0"/>
    <n v="5"/>
    <n v="2"/>
    <n v="0"/>
    <n v="0"/>
    <n v="0"/>
    <s v="No"/>
    <n v="0"/>
    <m/>
    <m/>
    <m/>
    <m/>
    <s v="No"/>
    <m/>
    <m/>
    <n v="1"/>
    <n v="1"/>
    <m/>
    <s v="WT"/>
  </r>
  <r>
    <n v="48"/>
    <s v="C3/002"/>
    <s v="Angeline"/>
    <m/>
    <s v="Chepchirchir"/>
    <x v="1"/>
    <x v="2"/>
    <s v="Kenya"/>
    <s v="University of Nairobi"/>
    <s v="Epidemiology"/>
    <m/>
    <s v="University of Nairobi"/>
    <s v="Yes"/>
    <m/>
    <s v="Married"/>
    <s v="Married"/>
    <s v="Married"/>
    <s v="achepchirchir@cartafrica.org"/>
    <s v="chepchirchir@uonbi.ac.ke"/>
    <s v="254720440665"/>
    <s v="NF"/>
    <d v="1975-11-04T00:00:00"/>
    <s v="Determination of the Pathogen burden and individual variability in immune response: a comparative study of non-hypertensive and hypertensive subjects at Kenyatta National Clinical research."/>
    <s v="Clinical research"/>
    <s v="yes"/>
    <s v="Primary"/>
    <n v="18.5"/>
    <d v="2013-02-24T00:00:00"/>
    <d v="2013-03-01T00:00:00"/>
    <m/>
    <s v="Prof. Nyagol Akelo Joshua"/>
    <s v="Prof. Jaoko Walter"/>
    <m/>
    <n v="2"/>
    <s v="Home"/>
    <m/>
    <m/>
    <s v="Yes"/>
    <m/>
    <m/>
    <s v="Academic"/>
    <m/>
    <s v="Lecturer"/>
    <s v="Yes"/>
    <m/>
    <s v="UNIVERSITY OF NAIROBI"/>
    <s v="0000-0002-4033-7869"/>
    <m/>
    <d v="2013-03-01T00:00:00"/>
    <d v="2013-11-01T00:00:00"/>
    <s v="Yes"/>
    <m/>
    <m/>
    <m/>
    <m/>
    <d v="2015-08-01T00:00:00"/>
    <s v="Yes"/>
    <d v="2016-02-28T00:00:00"/>
    <s v="Yes"/>
    <m/>
    <m/>
    <m/>
    <d v="2019-12-20T00:00:00"/>
    <x v="0"/>
    <n v="82"/>
    <n v="74"/>
    <m/>
    <n v="2"/>
    <n v="1"/>
    <n v="1"/>
    <n v="0"/>
    <n v="0"/>
    <n v="0"/>
    <n v="0"/>
    <s v="No"/>
    <n v="0"/>
    <m/>
    <m/>
    <m/>
    <m/>
    <s v="No"/>
    <m/>
    <m/>
    <n v="1"/>
    <n v="4"/>
    <m/>
    <s v="WT"/>
  </r>
  <r>
    <n v="49"/>
    <s v="C3/003"/>
    <s v="Anne"/>
    <s v="Majuma"/>
    <s v="Khisa"/>
    <x v="1"/>
    <x v="2"/>
    <s v="Kenya"/>
    <s v="University of Nairobi"/>
    <s v="Obstertrics and reproductive health nursing"/>
    <s v="Reseach Capacity Strengtheniing Division"/>
    <s v="University of Nairobi"/>
    <s v="Yes"/>
    <s v="H80/83881/2012"/>
    <s v="Single"/>
    <s v="Single"/>
    <m/>
    <s v="akhisa@cartafrica.org"/>
    <s v="annekhisa@gmail.com"/>
    <s v="+254 724 348 661"/>
    <s v="MA in Gender and Development Studies"/>
    <d v="1983-10-31T00:00:00"/>
    <s v="Health Seeking Behaviour and Reintegration of Patients with Obstetric Fistula in Kenya "/>
    <s v="Field"/>
    <s v="No"/>
    <s v="Primary"/>
    <n v="6.5"/>
    <d v="2012-07-07T00:00:00"/>
    <d v="2013-03-01T00:00:00"/>
    <m/>
    <s v="Grace Omoni"/>
    <s v="Prof Isaac Nyamongo"/>
    <s v="Dr Sabina Wakasiaka"/>
    <n v="3"/>
    <s v="Home"/>
    <s v="Home"/>
    <s v="Home"/>
    <s v="Yes"/>
    <s v="No"/>
    <s v="No"/>
    <s v="Other"/>
    <s v="Part Time Lecturer"/>
    <s v="Post Doc Research Fellow"/>
    <s v="Yes"/>
    <m/>
    <s v="APHRC"/>
    <s v="0000-0001-6110-0118"/>
    <m/>
    <d v="2013-03-01T00:00:00"/>
    <d v="2013-11-01T00:00:00"/>
    <s v="Yes"/>
    <m/>
    <m/>
    <m/>
    <s v="A grounded theory of regaining normalcy: Health seeking behaviour and reintegration of patients with obstetric fistula in Kenya"/>
    <d v="2015-08-01T00:00:00"/>
    <s v="Yes"/>
    <d v="2016-02-28T00:00:00"/>
    <s v="Yes"/>
    <m/>
    <m/>
    <m/>
    <d v="2016-12-31T00:00:00"/>
    <x v="0"/>
    <n v="46"/>
    <n v="38"/>
    <s v="A grounded theory of regaining normalcy: Health seeking behaviour and reintegration of patients with obstetric fistula in Kenya"/>
    <n v="1"/>
    <n v="1"/>
    <n v="4"/>
    <n v="1"/>
    <n v="0"/>
    <n v="0"/>
    <n v="0"/>
    <s v="No"/>
    <n v="0"/>
    <m/>
    <m/>
    <m/>
    <m/>
    <s v="No"/>
    <m/>
    <m/>
    <n v="0"/>
    <n v="0"/>
    <m/>
    <s v="WT"/>
  </r>
  <r>
    <n v="50"/>
    <s v="C3/004"/>
    <s v="Adesola"/>
    <s v="Oluwafunmilola"/>
    <s v="Olumide"/>
    <x v="1"/>
    <x v="2"/>
    <s v="Nigeria"/>
    <s v="University of Ibadan"/>
    <s v="Adolescent health"/>
    <s v="Institute of Child health"/>
    <s v="University of Ibadan"/>
    <s v="Yes"/>
    <m/>
    <s v="Single"/>
    <s v="Single"/>
    <m/>
    <s v="asangowawa@cartafrica.org"/>
    <s v="daisyolu@yahoo.com"/>
    <s v="+2348033265796"/>
    <s v="MPH"/>
    <d v="1973-09-06T00:00:00"/>
    <s v="Epidemiology and Costs of Injuries Among Adolescents in Ibadan, South-Western Nigeria"/>
    <s v="Field"/>
    <s v="No"/>
    <s v="Primary"/>
    <n v="6.5"/>
    <d v="2013-02-21T00:00:00"/>
    <d v="2013-03-01T00:00:00"/>
    <m/>
    <s v="Olayemi Omotade"/>
    <m/>
    <m/>
    <n v="1"/>
    <s v="Home"/>
    <m/>
    <m/>
    <s v="Yes"/>
    <m/>
    <m/>
    <s v="Academic"/>
    <s v="Senior Research Fellow"/>
    <s v="Senior Medical Research Fellow"/>
    <s v="No"/>
    <s v="Head and Actg director Institute of Child Health"/>
    <s v="UNIVERSITY OF IBADAN"/>
    <s v="0000-0003-4372-9822"/>
    <m/>
    <d v="2013-03-01T00:00:00"/>
    <d v="2013-11-01T00:00:00"/>
    <s v="Yes"/>
    <m/>
    <m/>
    <m/>
    <m/>
    <d v="2015-08-01T00:00:00"/>
    <s v="Yes"/>
    <d v="2016-02-28T00:00:00"/>
    <s v="Yes"/>
    <m/>
    <m/>
    <m/>
    <d v="2017-06-30T00:00:00"/>
    <x v="0"/>
    <n v="52"/>
    <n v="44"/>
    <m/>
    <n v="0"/>
    <n v="18"/>
    <n v="17"/>
    <n v="11"/>
    <n v="1"/>
    <n v="0"/>
    <n v="0"/>
    <s v="No"/>
    <n v="0"/>
    <m/>
    <m/>
    <m/>
    <m/>
    <s v="No"/>
    <m/>
    <m/>
    <n v="0"/>
    <n v="0"/>
    <m/>
    <s v="MAC"/>
  </r>
  <r>
    <n v="51"/>
    <s v="C3/005"/>
    <s v="Kato"/>
    <s v="Charles"/>
    <s v="Drago "/>
    <x v="0"/>
    <x v="2"/>
    <s v="Uganda"/>
    <s v="Makerere University"/>
    <s v="Immunity and Infection"/>
    <m/>
    <s v="Makerere University"/>
    <s v="Yes"/>
    <m/>
    <s v="Married"/>
    <s v="Married"/>
    <s v="Married"/>
    <s v="ckato@cartafrica.org"/>
    <s v="katodrago@yahoo.com"/>
    <s v="+256712959954"/>
    <s v="MSc. Structural Molecular Biology"/>
    <d v="1979-08-16T00:00:00"/>
    <s v="Cytokine responses &amp; parasite genotypes associated with the pathogenesis of human African trypanosomiasis (HAT) in north-eastern Uganda"/>
    <s v="Experimental model"/>
    <s v="yes"/>
    <s v="Primary"/>
    <n v="18.5"/>
    <d v="2012-09-11T00:00:00"/>
    <d v="2013-03-01T00:00:00"/>
    <m/>
    <s v="Prof. Matovu Enock"/>
    <s v="Dr. Vincent Pius Alibu"/>
    <m/>
    <n v="2"/>
    <s v="Home"/>
    <m/>
    <m/>
    <s v="Yes"/>
    <m/>
    <m/>
    <s v="Academic"/>
    <s v="Assistant Lecturer"/>
    <s v="Lecturer"/>
    <s v="Yes"/>
    <m/>
    <s v="MAKERERE UNIVERISTY"/>
    <s v="0000-0003-3160-6657"/>
    <m/>
    <d v="2013-03-01T00:00:00"/>
    <d v="2013-11-01T00:00:00"/>
    <s v="Yes"/>
    <m/>
    <m/>
    <m/>
    <m/>
    <d v="2015-08-01T00:00:00"/>
    <s v="Yes"/>
    <d v="2016-02-28T00:00:00"/>
    <s v="Yes"/>
    <m/>
    <m/>
    <m/>
    <d v="2016-03-31T00:00:00"/>
    <x v="0"/>
    <n v="37"/>
    <n v="29"/>
    <m/>
    <n v="0"/>
    <n v="6"/>
    <n v="31"/>
    <n v="0"/>
    <n v="1"/>
    <n v="0"/>
    <n v="0"/>
    <s v="No"/>
    <n v="0"/>
    <m/>
    <m/>
    <m/>
    <m/>
    <s v="No"/>
    <m/>
    <m/>
    <n v="1"/>
    <n v="2"/>
    <m/>
    <s v="SIDA"/>
  </r>
  <r>
    <n v="52"/>
    <s v="C3/006"/>
    <s v="Charles "/>
    <s v="Masulani"/>
    <s v="Mwale"/>
    <x v="0"/>
    <x v="2"/>
    <s v="Rwanda"/>
    <s v="University of Rwanda"/>
    <s v="Public Health"/>
    <m/>
    <s v="University of Rwanda"/>
    <s v="Yes"/>
    <m/>
    <m/>
    <s v="NF"/>
    <m/>
    <s v="cmwale@cartafrica.org"/>
    <s v="cmmwale@hotmail.com"/>
    <s v="+265999927938"/>
    <s v="Master of Public Health"/>
    <d v="1977-09-27T00:00:00"/>
    <s v="A cross-sectional study on the mental health service delivery for people living with AIDS (PLWAs) in Malawi"/>
    <s v="Field"/>
    <s v="No"/>
    <s v="Primary"/>
    <n v="15"/>
    <d v="2012-10-18T00:00:00"/>
    <d v="2013-03-01T00:00:00"/>
    <m/>
    <s v="Pascal Mathanga"/>
    <m/>
    <m/>
    <n v="1"/>
    <s v="Home"/>
    <m/>
    <m/>
    <s v="Yes"/>
    <m/>
    <m/>
    <s v="Academic"/>
    <s v="Part Time Senior Lecturer"/>
    <s v="Part Time Senior Lecturer"/>
    <s v="No"/>
    <m/>
    <s v="UNIVERSITY OF MALAWI"/>
    <s v="0000-0001-8676-1713"/>
    <m/>
    <d v="2013-03-01T00:00:00"/>
    <d v="2013-11-01T00:00:00"/>
    <s v="Yes"/>
    <m/>
    <m/>
    <m/>
    <s v="A mixed methods study on designing and testing effectiveness of a psychosocial training intervention (Titukulane) in improving psychological wellbeing of parents for intellectually disabled children in Malawi"/>
    <d v="2015-08-01T00:00:00"/>
    <s v="Yes"/>
    <d v="2016-02-28T00:00:00"/>
    <s v="Yes"/>
    <m/>
    <m/>
    <m/>
    <d v="2017-11-30T00:00:00"/>
    <x v="0"/>
    <n v="57"/>
    <n v="49"/>
    <s v="A mixed methods study on designing and testing effectiveness of a psychosocial training intervention (Titukulane) in improving psychological wellbeing of parents for intellectually disabled children in Malawi"/>
    <n v="0"/>
    <n v="3"/>
    <n v="3"/>
    <n v="2"/>
    <n v="0"/>
    <n v="0"/>
    <n v="0"/>
    <s v="No"/>
    <n v="0"/>
    <m/>
    <m/>
    <m/>
    <m/>
    <s v="No"/>
    <m/>
    <m/>
    <s v="NF"/>
    <s v="NF"/>
    <m/>
    <s v="WT"/>
  </r>
  <r>
    <n v="53"/>
    <s v="C3/007"/>
    <s v="Olusegun"/>
    <s v="Emmanuel"/>
    <s v="Thomas"/>
    <x v="0"/>
    <x v="2"/>
    <s v="Nigeria"/>
    <s v="University of Ibadan"/>
    <s v="Pharmaceutical Sciences"/>
    <s v="Pharmaceutical Chemistry"/>
    <s v="University of Ibadan"/>
    <s v="Yes"/>
    <n v="95534"/>
    <s v="Married"/>
    <s v="Married"/>
    <s v="Married"/>
    <s v="tolusegun@cartafrica.org"/>
    <s v="seguntom@yahoo.com"/>
    <s v="+2348034198737"/>
    <s v="MSc. Pharmaceutical Chemistry and Drug Analysis"/>
    <d v="1978-08-06T00:00:00"/>
    <s v="Design, synthesis and genotoxicity evaluation of non-toxic azo dyes based on tetracyclic structures"/>
    <s v="Experimental model"/>
    <s v="yes"/>
    <s v="Primary"/>
    <n v="14.5"/>
    <d v="2012-04-05T00:00:00"/>
    <d v="2013-03-01T00:00:00"/>
    <m/>
    <s v="Prof. Adegoke Aremu Olajire"/>
    <m/>
    <m/>
    <n v="1"/>
    <s v="Home"/>
    <m/>
    <m/>
    <s v="Yes"/>
    <m/>
    <m/>
    <s v="Academic"/>
    <s v="Lecturer"/>
    <s v="Senior Lecturer"/>
    <s v="Yes"/>
    <m/>
    <s v="UNIVERSITY OF IBADAN"/>
    <s v="0000-0001-8519-2125"/>
    <m/>
    <d v="2013-03-01T00:00:00"/>
    <d v="2013-11-01T00:00:00"/>
    <s v="Yes"/>
    <m/>
    <m/>
    <m/>
    <m/>
    <d v="2015-08-01T00:00:00"/>
    <s v="Yes"/>
    <d v="2017-02-28T00:00:00"/>
    <s v="No"/>
    <m/>
    <m/>
    <m/>
    <d v="2017-08-31T00:00:00"/>
    <x v="0"/>
    <n v="54"/>
    <n v="46"/>
    <m/>
    <n v="0"/>
    <n v="3"/>
    <n v="4"/>
    <n v="2"/>
    <n v="0"/>
    <n v="0"/>
    <n v="0"/>
    <s v="No"/>
    <n v="0"/>
    <m/>
    <m/>
    <m/>
    <m/>
    <s v="No"/>
    <m/>
    <m/>
    <m/>
    <n v="1"/>
    <m/>
    <s v="MAC"/>
  </r>
  <r>
    <n v="54"/>
    <s v="C3/008"/>
    <s v="Tonney"/>
    <s v="Stophen"/>
    <s v="Nyirenda"/>
    <x v="0"/>
    <x v="2"/>
    <s v="Malawi"/>
    <s v="University of Malawi"/>
    <s v="Immunity and Infection"/>
    <s v="Pathology"/>
    <s v="University of the Malawi"/>
    <s v="Yes"/>
    <m/>
    <m/>
    <s v="Married"/>
    <m/>
    <s v="tnyirenda@cartafrica.org"/>
    <s v="tnyirenda@medcol.mw"/>
    <s v="+265995573845"/>
    <s v="MSc. Immunology"/>
    <d v="1981-04-21T00:00:00"/>
    <s v="Development of adaptive immunity to non-typhoidal Salmonella in Children "/>
    <s v="Field"/>
    <s v="yes"/>
    <s v="Primary"/>
    <n v="10.5"/>
    <d v="2011-11-01T00:00:00"/>
    <d v="2013-03-01T00:00:00"/>
    <m/>
    <s v="Wilson Mandala"/>
    <m/>
    <m/>
    <n v="1"/>
    <s v="Home"/>
    <m/>
    <m/>
    <s v="Yes"/>
    <m/>
    <m/>
    <s v="Academic"/>
    <s v="PhD Student"/>
    <s v="Lecturer"/>
    <s v="Yes"/>
    <m/>
    <s v="UNIVERSITY OF MALAWI"/>
    <s v="0000-0002-4874-9518"/>
    <m/>
    <d v="2013-03-01T00:00:00"/>
    <d v="2013-11-01T00:00:00"/>
    <s v="Yes"/>
    <m/>
    <m/>
    <m/>
    <m/>
    <d v="2015-08-01T00:00:00"/>
    <s v="Yes"/>
    <d v="2016-02-28T00:00:00"/>
    <s v="Yes"/>
    <m/>
    <m/>
    <m/>
    <d v="2015-06-18T00:00:00"/>
    <x v="0"/>
    <n v="28"/>
    <n v="20"/>
    <m/>
    <n v="1"/>
    <n v="1"/>
    <n v="15"/>
    <n v="2"/>
    <n v="0"/>
    <n v="2"/>
    <n v="0"/>
    <s v="No"/>
    <n v="0"/>
    <m/>
    <m/>
    <m/>
    <m/>
    <s v="No"/>
    <m/>
    <m/>
    <s v="NF"/>
    <s v="NF"/>
    <m/>
    <s v="SIDA"/>
  </r>
  <r>
    <n v="55"/>
    <s v="C3/009"/>
    <s v="Evangeline"/>
    <s v="Wawira"/>
    <s v="Njiru"/>
    <x v="1"/>
    <x v="2"/>
    <s v="Kenya"/>
    <s v="Moi University"/>
    <s v="MEDICAL ANTHROPOLOGY"/>
    <s v="ANTHROPOLOGY AND HUMAN ECOLOGY"/>
    <s v="Moi University"/>
    <s v="Yes"/>
    <s v="SASS/DPHIL/ANT/02/12"/>
    <s v="Married"/>
    <s v="Separated"/>
    <m/>
    <s v="enjiru@cartafrica.org"/>
    <s v="oyungueva@yahoo.com"/>
    <s v="+254-722-624-353"/>
    <s v="Masters in Medicine"/>
    <d v="1973-03-27T00:00:00"/>
    <s v="Situational analysis of cancer care in the Western Kenya population"/>
    <s v="Field"/>
    <s v="No"/>
    <s v="Primary"/>
    <n v="15"/>
    <d v="2012-09-01T00:00:00"/>
    <d v="2013-03-01T00:00:00"/>
    <m/>
    <s v="Jamin Masinde"/>
    <s v="Dr. Harrison Maithya"/>
    <m/>
    <n v="2"/>
    <s v="Home"/>
    <s v="Home"/>
    <m/>
    <s v="Yes"/>
    <s v="Yes"/>
    <m/>
    <s v="Academic"/>
    <s v="Lecturer"/>
    <m/>
    <m/>
    <m/>
    <s v="MOI UNIVERSITY"/>
    <s v="0000-0002-0064-8777"/>
    <m/>
    <d v="2013-03-01T00:00:00"/>
    <d v="2013-11-01T00:00:00"/>
    <s v="Yes"/>
    <m/>
    <m/>
    <m/>
    <m/>
    <d v="2016-08-03T00:00:00"/>
    <s v="No"/>
    <d v="2017-02-27T00:00:00"/>
    <s v="No"/>
    <m/>
    <m/>
    <m/>
    <m/>
    <x v="3"/>
    <m/>
    <m/>
    <m/>
    <n v="0"/>
    <n v="7"/>
    <n v="0"/>
    <n v="0"/>
    <n v="0"/>
    <n v="0"/>
    <n v="0"/>
    <s v="No"/>
    <n v="0"/>
    <m/>
    <m/>
    <m/>
    <m/>
    <s v="No"/>
    <m/>
    <m/>
    <n v="3"/>
    <s v="NF"/>
    <m/>
    <s v="SIDA"/>
  </r>
  <r>
    <n v="56"/>
    <s v="C3/010"/>
    <s v="Samanta"/>
    <s v="Tresha"/>
    <s v="Lalla-Edward"/>
    <x v="1"/>
    <x v="2"/>
    <s v="South Africa"/>
    <s v="University of the Witwatersrand"/>
    <s v="Public Health"/>
    <s v="Wits Reproductive Health and HIV Institute"/>
    <s v="University of the Witwatersrand"/>
    <s v="Yes"/>
    <n v="705854"/>
    <m/>
    <s v="Married"/>
    <m/>
    <s v="esamanta@cartafrica.org"/>
    <s v="slallaedward@ezintsha.org;"/>
    <n v="113585404"/>
    <s v="Masters in Social Behaviour Studies in HIV/AIDS"/>
    <d v="1980-02-07T00:00:00"/>
    <s v="The effect of combination HIV prevention interventions: a comparison between men who have sex with men (MSM) sex workers and MSM non-sex workers"/>
    <s v="Field"/>
    <s v="No"/>
    <s v="Primary"/>
    <n v="8.5"/>
    <d v="2013-10-01T00:00:00"/>
    <d v="2013-03-01T00:00:00"/>
    <m/>
    <s v="Maria Elizabeth Rabe"/>
    <m/>
    <m/>
    <n v="1"/>
    <s v="Other "/>
    <m/>
    <m/>
    <s v="No"/>
    <m/>
    <m/>
    <s v="Other"/>
    <s v="M&amp;E Technical Specialist - Wits"/>
    <s v="Program Manager"/>
    <s v="Yes"/>
    <m/>
    <s v="EZINTSHA, SOUTH AFRICA (2021)"/>
    <s v="0000-0003-3597-1643"/>
    <m/>
    <d v="2013-03-01T00:00:00"/>
    <d v="2013-11-01T00:00:00"/>
    <s v="Yes"/>
    <m/>
    <m/>
    <m/>
    <s v="A process evaluation of newly implementing South African Roadside wellness clinics for truck drivers"/>
    <d v="2015-08-01T00:00:00"/>
    <s v="Yes"/>
    <d v="2016-02-28T00:00:00"/>
    <s v="Yes"/>
    <m/>
    <m/>
    <m/>
    <d v="2018-07-10T00:00:00"/>
    <x v="0"/>
    <n v="65"/>
    <n v="57"/>
    <s v="A process evaluation of newly implementing South African Roadside wellness clinics for truck drivers"/>
    <n v="0"/>
    <n v="5"/>
    <n v="31"/>
    <n v="1"/>
    <n v="0"/>
    <n v="0"/>
    <n v="0"/>
    <s v="No"/>
    <n v="0"/>
    <m/>
    <m/>
    <m/>
    <m/>
    <s v="No"/>
    <m/>
    <m/>
    <n v="1"/>
    <n v="2"/>
    <m/>
    <s v="FF"/>
  </r>
  <r>
    <n v="57"/>
    <s v="C3/011"/>
    <s v="Emmanuel"/>
    <m/>
    <s v="Shema"/>
    <x v="0"/>
    <x v="2"/>
    <s v="Rwanda"/>
    <s v="University of Rwanda"/>
    <s v="Demography"/>
    <m/>
    <s v="Moi University"/>
    <s v="No"/>
    <s v="EDU/D.Phil/CM/1010/16"/>
    <s v="Married"/>
    <s v="Married"/>
    <m/>
    <s v="esebahutu@cartafrica.org"/>
    <s v="esebahutu@nur.ac.rw_x000a_ sebem01@yahoo.fr"/>
    <s v="250788647761"/>
    <s v="Masters in Social Educational research Methods"/>
    <d v="1976-08-25T00:00:00"/>
    <s v="Building Awareness of both Men and Women through Formal Education with regard to Women’s Sexual and Reproductive Rights towards the Reduction of Fertility Rates in Rwanda: Challenges and Future Trends."/>
    <s v="Field"/>
    <s v="No"/>
    <s v="Primary"/>
    <n v="17.5"/>
    <d v="2013-03-27T00:00:00"/>
    <d v="2013-03-01T00:00:00"/>
    <m/>
    <s v="Prof Mukwa Wekesa Christopher"/>
    <s v="Dr. Wanyonyi Wamamili David"/>
    <m/>
    <n v="2"/>
    <s v="Host"/>
    <m/>
    <m/>
    <s v="Yes"/>
    <m/>
    <m/>
    <s v="Academic"/>
    <s v="Assistant Lecturer"/>
    <s v="Assistant Lecturer"/>
    <s v="No"/>
    <m/>
    <s v="UNIVERSITY OF RWANDA"/>
    <m/>
    <m/>
    <d v="2013-03-01T00:00:00"/>
    <d v="2013-11-01T00:00:00"/>
    <s v="Yes"/>
    <d v="2017-05-05T00:00:00"/>
    <d v="2017-05-05T00:00:00"/>
    <m/>
    <s v="Factors Associated with the Integration of Internet in Teaching Comprehensive Sexuality Education in Southern Province, Rwanda"/>
    <d v="2017-08-01T00:00:00"/>
    <s v="No"/>
    <d v="2018-03-05T00:00:00"/>
    <s v="No"/>
    <m/>
    <m/>
    <m/>
    <m/>
    <x v="3"/>
    <m/>
    <m/>
    <m/>
    <n v="0"/>
    <n v="0"/>
    <n v="0"/>
    <n v="0"/>
    <n v="0"/>
    <n v="0"/>
    <n v="0"/>
    <s v="No"/>
    <n v="0"/>
    <m/>
    <m/>
    <m/>
    <m/>
    <s v="No"/>
    <m/>
    <m/>
    <n v="4"/>
    <n v="5"/>
    <m/>
    <s v="FF"/>
  </r>
  <r>
    <n v="58"/>
    <s v="C3/012"/>
    <s v="Fredrick"/>
    <s v="Okoth"/>
    <s v="Okaka"/>
    <x v="0"/>
    <x v="2"/>
    <s v="Kenya"/>
    <s v="Moi University"/>
    <s v="Human Geography"/>
    <s v="Geography"/>
    <s v="Moi University"/>
    <s v="Yes"/>
    <s v="SASS/GEO/DPHIL/01/12"/>
    <s v="Married"/>
    <s v="Married"/>
    <s v="Married"/>
    <s v="fokaka@cartafrica.org"/>
    <s v="fredrickokaka@yaoo.com_x000a_fredrickokaka@gmail.com"/>
    <s v="+254 722 260034"/>
    <s v="Masters of Art (Settlement Geography)"/>
    <d v="1973-05-03T00:00:00"/>
    <s v="Urban Residents’ Perception of Climate Change as a Human Health Risk in Kenya: The Case of Kisumu and Mombasa Urban Centers"/>
    <s v="Field"/>
    <s v="No"/>
    <s v="Primary"/>
    <n v="22.5"/>
    <d v="2012-08-09T00:00:00"/>
    <d v="2013-03-01T00:00:00"/>
    <m/>
    <s v="Prof. Paul Omondi"/>
    <s v="Prof. Beneah D. O. Odhiambo"/>
    <m/>
    <n v="2"/>
    <s v="Home"/>
    <m/>
    <m/>
    <s v="Yes"/>
    <m/>
    <m/>
    <s v="Academic"/>
    <s v="Assistant Lecturer"/>
    <s v="Senior Lecturer"/>
    <s v="Yes"/>
    <m/>
    <s v="MOI UNIVERSITY"/>
    <s v="0000-0002-7140-0306"/>
    <m/>
    <d v="2013-03-01T00:00:00"/>
    <d v="2013-11-01T00:00:00"/>
    <s v="Yes"/>
    <d v="2014-06-12T00:00:00"/>
    <m/>
    <d v="2014-11-17T00:00:00"/>
    <s v="Urban residents' perception and adaptive capacity and behaviour to the health risks of climate change in Mombasa city, Kenya"/>
    <d v="2015-08-01T00:00:00"/>
    <s v="Yes"/>
    <d v="2016-02-28T00:00:00"/>
    <s v="Yes"/>
    <d v="2016-06-01T00:00:00"/>
    <d v="2016-10-17T00:00:00"/>
    <d v="2016-11-04T00:00:00"/>
    <d v="2016-11-04T00:00:00"/>
    <x v="0"/>
    <n v="45"/>
    <n v="37"/>
    <s v="Urban residents' perception and adaptive capacity and behaviour to the health risks of climate change in Mombasa city, Kenya"/>
    <n v="0"/>
    <n v="1"/>
    <n v="4"/>
    <n v="0"/>
    <n v="0"/>
    <n v="2"/>
    <n v="0"/>
    <s v="No"/>
    <n v="0"/>
    <m/>
    <m/>
    <m/>
    <m/>
    <s v="No"/>
    <m/>
    <m/>
    <n v="3"/>
    <n v="3"/>
    <m/>
    <s v="WT"/>
  </r>
  <r>
    <n v="59"/>
    <s v="C3/013"/>
    <s v="Joel"/>
    <s v="Olayiwola"/>
    <s v="Faronbi"/>
    <x v="0"/>
    <x v="2"/>
    <s v="Nigeria"/>
    <s v="Obafemi Awolowo University"/>
    <s v="Epidemiology"/>
    <m/>
    <s v="Obafemi Awolowo University"/>
    <s v="Yes"/>
    <m/>
    <s v="Married"/>
    <s v="Married"/>
    <s v="Married"/>
    <s v="jfaronbi@cartafrica.org"/>
    <s v="faronbiy2k@yahoh.co.uk"/>
    <s v="+2348033383018"/>
    <s v="MSC Nursing"/>
    <d v="1972-11-05T00:00:00"/>
    <s v="Impact of Nurse Moderated Intervention on the Quality of Life, Burden and Coping Strategies of Caregivers of the Elderly with Chronic Illness."/>
    <s v="Field"/>
    <s v="No"/>
    <s v="Primary"/>
    <n v="20"/>
    <d v="2012-09-26T00:00:00"/>
    <d v="2013-03-01T00:00:00"/>
    <m/>
    <s v="Olaogun Adenike Ayobola"/>
    <m/>
    <m/>
    <n v="1"/>
    <s v="Home"/>
    <m/>
    <m/>
    <s v="Yes"/>
    <m/>
    <m/>
    <s v="Academic"/>
    <s v="Lecturer II"/>
    <s v="Senior Lecturer"/>
    <s v="Yes"/>
    <s v="Department Postgraduate programme cordinator"/>
    <s v="OBAFEMI AWOLOWO UNIVERSITY"/>
    <s v="0000-0003-3392-4472"/>
    <m/>
    <d v="2013-03-01T00:00:00"/>
    <d v="2013-11-01T00:00:00"/>
    <s v="Yes"/>
    <d v="2013-08-20T00:00:00"/>
    <m/>
    <d v="2018-10-30T00:00:00"/>
    <s v="Burden, coping strategies and health related quality of life of caregivers of elderly with chronic illness in Osun State, Nigeria"/>
    <d v="2015-08-01T00:00:00"/>
    <s v="Yes"/>
    <d v="2016-02-28T00:00:00"/>
    <s v="Yes"/>
    <d v="2015-07-20T00:00:00"/>
    <d v="2015-08-15T00:00:00"/>
    <d v="2015-09-11T00:00:00"/>
    <d v="2015-12-12T00:00:00"/>
    <x v="0"/>
    <n v="34"/>
    <n v="26"/>
    <s v="Burden, coping strategies and health related quality of life of caregivers of elderly with chronic illness in Osun State, Nigeria"/>
    <n v="3"/>
    <n v="1"/>
    <n v="13"/>
    <n v="2"/>
    <n v="0"/>
    <n v="3"/>
    <n v="0"/>
    <s v="No"/>
    <n v="0"/>
    <m/>
    <m/>
    <m/>
    <m/>
    <s v="No"/>
    <m/>
    <m/>
    <n v="2"/>
    <n v="3"/>
    <m/>
    <s v="WT"/>
  </r>
  <r>
    <n v="60"/>
    <s v="C3/014"/>
    <s v="Judith"/>
    <s v="Nekesa"/>
    <s v="Mangeni"/>
    <x v="1"/>
    <x v="2"/>
    <s v="Kenya"/>
    <s v="Moi University"/>
    <s v="Epidemiology"/>
    <s v="Epidemiology and Biostatistics"/>
    <s v="University of Nairobi"/>
    <s v="No"/>
    <s v="H80/92321/2013"/>
    <s v="Married"/>
    <s v="Married"/>
    <s v="Married"/>
    <s v="jmangeni@cartafrica.org"/>
    <s v="nakholi2001@yahoo.com"/>
    <s v="+254-722-647-415"/>
    <s v="MPH (Epidemiology and Disease control tract"/>
    <d v="1977-06-17T00:00:00"/>
    <s v="Motivational Interventions in community hypertension screening in western Kenya"/>
    <s v="Field"/>
    <s v="No"/>
    <s v="Primary"/>
    <n v="3.5"/>
    <d v="2013-06-07T00:00:00"/>
    <d v="2013-03-01T00:00:00"/>
    <m/>
    <s v="Anne Wanjiru Mwangi"/>
    <m/>
    <m/>
    <n v="1"/>
    <s v="Home"/>
    <m/>
    <m/>
    <s v="Yes"/>
    <m/>
    <m/>
    <s v="Academic"/>
    <s v="Assistant Lecturer"/>
    <s v="Lecturer"/>
    <s v="Yes"/>
    <s v="Head ISO Quality Management system"/>
    <s v="MOI UNIVERSITY"/>
    <s v="0000-0001-7333-9329"/>
    <m/>
    <d v="2013-03-01T00:00:00"/>
    <d v="2013-11-01T00:00:00"/>
    <s v="Yes"/>
    <m/>
    <m/>
    <m/>
    <m/>
    <d v="2015-08-01T00:00:00"/>
    <s v="Yes"/>
    <d v="2016-02-28T00:00:00"/>
    <s v="Yes"/>
    <m/>
    <m/>
    <m/>
    <d v="2017-04-30T00:00:00"/>
    <x v="0"/>
    <n v="50"/>
    <n v="42"/>
    <m/>
    <n v="3"/>
    <n v="3"/>
    <n v="10"/>
    <n v="4"/>
    <n v="1"/>
    <n v="0"/>
    <n v="0"/>
    <s v="No"/>
    <n v="0"/>
    <m/>
    <m/>
    <m/>
    <m/>
    <s v="No"/>
    <m/>
    <m/>
    <n v="3"/>
    <n v="3"/>
    <m/>
    <s v="SIDA"/>
  </r>
  <r>
    <n v="61"/>
    <s v="C3/015"/>
    <s v="Ojo"/>
    <s v="Melvin"/>
    <s v="Agunbiade"/>
    <x v="0"/>
    <x v="2"/>
    <s v="Nigeria"/>
    <s v="Obafemi Awolowo University"/>
    <s v="Sociology"/>
    <s v="Sociology"/>
    <s v="University of the Witwatersrand"/>
    <s v="No"/>
    <n v="671975"/>
    <s v="Married"/>
    <s v="Married"/>
    <s v="Married"/>
    <s v="magunbiade@cartafrica.org"/>
    <s v="ojomelvin@yahoo.com_x000a_ojomelvin@gmail.com"/>
    <s v="+2348059221715"/>
    <s v="MSC Sociology and Anthropology (Medical Sociology option)"/>
    <d v="1976-04-07T00:00:00"/>
    <s v="Attitudes towards Sexuality in Later Life among Yoruba People in Southwestern Nigeria"/>
    <s v="Field"/>
    <s v="No"/>
    <s v="Primary"/>
    <n v="11.5"/>
    <d v="2013-02-25T00:00:00"/>
    <d v="2013-03-01T00:00:00"/>
    <m/>
    <s v="Emeritus Professor Gilbert Leah"/>
    <m/>
    <m/>
    <n v="1"/>
    <s v="Host"/>
    <m/>
    <m/>
    <s v="No"/>
    <m/>
    <m/>
    <s v="Academic"/>
    <s v="Lecturer II"/>
    <s v="Professor"/>
    <s v="Yes"/>
    <s v="Co-ordinator the University wide research methodology for all doctoral candidates at OAU"/>
    <s v="OBAFEMI AWOLOWO UNIVERSITY"/>
    <s v="0000-0001-8566-0662"/>
    <m/>
    <d v="2013-03-04T00:00:00"/>
    <d v="2013-11-01T00:00:00"/>
    <s v="Yes"/>
    <d v="2013-07-30T00:00:00"/>
    <m/>
    <d v="2013-11-29T00:00:00"/>
    <m/>
    <d v="2015-08-11T00:00:00"/>
    <s v="Yes"/>
    <d v="2016-02-29T00:00:00"/>
    <s v="Yes"/>
    <d v="2016-02-29T00:00:00"/>
    <d v="2016-07-08T00:00:00"/>
    <d v="2016-09-05T00:00:00"/>
    <d v="2016-09-07T00:00:00"/>
    <x v="0"/>
    <n v="43"/>
    <n v="35"/>
    <s v="Socio-cultural constructions of Sexuality and help-seeking behaviour among eldeerly Yoruba people in Urban Ibadan, SouthWest Nigeria"/>
    <n v="9"/>
    <n v="5"/>
    <n v="10"/>
    <n v="4"/>
    <n v="2"/>
    <n v="2"/>
    <n v="1"/>
    <s v="No"/>
    <n v="0"/>
    <m/>
    <m/>
    <m/>
    <m/>
    <s v="No"/>
    <m/>
    <m/>
    <n v="1"/>
    <n v="3"/>
    <m/>
    <s v="FF"/>
  </r>
  <r>
    <n v="62"/>
    <s v="C3/016"/>
    <s v="Marjorie"/>
    <s v="Kyomuhendo"/>
    <s v="Niyitegeka"/>
    <x v="1"/>
    <x v="2"/>
    <s v="Uganda"/>
    <s v="Makerere University"/>
    <s v="Public Health"/>
    <s v="Department of Journalism and Communication"/>
    <s v="Makerere University"/>
    <s v="Yes"/>
    <m/>
    <s v="Married"/>
    <s v="Married"/>
    <s v="Married"/>
    <s v="mkyomuhendo@cartafrica.org"/>
    <s v="marjorie@masscom.mak.ac.ug_x000a_ marjkyom@gmail.com"/>
    <s v="+256776672000/256772672300"/>
    <s v="Master of Philosophy (media studies)"/>
    <d v="1977-12-10T00:00:00"/>
    <s v="Awareness to practice: Improving the Effectiveness of Family Planning Communication in Uganda"/>
    <s v="Field"/>
    <s v="No"/>
    <s v="Primary"/>
    <n v="20.5"/>
    <d v="2013-02-20T00:00:00"/>
    <d v="2013-03-01T00:00:00"/>
    <m/>
    <s v="Monica Chibita"/>
    <s v="Fred Ntoni Nuwaha"/>
    <m/>
    <n v="2"/>
    <s v="Other "/>
    <s v="Home"/>
    <m/>
    <s v="No"/>
    <m/>
    <m/>
    <s v="Administrative"/>
    <s v="Assistant Lecturer"/>
    <m/>
    <m/>
    <m/>
    <s v="MAKERERE UNIVERSITY"/>
    <m/>
    <m/>
    <d v="2013-03-01T00:00:00"/>
    <d v="2013-11-01T00:00:00"/>
    <s v="Yes"/>
    <m/>
    <m/>
    <m/>
    <m/>
    <d v="2015-08-01T00:00:00"/>
    <s v="Yes"/>
    <d v="2016-02-28T00:00:00"/>
    <s v="Yes"/>
    <m/>
    <d v="2022-01-17T00:00:00"/>
    <m/>
    <d v="2022-01-17T00:00:00"/>
    <x v="0"/>
    <n v="107"/>
    <n v="99"/>
    <s v="Family planning communication in Uganda: An interrogation of media reporting, communication campaigns and audience perspectives"/>
    <n v="0"/>
    <n v="0"/>
    <n v="0"/>
    <n v="0"/>
    <n v="0"/>
    <n v="0"/>
    <n v="0"/>
    <s v="No"/>
    <n v="0"/>
    <m/>
    <m/>
    <m/>
    <m/>
    <s v="No"/>
    <m/>
    <m/>
    <n v="2"/>
    <n v="2"/>
    <m/>
    <s v="WT"/>
  </r>
  <r>
    <n v="63"/>
    <s v="C3/017"/>
    <s v="Nicolette"/>
    <s v="Prea"/>
    <s v="Naidoo"/>
    <x v="1"/>
    <x v="2"/>
    <s v="South Africa"/>
    <s v="University of the Witwatersrand"/>
    <s v="Public Health"/>
    <m/>
    <s v="University of the Witwatersrand"/>
    <s v="Yes"/>
    <m/>
    <m/>
    <s v="NF"/>
    <m/>
    <s v="nnaidoo@cartafrica.org"/>
    <s v="nnaidoo@wrhi.ac.za"/>
    <s v="0824901214"/>
    <s v="MPH (Health Management)"/>
    <d v="1981-10-06T00:00:00"/>
    <s v="An individually randomised multisite controlled trial of a comprehensive mobile phone intervention compared to the standard of care for improving adherence and retention outcomes in adult patients accessing HIV testing and treatment services in the inner city of Johannesburg, South Africa. "/>
    <s v="Field"/>
    <s v="No"/>
    <s v="Primary"/>
    <n v="4"/>
    <d v="2013-03-12T00:00:00"/>
    <d v="2013-03-01T00:00:00"/>
    <d v="2025-03-25T00:00:00"/>
    <s v="Sinead-Delany Moretlwe"/>
    <s v="Prof Alain Labrique"/>
    <m/>
    <n v="2"/>
    <s v="Home"/>
    <s v="Other"/>
    <m/>
    <s v="Yes"/>
    <s v="No"/>
    <m/>
    <s v="Academic"/>
    <s v="Researcher"/>
    <m/>
    <m/>
    <m/>
    <s v="UNIVERSITY OF THE WITWATERSRAND"/>
    <s v="0000-0002-7197-9426"/>
    <m/>
    <d v="2013-03-01T00:00:00"/>
    <d v="2013-11-01T00:00:00"/>
    <s v="Yes"/>
    <m/>
    <m/>
    <m/>
    <m/>
    <d v="2015-08-01T00:00:00"/>
    <s v="Yes"/>
    <d v="2016-02-28T00:00:00"/>
    <s v="Yes"/>
    <m/>
    <m/>
    <m/>
    <m/>
    <x v="2"/>
    <m/>
    <m/>
    <m/>
    <n v="1"/>
    <n v="13"/>
    <n v="0"/>
    <n v="0"/>
    <n v="0"/>
    <n v="0"/>
    <n v="0"/>
    <s v="No"/>
    <n v="0"/>
    <m/>
    <m/>
    <m/>
    <m/>
    <s v="No"/>
    <m/>
    <m/>
    <s v="NF"/>
    <s v="NF"/>
    <m/>
    <s v="NF"/>
  </r>
  <r>
    <n v="64"/>
    <s v="C3/018"/>
    <s v="Olufunmilayo"/>
    <s v="Olufunmilola"/>
    <s v="Banjo"/>
    <x v="1"/>
    <x v="2"/>
    <s v="Nigeria"/>
    <s v="Obafemi Awolowo University"/>
    <s v="Demography"/>
    <s v="Demography &amp; Social Statistics"/>
    <s v="Obafemi Awolowo University"/>
    <s v="Yes"/>
    <s v="SSP/08/09/H/1290"/>
    <s v="Married"/>
    <s v="Married"/>
    <s v="Married"/>
    <s v="obanjo@cartafrica.org"/>
    <s v="banjoolufunmilayo@gmail.com"/>
    <s v="+2348034962623"/>
    <s v="MSc. Demography and Social Statistics"/>
    <d v="1976-06-15T00:00:00"/>
    <s v="Women status and fertility in sub Saharan Africa. "/>
    <s v="Field"/>
    <s v="No"/>
    <s v="Secondary"/>
    <n v="19.5"/>
    <d v="2013-01-30T00:00:00"/>
    <d v="2013-03-01T00:00:00"/>
    <m/>
    <s v="Bisiriyu Adeleke Luqman"/>
    <s v="Dr. BAMIWUYE, Samson Olusina "/>
    <m/>
    <n v="2"/>
    <s v="Home"/>
    <s v="Home"/>
    <m/>
    <s v="Yes"/>
    <s v="Yes"/>
    <m/>
    <s v="Academic"/>
    <s v="Lecturer II"/>
    <s v="Professor"/>
    <s v="Yes"/>
    <s v="Acting Director, Centre for Gender and Social policy"/>
    <s v="OBAFEMI AWOLOWO UNIVERSITY"/>
    <s v="0000-0001-6433-9300"/>
    <m/>
    <d v="2013-03-01T00:00:00"/>
    <d v="2013-11-01T00:00:00"/>
    <s v="Yes"/>
    <m/>
    <m/>
    <m/>
    <m/>
    <d v="2015-08-01T00:00:00"/>
    <s v="Yes"/>
    <d v="2016-02-28T00:00:00"/>
    <s v="Yes"/>
    <m/>
    <m/>
    <m/>
    <d v="2015-05-27T00:00:00"/>
    <x v="0"/>
    <n v="27"/>
    <n v="19"/>
    <m/>
    <n v="1"/>
    <n v="0"/>
    <n v="12"/>
    <n v="0"/>
    <n v="0"/>
    <n v="1"/>
    <n v="1"/>
    <s v="JAS 1, 2013"/>
    <n v="0"/>
    <m/>
    <m/>
    <m/>
    <m/>
    <s v="No"/>
    <m/>
    <m/>
    <n v="5"/>
    <n v="5"/>
    <m/>
    <s v="WT"/>
  </r>
  <r>
    <n v="65"/>
    <s v="C3/019"/>
    <s v="Obasola"/>
    <s v="Ireti"/>
    <s v="Oluwaseun"/>
    <x v="1"/>
    <x v="2"/>
    <s v="Nigeria"/>
    <s v="University of Ibadan"/>
    <s v="Public Health"/>
    <m/>
    <s v="University of Ibadan"/>
    <s v="Yes"/>
    <m/>
    <s v="Married"/>
    <s v="Married"/>
    <s v="Married"/>
    <s v="oobasola@cartafrica.org"/>
    <s v="olaseun@yahoo.com"/>
    <s v="+2348033517020"/>
    <s v="Master of Library Science, Archival and information Studies"/>
    <d v="1977-02-11T00:00:00"/>
    <s v="Impact of ICT Utilization in the Provision of Health Information on Maternal and Child Health in Nigeria."/>
    <s v="Field"/>
    <s v="No"/>
    <s v="Primary"/>
    <n v="15"/>
    <d v="2012-09-26T00:00:00"/>
    <d v="2013-03-01T00:00:00"/>
    <m/>
    <s v="Iyabo Mabawonku"/>
    <m/>
    <m/>
    <n v="1"/>
    <s v="Home"/>
    <m/>
    <m/>
    <s v="Yes"/>
    <m/>
    <m/>
    <s v="Academic"/>
    <s v="Librarian II"/>
    <s v="Senior Librarian_x000a_"/>
    <s v="Yes"/>
    <m/>
    <s v="UNIVERSITY OF IBADAN TO 2020_x000a_INTERNATIONAL ATOMIC ENERGY AGENCY"/>
    <s v="0000-0001-8164-3953"/>
    <m/>
    <d v="2013-03-04T00:00:00"/>
    <d v="2013-11-18T00:00:00"/>
    <s v="Yes"/>
    <d v="2014-09-01T00:00:00"/>
    <m/>
    <d v="2015-02-05T00:00:00"/>
    <m/>
    <d v="2015-08-01T00:00:00"/>
    <s v="Yes"/>
    <d v="2016-02-29T00:00:00"/>
    <s v="Yes"/>
    <m/>
    <s v="27/5/2015"/>
    <d v="2017-08-10T00:00:00"/>
    <d v="2017-03-31T00:00:00"/>
    <x v="0"/>
    <n v="49"/>
    <n v="41"/>
    <s v="Mothers’ Perception of ICT use by Health Workers and Disseminated Information on_x000a_Maternal Health Practices in Nigeria"/>
    <n v="1"/>
    <n v="3"/>
    <n v="6"/>
    <n v="3"/>
    <n v="0"/>
    <n v="0"/>
    <n v="0"/>
    <s v="No"/>
    <n v="0"/>
    <m/>
    <m/>
    <m/>
    <m/>
    <s v="No"/>
    <m/>
    <m/>
    <n v="3"/>
    <n v="3"/>
    <m/>
    <s v="SIDA"/>
  </r>
  <r>
    <n v="66"/>
    <s v="C3/020"/>
    <s v="Anitha"/>
    <s v="-"/>
    <s v="Philbert"/>
    <x v="1"/>
    <x v="2"/>
    <s v="Tanzania"/>
    <s v="University of Dar es Salaam"/>
    <s v="Zoology/Ecology"/>
    <s v="Zoology and Wildlife Conservation"/>
    <s v="University of Dar es Salaam"/>
    <s v="Yes"/>
    <s v="2012-04-00184"/>
    <s v="Married"/>
    <s v="Married"/>
    <s v="Married"/>
    <s v="panitha@cartafrica.org"/>
    <s v="annybyabato@yahoo.com"/>
    <s v="+255784454541"/>
    <s v="MSC. Applied Zoology"/>
    <d v="1980-09-12T00:00:00"/>
    <s v="Causes and Consequences of Insecticide Resistance in Malaria Vectors.  A Case Study of Dar es Salaam, Tanzania"/>
    <s v="Experimental model"/>
    <s v="yes"/>
    <s v="Primary"/>
    <n v="19.5"/>
    <d v="2012-10-23T00:00:00"/>
    <d v="2012-03-01T00:00:00"/>
    <m/>
    <s v="Nkwengulila Gamba"/>
    <s v="DR SYLVESTER LYANTAGAYE"/>
    <m/>
    <n v="2"/>
    <s v="Home"/>
    <s v="Home"/>
    <m/>
    <s v="Yes"/>
    <s v="No"/>
    <m/>
    <s v="Academic"/>
    <s v="Assistant Lecturer"/>
    <s v="Senior Lecturer"/>
    <s v="Yes"/>
    <m/>
    <s v="UNIVERSITY OF DAR ES SALAAM"/>
    <s v="0000-0002-0301-2272"/>
    <m/>
    <d v="2013-03-01T00:00:00"/>
    <d v="2013-11-01T00:00:00"/>
    <s v="Yes"/>
    <d v="2013-06-07T00:00:00"/>
    <m/>
    <d v="2013-11-12T00:00:00"/>
    <s v="Insecticide resistance in malaria vectors: seasonal susceptibility mechanisms and relationships to agricultural practices in Magu and Sengerema Agro-Ecosystem Zone"/>
    <d v="2015-08-01T00:00:00"/>
    <s v="Yes"/>
    <d v="2016-02-28T00:00:00"/>
    <s v="Yes"/>
    <d v="2015-09-13T00:00:00"/>
    <d v="2016-07-14T00:00:00"/>
    <d v="2016-08-30T00:00:00"/>
    <d v="2016-08-30T00:00:00"/>
    <x v="0"/>
    <n v="42"/>
    <n v="34"/>
    <s v="Insecticide resistance in malaria vectors: seasonal susceptibility mechanisms and relationships to agricultural practices in Magu and Sengerema Agro-Ecosystem Zone"/>
    <n v="0"/>
    <n v="0"/>
    <n v="8"/>
    <n v="2"/>
    <n v="0"/>
    <n v="0"/>
    <n v="0"/>
    <s v="No"/>
    <n v="0"/>
    <m/>
    <m/>
    <m/>
    <m/>
    <s v="No"/>
    <m/>
    <m/>
    <n v="2"/>
    <n v="2"/>
    <s v="1 by thesis"/>
    <s v="WT"/>
  </r>
  <r>
    <n v="67"/>
    <s v="C3/021"/>
    <s v="Providence"/>
    <s v="Jechirchir"/>
    <s v="Kiptoo"/>
    <x v="1"/>
    <x v="2"/>
    <s v="Kenya"/>
    <s v="Moi University"/>
    <s v="ENVIRONMENTAL HEALTH"/>
    <s v="ENVIRONMENTAL HEALTH AND BIOLOGY"/>
    <s v="Moi University"/>
    <s v="Yes"/>
    <s v="SES/DPHIL/05/12"/>
    <m/>
    <s v="Married"/>
    <m/>
    <s v="pkiptoo@cartafrica.org"/>
    <s v="providencechiri@gmail.com"/>
    <s v="+254722421678"/>
    <s v="MOH (Epidemiology &amp; Disease Control)"/>
    <d v="1979-01-02T00:00:00"/>
    <s v="Maternal pesticide exposures and birth outcomes among flower farm workers in Kenya-A case control study."/>
    <s v="Field"/>
    <s v="No"/>
    <s v="Primary"/>
    <n v="5"/>
    <d v="2012-09-01T00:00:00"/>
    <d v="2013-03-01T00:00:00"/>
    <m/>
    <s v="Peter M. Gatongi"/>
    <s v="Prof Odipo Osano"/>
    <m/>
    <n v="2"/>
    <s v="Home"/>
    <s v="Other"/>
    <m/>
    <n v="2013"/>
    <m/>
    <m/>
    <m/>
    <s v="Assistant Lecturer"/>
    <m/>
    <m/>
    <m/>
    <s v="MOI UNIVERSITY"/>
    <s v="0000-0001-6975-5434"/>
    <m/>
    <d v="2013-03-01T00:00:00"/>
    <d v="2013-11-01T00:00:00"/>
    <s v="Yes"/>
    <m/>
    <m/>
    <m/>
    <m/>
    <d v="2016-08-01T00:00:00"/>
    <s v="No"/>
    <d v="2017-02-27T00:00:00"/>
    <s v="No"/>
    <m/>
    <m/>
    <m/>
    <m/>
    <x v="3"/>
    <m/>
    <m/>
    <m/>
    <n v="0"/>
    <n v="0"/>
    <n v="0"/>
    <n v="0"/>
    <n v="0"/>
    <n v="0"/>
    <n v="0"/>
    <s v="JAS 4, 2017"/>
    <n v="0"/>
    <m/>
    <m/>
    <m/>
    <m/>
    <s v="No"/>
    <m/>
    <m/>
    <s v="NF"/>
    <s v="NF"/>
    <m/>
    <s v="SIDA"/>
  </r>
  <r>
    <n v="68"/>
    <s v="C3/022"/>
    <s v="Save"/>
    <m/>
    <s v="Kumwenda"/>
    <x v="0"/>
    <x v="2"/>
    <s v="Malawi"/>
    <s v="University of Malawi"/>
    <s v="Public Health"/>
    <s v="Public Health"/>
    <s v="University of the Malawi"/>
    <s v="Yes"/>
    <s v="201380012518"/>
    <m/>
    <s v="Married"/>
    <s v="Married"/>
    <s v="skumwenda@cartafrica.org"/>
    <s v="skumwenda@gmail.com"/>
    <s v="+265888389452"/>
    <s v="Master of Public Health"/>
    <d v="1977-02-11T00:00:00"/>
    <s v="Comparative analysis of determinants of access to good maternal health care services"/>
    <s v="Field"/>
    <s v="yes"/>
    <s v="Primary"/>
    <n v="8.5"/>
    <d v="2013-11-01T00:00:00"/>
    <d v="2013-03-01T00:00:00"/>
    <m/>
    <s v="Dr. Chisomo Msefula"/>
    <s v="Dr. Bagrey Ngwira"/>
    <m/>
    <n v="2"/>
    <s v="Home"/>
    <s v="Home"/>
    <m/>
    <s v="No"/>
    <s v="No"/>
    <m/>
    <s v="Academic"/>
    <s v="Lecturer"/>
    <s v="Associate Professor"/>
    <s v="Yes"/>
    <m/>
    <s v="UNIVERSITY OF MALAWI"/>
    <s v="0000-0002-3329-5875"/>
    <m/>
    <d v="2013-03-01T00:00:00"/>
    <d v="2013-11-01T00:00:00"/>
    <s v="Yes"/>
    <d v="2013-05-21T00:00:00"/>
    <d v="2014-03-02T00:00:00"/>
    <m/>
    <s v="Pathogen survival in Ecosan latrines and the associated health risks"/>
    <d v="2015-08-01T00:00:00"/>
    <s v="Yes"/>
    <d v="2016-02-28T00:00:00"/>
    <s v="Yes"/>
    <m/>
    <m/>
    <m/>
    <d v="2019-04-13T00:00:00"/>
    <x v="0"/>
    <n v="74"/>
    <n v="66"/>
    <m/>
    <n v="1"/>
    <n v="16"/>
    <n v="5"/>
    <n v="5"/>
    <n v="1"/>
    <n v="0"/>
    <n v="0"/>
    <s v="No"/>
    <n v="0"/>
    <m/>
    <m/>
    <m/>
    <m/>
    <s v="No"/>
    <m/>
    <m/>
    <n v="1"/>
    <n v="3"/>
    <m/>
    <s v="SIDA"/>
  </r>
  <r>
    <n v="69"/>
    <s v="C3/023"/>
    <s v="Hakizamungu"/>
    <m/>
    <s v="Massudi"/>
    <x v="0"/>
    <x v="2"/>
    <s v="Rwanda"/>
    <s v="University of Rwanda"/>
    <m/>
    <m/>
    <s v="University of Rwanda"/>
    <s v="Yes"/>
    <s v="NF"/>
    <s v="NF"/>
    <s v="NF"/>
    <s v="NF"/>
    <m/>
    <m/>
    <m/>
    <m/>
    <m/>
    <m/>
    <m/>
    <m/>
    <m/>
    <m/>
    <m/>
    <d v="2013-03-01T00:00:00"/>
    <m/>
    <m/>
    <m/>
    <m/>
    <n v="0"/>
    <m/>
    <m/>
    <m/>
    <m/>
    <m/>
    <m/>
    <m/>
    <m/>
    <m/>
    <m/>
    <m/>
    <m/>
    <m/>
    <m/>
    <d v="2013-03-01T00:00:00"/>
    <m/>
    <m/>
    <m/>
    <m/>
    <m/>
    <m/>
    <m/>
    <m/>
    <m/>
    <m/>
    <m/>
    <m/>
    <m/>
    <m/>
    <x v="1"/>
    <s v="Didn’t take up"/>
    <m/>
    <m/>
    <m/>
    <m/>
    <m/>
    <m/>
    <m/>
    <m/>
    <m/>
    <s v="No"/>
    <m/>
    <m/>
    <m/>
    <m/>
    <m/>
    <m/>
    <m/>
    <m/>
    <m/>
    <m/>
    <m/>
    <s v="NF"/>
  </r>
  <r>
    <n v="70"/>
    <s v="C3/024"/>
    <s v="Steven"/>
    <m/>
    <s v="Pentz"/>
    <x v="0"/>
    <x v="2"/>
    <s v="South Africa"/>
    <s v="University of the Witwatersrand"/>
    <m/>
    <m/>
    <s v="University of the Witwatersrand"/>
    <s v="No"/>
    <s v="NF"/>
    <s v="NF"/>
    <s v="NF"/>
    <s v="NF"/>
    <m/>
    <m/>
    <m/>
    <m/>
    <m/>
    <m/>
    <m/>
    <m/>
    <m/>
    <m/>
    <m/>
    <d v="2013-03-01T00:00:00"/>
    <d v="2014-12-31T00:00:00"/>
    <m/>
    <m/>
    <m/>
    <n v="0"/>
    <m/>
    <m/>
    <m/>
    <m/>
    <m/>
    <m/>
    <m/>
    <m/>
    <m/>
    <m/>
    <m/>
    <m/>
    <m/>
    <m/>
    <d v="2013-03-01T00:00:00"/>
    <m/>
    <m/>
    <m/>
    <m/>
    <m/>
    <m/>
    <m/>
    <m/>
    <m/>
    <m/>
    <m/>
    <m/>
    <m/>
    <m/>
    <x v="2"/>
    <s v="Terminated"/>
    <m/>
    <m/>
    <m/>
    <m/>
    <m/>
    <m/>
    <m/>
    <m/>
    <m/>
    <s v="No"/>
    <m/>
    <m/>
    <m/>
    <m/>
    <m/>
    <m/>
    <m/>
    <m/>
    <m/>
    <m/>
    <m/>
    <s v="NF"/>
  </r>
  <r>
    <n v="71"/>
    <s v="C4/001"/>
    <s v="Ayodele"/>
    <s v="John"/>
    <s v="Alonge"/>
    <x v="0"/>
    <x v="3"/>
    <s v="Nigeria"/>
    <s v="University of Ibadan"/>
    <s v="Communication and Information"/>
    <s v="School of Journalism and Mass Communication"/>
    <s v="University of Nairobi"/>
    <s v="No"/>
    <s v="K90/97550/2015"/>
    <s v="Married"/>
    <s v="Married"/>
    <m/>
    <s v="aalonge@cartafrica.org"/>
    <s v="ayoalonge@gmail.com"/>
    <s v="+2348023594427"/>
    <s v="Master of Publishing and Copyright Studies"/>
    <d v="1976-05-26T00:00:00"/>
    <s v="Efficacy of Social Media and Mobile Technology Use for HIV/AIDS Knowledge and Prevention among Teenagers in South-West Nigeria"/>
    <s v="Field"/>
    <s v="No"/>
    <s v="Primary"/>
    <n v="33"/>
    <d v="2015-09-30T00:00:00"/>
    <d v="2014-03-01T00:00:00"/>
    <m/>
    <s v="Prof wanbii Kiai"/>
    <s v="Dr  Ndei Ndati"/>
    <m/>
    <n v="2"/>
    <s v="Host"/>
    <m/>
    <m/>
    <s v="Yes"/>
    <m/>
    <m/>
    <s v="Academic"/>
    <s v="Librarian II"/>
    <s v="Lecturer II"/>
    <s v="Yes"/>
    <m/>
    <s v="UNIVERSITY OF IBADAN"/>
    <s v=" 0000-0001-6014-3271"/>
    <m/>
    <d v="2014-03-02T00:00:00"/>
    <d v="2014-11-03T00:00:00"/>
    <s v="Yes"/>
    <m/>
    <m/>
    <m/>
    <s v="The use of social media for HIV and AIDS communication among university undergraduatres in South - West Nigeria"/>
    <d v="2016-08-03T00:00:00"/>
    <s v="Yes"/>
    <d v="2017-02-27T00:00:00"/>
    <s v="Yes"/>
    <d v="2017-08-04T00:00:00"/>
    <m/>
    <m/>
    <d v="2017-12-20T00:00:00"/>
    <x v="0"/>
    <n v="46"/>
    <n v="38"/>
    <m/>
    <n v="2"/>
    <n v="0"/>
    <n v="2"/>
    <n v="3"/>
    <n v="1"/>
    <n v="0"/>
    <n v="1"/>
    <s v="No"/>
    <n v="0"/>
    <m/>
    <m/>
    <m/>
    <m/>
    <s v="No"/>
    <m/>
    <m/>
    <n v="2"/>
    <n v="3"/>
    <n v="2"/>
    <s v="FF"/>
  </r>
  <r>
    <n v="72"/>
    <s v="C4/002"/>
    <s v="Admire"/>
    <s v="Takuranhamo"/>
    <s v="Chikandiwa"/>
    <x v="0"/>
    <x v="3"/>
    <s v="South Africa"/>
    <s v="University of the Witwatersrand"/>
    <s v="EPIDEMIOLOGY"/>
    <s v="WITS  Reproductive and HIV Research Institute"/>
    <s v="University of the Witwatersrand"/>
    <s v="Yes"/>
    <n v="769258"/>
    <s v="Married"/>
    <s v="Married"/>
    <s v="Married"/>
    <s v="achikandiwa@cartafrica.org"/>
    <s v="achikandiwa@gmail.com"/>
    <s v="27717388187"/>
    <s v="Master of Public Health"/>
    <d v="1981-09-11T00:00:00"/>
    <s v="The effects of HIV infection and treatment on the epidemiology of sexually transmitted infections in men in South Africa"/>
    <s v="Clinical research"/>
    <s v="yes"/>
    <s v="Primary"/>
    <n v="6"/>
    <d v="2017-03-15T00:00:00"/>
    <d v="2014-03-01T00:00:00"/>
    <m/>
    <s v="Sinead Delany - Moretlwe"/>
    <m/>
    <m/>
    <n v="1"/>
    <s v="Home"/>
    <m/>
    <m/>
    <s v="Yes"/>
    <m/>
    <m/>
    <s v="Researcher"/>
    <s v="Researcher"/>
    <s v="Epidemiologist"/>
    <m/>
    <m/>
    <s v="UNIVERSITY OF THE WITWATERSRAND"/>
    <s v="0000-0003-4954-2225"/>
    <m/>
    <d v="2014-03-02T00:00:00"/>
    <d v="2014-11-03T00:00:00"/>
    <s v="Yes"/>
    <d v="2015-12-03T00:00:00"/>
    <d v="2016-07-28T00:00:00"/>
    <m/>
    <s v="Epidemiology of HPV infection and related diseases among HIV positive men in South Africa"/>
    <d v="2017-08-03T00:00:00"/>
    <s v="No"/>
    <d v="2018-03-05T00:00:00"/>
    <s v="No"/>
    <m/>
    <m/>
    <m/>
    <d v="2019-11-30T00:00:00"/>
    <x v="0"/>
    <n v="69"/>
    <n v="61"/>
    <m/>
    <n v="1"/>
    <n v="17"/>
    <n v="11"/>
    <n v="4"/>
    <n v="0"/>
    <n v="0"/>
    <n v="0"/>
    <s v="No"/>
    <n v="0"/>
    <m/>
    <m/>
    <m/>
    <m/>
    <s v="No"/>
    <m/>
    <m/>
    <n v="1"/>
    <s v="NF"/>
    <m/>
    <s v="SIDA"/>
  </r>
  <r>
    <n v="73"/>
    <s v="C4/003"/>
    <s v="Andrew"/>
    <s v="-"/>
    <s v="Tamale"/>
    <x v="0"/>
    <x v="3"/>
    <s v="Uganda"/>
    <s v="Makerere University"/>
    <s v="Public Health"/>
    <s v="Wild life and Aquatic Animal Resources"/>
    <s v="Makerere University"/>
    <s v="Yes"/>
    <s v="2011/HD17/18372U"/>
    <s v="Married"/>
    <s v="Married"/>
    <s v="Married"/>
    <s v="atamale@cartafrica.org"/>
    <s v="andietam@gmail.com"/>
    <s v="+256752330207/256788671192"/>
    <s v="Master of Public Health"/>
    <d v="1977-10-02T00:00:00"/>
    <s v="Risk Assessment of mercury and lead along the fish value chain in the lake Victoria Basin"/>
    <s v="Experimental model"/>
    <s v="yes"/>
    <s v="Primary"/>
    <n v="25.5"/>
    <d v="2014-03-12T00:00:00"/>
    <d v="2014-03-01T00:00:00"/>
    <m/>
    <s v="Assoc. Prof. Francis Ejobi"/>
    <s v="Prof MUYANJA Charles"/>
    <s v="Dr. Naigaga Irene"/>
    <n v="3"/>
    <s v="Home"/>
    <m/>
    <m/>
    <s v="No"/>
    <m/>
    <m/>
    <s v="Academic"/>
    <s v="Assistant Lecturer"/>
    <s v="Lecturer"/>
    <s v="No"/>
    <m/>
    <s v="MAKERERE UNIVERISTY"/>
    <s v="0000-0002-9742-1172"/>
    <m/>
    <d v="2014-03-02T00:00:00"/>
    <d v="2014-11-03T00:00:00"/>
    <s v="Yes"/>
    <m/>
    <m/>
    <m/>
    <m/>
    <d v="2016-08-03T00:00:00"/>
    <s v="Yes"/>
    <d v="2017-02-27T00:00:00"/>
    <s v="Yes"/>
    <m/>
    <m/>
    <m/>
    <d v="2017-03-30T00:00:00"/>
    <x v="0"/>
    <n v="37"/>
    <n v="29"/>
    <m/>
    <n v="1"/>
    <n v="4"/>
    <n v="8"/>
    <n v="1"/>
    <n v="0"/>
    <n v="0"/>
    <n v="0"/>
    <s v="No"/>
    <n v="0"/>
    <m/>
    <m/>
    <m/>
    <m/>
    <s v="No"/>
    <m/>
    <m/>
    <n v="3"/>
    <n v="4"/>
    <m/>
    <s v="SIDA"/>
  </r>
  <r>
    <n v="74"/>
    <s v="C4/004"/>
    <s v="Boladale"/>
    <s v="Moyosore"/>
    <s v="Mapayi"/>
    <x v="1"/>
    <x v="3"/>
    <s v="Nigeria"/>
    <s v="Obafemi Awolowo University"/>
    <s v="Psychology"/>
    <s v="Mental Health"/>
    <s v="Obafemi Awolowo University"/>
    <s v="Yes"/>
    <s v="CLI/12/13/H/2219"/>
    <s v="Married"/>
    <s v="Married"/>
    <s v="Married"/>
    <s v="bmapayi@cartafrica.org"/>
    <s v="daledosu@yahoo.com"/>
    <s v="+2348033930096"/>
    <s v="Msc Clinical Psychology"/>
    <d v="1974-05-03T00:00:00"/>
    <s v="Integration of FP Services into Mental Health services: An Assessment of Psychosocial Correlates of uptake and continuance of mentally ill females at the Psychiatric Clinic of OAU Teaching Clinical research"/>
    <s v="Clinical research"/>
    <s v="No"/>
    <s v="Primary"/>
    <n v="14"/>
    <d v="2013-03-15T00:00:00"/>
    <d v="2014-03-01T00:00:00"/>
    <m/>
    <s v="Ukpong Morenike"/>
    <s v="Harrison Abigail"/>
    <m/>
    <n v="2"/>
    <s v="Home"/>
    <m/>
    <m/>
    <s v="Yes"/>
    <m/>
    <m/>
    <s v="Academic"/>
    <s v="Lecturer"/>
    <s v="Associate Professor"/>
    <s v="Yes"/>
    <s v="Vice Dean, Faculty of clinical Sciences"/>
    <s v="OBAFEMI AWOLOWO UNIVERSITY"/>
    <s v="0000-0002-0596-2132"/>
    <m/>
    <d v="2014-03-02T00:00:00"/>
    <d v="2014-11-03T00:00:00"/>
    <s v="Yes"/>
    <m/>
    <m/>
    <m/>
    <s v="Integratining family planning into mental helath services for women attending the psychiatric outpatient clinic of Obafemi Awolowo University Teaching Clinical researchs Complex, Ile-Ife"/>
    <d v="2016-08-03T00:00:00"/>
    <s v="Yes"/>
    <d v="2017-02-27T00:00:00"/>
    <s v="Yes"/>
    <m/>
    <m/>
    <m/>
    <d v="2017-03-31T00:00:00"/>
    <x v="0"/>
    <n v="37"/>
    <n v="29"/>
    <s v="Integratining family planning into mental helath services for women attending the psychiatric outpatient clinic of Obafemi Awolowo University Teaching Clinical researchs Complex, Ile-Ife"/>
    <n v="9"/>
    <n v="6"/>
    <n v="15"/>
    <n v="0"/>
    <n v="1"/>
    <n v="0"/>
    <n v="0"/>
    <s v="No"/>
    <n v="0"/>
    <m/>
    <m/>
    <m/>
    <m/>
    <s v="No"/>
    <m/>
    <m/>
    <n v="3"/>
    <n v="3"/>
    <m/>
    <s v="SIDA"/>
  </r>
  <r>
    <n v="75"/>
    <s v="C4/005"/>
    <s v="Bolutife"/>
    <s v="Ayokunnu"/>
    <s v="Olusanya"/>
    <x v="0"/>
    <x v="3"/>
    <s v="Nigeria"/>
    <s v="University of Ibadan"/>
    <s v="Medicine"/>
    <s v="Epidemiology and Medical Statistics"/>
    <s v="University of Ibadan"/>
    <s v="Yes"/>
    <n v="65466"/>
    <s v="Married"/>
    <s v="Married"/>
    <s v="Married"/>
    <s v="bolusanya@cartafrica.org"/>
    <s v="bolutifeo@yahoo.com"/>
    <s v="+2348034051563"/>
    <s v="M.Sc Epidemiology &amp; Medical Statistics"/>
    <d v="1975-10-20T00:00:00"/>
    <s v="Assessment of the magnitude, causes and risk factors of childhood blindness in Oyo state, Nigeria"/>
    <s v="Field"/>
    <s v="No"/>
    <s v="Primary"/>
    <n v="3"/>
    <d v="2014-07-10T00:00:00"/>
    <d v="2014-03-01T00:00:00"/>
    <m/>
    <s v="Prof. Ajayi Ikeoluwapo"/>
    <s v="Prof Baiyeroju Aderonke"/>
    <m/>
    <n v="2"/>
    <s v="Home"/>
    <m/>
    <m/>
    <s v="Yes"/>
    <m/>
    <m/>
    <s v="Academic"/>
    <s v="Lecturer"/>
    <s v="Associate Professor"/>
    <s v="Yes"/>
    <m/>
    <s v="UNIVERSITY OF IBADAN"/>
    <s v="0000-0002-8027-2844"/>
    <m/>
    <d v="2014-03-02T00:00:00"/>
    <d v="2014-11-03T00:00:00"/>
    <s v="Yes"/>
    <d v="2017-05-11T00:00:00"/>
    <d v="2017-04-04T00:00:00"/>
    <d v="2017-05-08T00:00:00"/>
    <s v="Development and validation of a screening tool for the early detection of blinding eye diseases among infants attending immunization centres in Ibadan, Nigeria "/>
    <d v="2017-08-03T00:00:00"/>
    <s v="No"/>
    <d v="2018-03-05T00:00:00"/>
    <s v="No"/>
    <m/>
    <m/>
    <m/>
    <d v="2021-03-05T00:00:00"/>
    <x v="0"/>
    <n v="85"/>
    <n v="77"/>
    <m/>
    <n v="14"/>
    <n v="17"/>
    <n v="2"/>
    <n v="5"/>
    <n v="5"/>
    <n v="0"/>
    <n v="0"/>
    <s v="No"/>
    <n v="0"/>
    <m/>
    <m/>
    <m/>
    <m/>
    <s v="No"/>
    <m/>
    <m/>
    <n v="2"/>
    <n v="2"/>
    <m/>
    <s v="WT"/>
  </r>
  <r>
    <n v="76"/>
    <s v="C4/006"/>
    <s v="Chrispus"/>
    <s v="-"/>
    <s v="Mayora"/>
    <x v="0"/>
    <x v="3"/>
    <s v="Uganda"/>
    <s v="Makerere University"/>
    <s v="Public health"/>
    <s v="School of public health"/>
    <s v="University of the Witwatersrand"/>
    <s v="No"/>
    <n v="1018550"/>
    <s v="Married"/>
    <s v="Married"/>
    <s v="Married"/>
    <s v="cmayora@cartafrica.org"/>
    <s v="cmayora@musph.ac.ug"/>
    <s v="+256773313016"/>
    <s v="Master of Health Economics"/>
    <d v="1981-08-09T00:00:00"/>
    <s v="Scaling up Community Health workers (CHWs) program in Uganda: Implications for Human Resources for Health Management (HRHM)"/>
    <s v="Field"/>
    <s v="No"/>
    <s v="Primary"/>
    <n v="13.5"/>
    <d v="2015-01-01T00:00:00"/>
    <d v="2014-03-01T00:00:00"/>
    <m/>
    <s v="Prof. Ngianga Kandala Bakwin"/>
    <s v="Dr. Henry Wamani"/>
    <s v="Dr. Elizabeth Ekirapa-Kiracho"/>
    <n v="3"/>
    <s v="Host"/>
    <m/>
    <m/>
    <s v="Yes"/>
    <m/>
    <m/>
    <s v="Academic"/>
    <s v="Assistant Lecturer"/>
    <s v="Assistant Lecturer"/>
    <s v="No"/>
    <m/>
    <s v="MAKERERE UNIVERSITY"/>
    <s v="0000-0002-6640-6519"/>
    <m/>
    <d v="2014-03-02T00:00:00"/>
    <d v="2014-11-03T00:00:00"/>
    <s v="Yes"/>
    <d v="2015-04-10T00:00:00"/>
    <d v="2015-04-15T00:00:00"/>
    <m/>
    <m/>
    <d v="2016-08-03T00:00:00"/>
    <s v="Yes"/>
    <d v="2017-02-27T00:00:00"/>
    <s v="Yes"/>
    <m/>
    <m/>
    <m/>
    <d v="2021-06-18T00:00:00"/>
    <x v="0"/>
    <n v="88"/>
    <n v="80"/>
    <s v="Retail drug shops market in Uganda: Incentives, effect on health care system, and implications care system, and implications for child health"/>
    <n v="1"/>
    <n v="11"/>
    <n v="3"/>
    <n v="2"/>
    <n v="0"/>
    <n v="0"/>
    <n v="0"/>
    <s v="No"/>
    <n v="0"/>
    <m/>
    <m/>
    <m/>
    <m/>
    <s v="No"/>
    <m/>
    <m/>
    <n v="1"/>
    <n v="2"/>
    <m/>
    <s v="SIDA"/>
  </r>
  <r>
    <n v="77"/>
    <s v="C4/007"/>
    <s v="Caroline"/>
    <s v="Jepkoech"/>
    <s v="Sawe"/>
    <x v="1"/>
    <x v="3"/>
    <s v="Kenya"/>
    <s v="Moi University"/>
    <s v="Applied Human Nutrition"/>
    <s v="Department of Food Science, Nutrition and Technology"/>
    <s v="University of Nairobi"/>
    <s v="No"/>
    <s v="A80/96627/2014"/>
    <s v="Married"/>
    <s v="Married"/>
    <m/>
    <s v="csawe@cartafrica.org"/>
    <s v="carolsawej@yahoo.com"/>
    <s v="+254721540248"/>
    <s v="Master of Public Health"/>
    <d v="1980-05-04T00:00:00"/>
    <s v="Assess the Impact of Community strategy program in Nutritional Status of children under five years in Uasin Gishu County"/>
    <s v="Field"/>
    <s v="No"/>
    <s v="Primary"/>
    <n v="17"/>
    <d v="2014-04-01T00:00:00"/>
    <d v="2014-03-01T00:00:00"/>
    <m/>
    <s v="Prof W Kogi-Makau"/>
    <s v="Prof Grace A. Ettyang "/>
    <s v="Dr Charkes O Kimamo"/>
    <n v="2"/>
    <s v="Host"/>
    <m/>
    <m/>
    <s v="Yes"/>
    <m/>
    <m/>
    <s v="Academic"/>
    <s v="Administrator"/>
    <s v="Lecturer"/>
    <s v="Yes"/>
    <m/>
    <s v="MOI UNIVERSITY"/>
    <s v="0000-0002-9808-4091"/>
    <m/>
    <d v="2014-03-02T00:00:00"/>
    <d v="2014-11-03T00:00:00"/>
    <s v="Yes"/>
    <d v="2015-02-12T00:00:00"/>
    <d v="2015-03-10T00:00:00"/>
    <m/>
    <s v="Impact of community health workers on nutritional status and cognitive development of children aged less than two years in Kisumu County, Kenya"/>
    <d v="2016-08-03T00:00:00"/>
    <s v="Yes"/>
    <d v="2017-02-27T00:00:00"/>
    <s v="Yes"/>
    <m/>
    <m/>
    <m/>
    <d v="2021-09-03T00:00:00"/>
    <x v="0"/>
    <n v="91"/>
    <n v="83"/>
    <m/>
    <n v="0"/>
    <n v="0"/>
    <n v="0"/>
    <n v="0"/>
    <n v="0"/>
    <n v="0"/>
    <n v="0"/>
    <s v="JAS 3, 2016"/>
    <n v="0"/>
    <m/>
    <m/>
    <m/>
    <m/>
    <s v="No"/>
    <m/>
    <m/>
    <n v="1"/>
    <n v="2"/>
    <m/>
    <s v="SIDA"/>
  </r>
  <r>
    <n v="78"/>
    <s v="C4/008"/>
    <s v="Dieter"/>
    <m/>
    <s v="Hartmann"/>
    <x v="0"/>
    <x v="3"/>
    <s v="South Africa"/>
    <s v="University of the Witwatersrand"/>
    <s v="Civil Engineering"/>
    <s v="School of Mechanical, Industrial and Aeronautical Engineering"/>
    <s v="University of the Witwatersrand"/>
    <s v="Yes"/>
    <m/>
    <s v="Married"/>
    <s v="Married"/>
    <s v="Married"/>
    <s v="dhartmann@cartafrica.org"/>
    <s v="Dieter.Hartmann@wits.ac.za"/>
    <n v="27716861252"/>
    <s v="M.Sc Industrial Enginnering"/>
    <d v="1981-07-14T00:00:00"/>
    <s v="Determining a framework of benchmarks for efficient healthcare delivery in South Africa. "/>
    <s v="Clinical research"/>
    <s v="No"/>
    <s v="Primary"/>
    <n v="12"/>
    <d v="2013-12-09T00:00:00"/>
    <d v="2014-03-01T00:00:00"/>
    <m/>
    <s v="Prof. Alex van den Heever"/>
    <m/>
    <m/>
    <n v="1"/>
    <s v="Home"/>
    <m/>
    <m/>
    <s v="No"/>
    <m/>
    <m/>
    <s v="Academic"/>
    <s v="Lecturer"/>
    <m/>
    <m/>
    <m/>
    <s v="UNIVERSITY OF THE WITWATERSRAND"/>
    <s v="0000-0001-9641-0095"/>
    <m/>
    <d v="2014-03-02T00:00:00"/>
    <d v="2014-11-03T00:00:00"/>
    <s v="Yes"/>
    <d v="2017-04-21T00:00:00"/>
    <d v="2016-05-19T00:00:00"/>
    <m/>
    <s v="Demand management in South African Public Healthcare: The case for failure demand"/>
    <d v="2018-08-03T00:00:00"/>
    <s v="No"/>
    <d v="2019-03-04T00:00:00"/>
    <s v="No"/>
    <m/>
    <m/>
    <m/>
    <d v="2022-04-07T00:00:00"/>
    <x v="0"/>
    <n v="98"/>
    <n v="90"/>
    <s v="Demand management in healthcare service delivery: The case for failure demand"/>
    <n v="4"/>
    <n v="5"/>
    <n v="0"/>
    <n v="2"/>
    <n v="3"/>
    <n v="0"/>
    <n v="0"/>
    <s v="No"/>
    <n v="0"/>
    <m/>
    <m/>
    <m/>
    <m/>
    <s v="No"/>
    <m/>
    <m/>
    <n v="0"/>
    <n v="1"/>
    <m/>
    <s v="SIDA"/>
  </r>
  <r>
    <n v="79"/>
    <s v="C4/009"/>
    <s v="Winnie"/>
    <s v="Chepkurui"/>
    <s v="Mutai"/>
    <x v="1"/>
    <x v="3"/>
    <s v="Kenya"/>
    <s v="University of Nairobi"/>
    <s v="Medical Bacteriology"/>
    <s v="Medical Microbiology"/>
    <s v="University of Nairobi"/>
    <s v="Yes"/>
    <s v="H80/99967/2015"/>
    <s v="Married"/>
    <s v="Separated"/>
    <s v="Separated"/>
    <s v="wmutai@cartafrica.org"/>
    <s v="vynnmutai@gmail.com; vynnemutai@yahoo.com"/>
    <s v="+254724886584"/>
    <s v="Master in medical microbiology"/>
    <d v="1981-09-13T00:00:00"/>
    <s v="Molecular epidemiology of Clostridium difficile among patients in Kenyatta National Clinical research"/>
    <s v="Clinical research"/>
    <s v="yes"/>
    <s v="Primary"/>
    <n v="37"/>
    <d v="2015-03-15T00:00:00"/>
    <d v="2014-03-01T00:00:00"/>
    <m/>
    <s v="Prof. Omu Anzala"/>
    <m/>
    <m/>
    <n v="1"/>
    <s v="Home"/>
    <m/>
    <m/>
    <s v="Yes"/>
    <m/>
    <m/>
    <s v="Academic"/>
    <s v="Tutorial Fellow"/>
    <s v="Tutorial Fellow"/>
    <m/>
    <m/>
    <s v="UNIVERSITY OF NAIROBI"/>
    <s v="0000-0003-0612-9430"/>
    <m/>
    <d v="2014-03-02T00:00:00"/>
    <d v="2014-11-03T00:00:00"/>
    <s v="Yes"/>
    <d v="2019-08-22T00:00:00"/>
    <d v="2015-08-22T00:00:00"/>
    <m/>
    <m/>
    <d v="2016-08-03T00:00:00"/>
    <s v="Yes"/>
    <d v="2017-02-27T00:00:00"/>
    <s v="Yes"/>
    <m/>
    <m/>
    <m/>
    <d v="2023-09-22T00:00:00"/>
    <x v="0"/>
    <n v="115"/>
    <n v="107"/>
    <s v="Molecular Epidemiology of Clostridiodes Difficile Among Inpatients Presenting with Diarrhea in Selected Clinical researchs in Nairobi, Kenya.’"/>
    <n v="0"/>
    <n v="5"/>
    <n v="0"/>
    <n v="1"/>
    <n v="0"/>
    <n v="0"/>
    <n v="0"/>
    <s v="JAS 3, 2016"/>
    <n v="0"/>
    <m/>
    <m/>
    <m/>
    <m/>
    <s v="No"/>
    <m/>
    <m/>
    <n v="1"/>
    <n v="3"/>
    <m/>
    <s v="SIDA"/>
  </r>
  <r>
    <n v="80"/>
    <s v="C4/010"/>
    <s v="Tumaini"/>
    <s v="Chiseko"/>
    <s v="Malenga"/>
    <x v="1"/>
    <x v="3"/>
    <s v="Malawi"/>
    <s v="University of Malawi"/>
    <s v="Medical Athropology"/>
    <s v="Health Systems and Policy Development"/>
    <s v="University of the Malawi"/>
    <s v="Yes"/>
    <s v="201380012572"/>
    <s v="Single"/>
    <s v="Married"/>
    <s v="Married"/>
    <s v="tmalenga@cartafrica.org"/>
    <s v="tmalenga@gmail.com"/>
    <s v="+265999544544"/>
    <s v="M.Sc International Development"/>
    <d v="1984-09-08T00:00:00"/>
    <s v="Determining the predominant motivations that promote transactional sex in densely populated areas in Malawi. "/>
    <s v="Field"/>
    <s v="No"/>
    <s v="Primary"/>
    <n v="36"/>
    <d v="2014-03-31T00:00:00"/>
    <d v="2014-03-01T00:00:00"/>
    <m/>
    <s v="Prof  Umar Eric "/>
    <s v="Prof Griffiths Frances"/>
    <s v="Prof Van den Berg  Marrit"/>
    <n v="3"/>
    <s v="Home"/>
    <m/>
    <m/>
    <s v="Yes"/>
    <m/>
    <m/>
    <s v="Researcher"/>
    <s v="Research Administrator"/>
    <s v="Research and Policy Analyst"/>
    <s v="Yes"/>
    <m/>
    <s v="AFRICAN INSTITUTE FOR DEVELOPMENT POLICY (AFIDEP)"/>
    <s v="0000-0002-7269-0405"/>
    <m/>
    <d v="2014-03-02T00:00:00"/>
    <d v="2014-11-03T00:00:00"/>
    <s v="Yes"/>
    <m/>
    <m/>
    <m/>
    <m/>
    <d v="2016-08-03T00:00:00"/>
    <s v="Yes"/>
    <d v="2017-02-27T00:00:00"/>
    <s v="Yes"/>
    <m/>
    <d v="2020-12-11T00:00:00"/>
    <m/>
    <d v="2021-12-09T00:00:00"/>
    <x v="0"/>
    <n v="94"/>
    <n v="86"/>
    <m/>
    <n v="0"/>
    <n v="6"/>
    <n v="0"/>
    <n v="1"/>
    <n v="0"/>
    <n v="0"/>
    <n v="0"/>
    <s v="No"/>
    <n v="0"/>
    <m/>
    <m/>
    <m/>
    <m/>
    <s v="No"/>
    <m/>
    <m/>
    <n v="0"/>
    <n v="1"/>
    <m/>
    <s v="FF"/>
  </r>
  <r>
    <n v="81"/>
    <s v="C4/011"/>
    <s v="Flavia"/>
    <s v="Kiweewa"/>
    <s v="Matovu"/>
    <x v="1"/>
    <x v="3"/>
    <s v="Uganda"/>
    <s v="Makerere University"/>
    <s v="PUBLIC HEALTH"/>
    <s v="PUBLIC HEALTH"/>
    <s v="University of the Witwatersrand"/>
    <s v="No"/>
    <n v="1060654"/>
    <s v="Married"/>
    <s v="Married"/>
    <s v="Married"/>
    <s v="fmatovu@cartafrica.org"/>
    <s v="fmatovu@mujhu.org"/>
    <s v="+256772544759/256702544759"/>
    <s v="M.Sc Epidemiology"/>
    <d v="1976-11-16T00:00:00"/>
    <s v="Bone Mineral Density Study in Young Adult Women on Depot-medroxyprogesterone  at the Mulago FP Clinic, Uganda"/>
    <s v="Clinical research"/>
    <s v="yes"/>
    <s v="Primary"/>
    <n v="15.5"/>
    <d v="2017-05-31T00:00:00"/>
    <d v="2014-03-01T00:00:00"/>
    <m/>
    <s v="Dr. Mags Beksinska"/>
    <m/>
    <m/>
    <n v="1"/>
    <s v="Host"/>
    <m/>
    <m/>
    <s v="Yes"/>
    <m/>
    <m/>
    <s v="Researcher"/>
    <s v="Researcher"/>
    <s v="Director of Research"/>
    <m/>
    <m/>
    <s v="MAKERERE UNIVERSITY"/>
    <s v="0000-0002-0046-4353"/>
    <m/>
    <d v="2014-03-02T00:00:00"/>
    <d v="2014-11-03T00:00:00"/>
    <s v="Yes"/>
    <d v="2015-07-22T00:00:00"/>
    <d v="2019-02-07T00:00:00"/>
    <m/>
    <s v="Bone mineral density in a cohort of young women using Tenofovir and Depo-Provera"/>
    <d v="2016-08-03T00:00:00"/>
    <s v="Yes"/>
    <d v="2017-02-27T00:00:00"/>
    <s v="Yes"/>
    <m/>
    <m/>
    <m/>
    <d v="2021-11-08T00:00:00"/>
    <x v="0"/>
    <n v="93"/>
    <n v="85"/>
    <m/>
    <n v="1"/>
    <n v="15"/>
    <n v="6"/>
    <n v="1"/>
    <n v="1"/>
    <n v="0"/>
    <n v="0"/>
    <s v="No"/>
    <n v="0"/>
    <m/>
    <m/>
    <m/>
    <m/>
    <s v="No"/>
    <m/>
    <m/>
    <s v="NF"/>
    <s v="NF"/>
    <m/>
    <s v="WT"/>
  </r>
  <r>
    <n v="82"/>
    <s v="C4/012"/>
    <s v="Grace"/>
    <s v="Wambura"/>
    <s v="Mbuthia"/>
    <x v="1"/>
    <x v="3"/>
    <s v="Kenya"/>
    <s v="Moi University"/>
    <s v="Anthropology"/>
    <s v="Medical anthropology"/>
    <s v="University of Nairobi"/>
    <s v="No"/>
    <s v="N79/94988/14"/>
    <s v="Married"/>
    <s v="Married"/>
    <s v="Married"/>
    <s v="gmbuthia@cartafrica.org"/>
    <s v="gmbuthia2002@yahoo.co.uk"/>
    <s v="+254 722 287 196"/>
    <s v="MPH-Epidemiology and disease control"/>
    <d v="1979-11-13T00:00:00"/>
    <s v="Assessment of the impact of community health workers programme in the control of tuberculosis in remote pastoralists communities -Kenya  "/>
    <s v="Field"/>
    <s v="No"/>
    <s v="Primary"/>
    <n v="10"/>
    <d v="2014-10-01T00:00:00"/>
    <d v="2014-03-01T00:00:00"/>
    <m/>
    <s v="Prof. Charles Owour Olungah"/>
    <s v="Dr. Tom Ondicho"/>
    <m/>
    <n v="2"/>
    <s v="Host"/>
    <m/>
    <m/>
    <s v="Yes"/>
    <m/>
    <m/>
    <s v="Academic"/>
    <s v="Assistant Lecturer"/>
    <s v="Lecturer"/>
    <s v="Yes"/>
    <m/>
    <s v="JKUAT"/>
    <s v="0000-0003-0994-5249"/>
    <m/>
    <d v="2014-03-03T00:00:00"/>
    <d v="2014-11-03T00:00:00"/>
    <s v="Yes"/>
    <m/>
    <m/>
    <m/>
    <s v="Perceptions, stigma and treatment pathways among Tuberclosis patients in West Pokot County, Kenya"/>
    <d v="2016-08-03T00:00:00"/>
    <s v="Yes"/>
    <d v="2017-02-27T00:00:00"/>
    <s v="Yes"/>
    <m/>
    <m/>
    <m/>
    <d v="2018-05-22T00:00:00"/>
    <x v="0"/>
    <n v="51"/>
    <n v="43"/>
    <s v="Treatment pathways perceptions and stigma among tuberculosis _x000a_patients in West- Pokot County Kenya"/>
    <n v="2"/>
    <n v="3"/>
    <n v="5"/>
    <n v="6"/>
    <n v="1"/>
    <n v="0"/>
    <n v="0"/>
    <s v="No"/>
    <n v="0"/>
    <m/>
    <m/>
    <m/>
    <m/>
    <s v="No"/>
    <m/>
    <m/>
    <n v="2"/>
    <n v="3"/>
    <m/>
    <s v="WT"/>
  </r>
  <r>
    <n v="83"/>
    <s v="C4/013"/>
    <s v="Henry"/>
    <m/>
    <s v="Zakumumpa"/>
    <x v="0"/>
    <x v="3"/>
    <s v="Uganda"/>
    <s v="Makerere University"/>
    <s v="Public Health"/>
    <s v="Health Policy, Planning and Management"/>
    <s v="Makerere University"/>
    <s v="Yes"/>
    <m/>
    <s v="Married"/>
    <s v="Married"/>
    <s v="Married"/>
    <s v="hzakumpa@cartafrica.org"/>
    <s v="zakumumpa@yahoo.com"/>
    <s v="+256772 520519"/>
    <s v="Master of Arts (Social Sector Planning)"/>
    <d v="1975-11-14T00:00:00"/>
    <s v="Characterizing the sustainability of donor-funded ART  programs in Uganda:"/>
    <s v="Field"/>
    <s v="No"/>
    <s v="Primary"/>
    <n v="9.5"/>
    <d v="2013-11-26T00:00:00"/>
    <d v="2014-03-01T00:00:00"/>
    <m/>
    <s v="Prof. Freddie Ssemgooba"/>
    <s v="Prof Sara Bennett"/>
    <m/>
    <n v="2"/>
    <s v="Home"/>
    <m/>
    <m/>
    <s v="Yes"/>
    <m/>
    <m/>
    <s v="Academic"/>
    <s v="Assistant Registrar"/>
    <s v="Post Doc Research Fellow"/>
    <s v="Yes"/>
    <m/>
    <s v="MAKERERE UNIVERISTY"/>
    <s v="0000-0002-8169-1151"/>
    <m/>
    <d v="2014-03-04T00:00:00"/>
    <d v="2014-11-03T00:00:00"/>
    <s v="Yes"/>
    <m/>
    <m/>
    <m/>
    <s v="Examining the sustainability of anti - retroviral therapy  (ART) scale - up implementation in health facilities in Uganda"/>
    <d v="2016-08-03T00:00:00"/>
    <s v="Yes"/>
    <d v="2018-03-05T00:00:00"/>
    <s v="No"/>
    <d v="2018-06-05T00:00:00"/>
    <d v="2018-10-05T00:00:00"/>
    <d v="2018-10-26T00:00:00"/>
    <d v="2018-10-26T00:00:00"/>
    <x v="0"/>
    <n v="56"/>
    <n v="48"/>
    <s v="Examining the sustainability of anti - retroviral therapy  (ART) scale - up implementation in health facilities in Uganda"/>
    <n v="0"/>
    <n v="6"/>
    <n v="19"/>
    <n v="3"/>
    <n v="0"/>
    <n v="0"/>
    <n v="0"/>
    <s v="No"/>
    <n v="0"/>
    <m/>
    <m/>
    <m/>
    <m/>
    <s v="No"/>
    <m/>
    <m/>
    <n v="2"/>
    <n v="3"/>
    <m/>
    <s v="SIDA"/>
  </r>
  <r>
    <n v="84"/>
    <s v="C4/014"/>
    <s v="Irene"/>
    <s v="Richard"/>
    <s v="Moshi"/>
    <x v="1"/>
    <x v="3"/>
    <s v="Tanzania"/>
    <s v="Ifakara Health Institute"/>
    <s v="Social Sciences/Medical Athropology"/>
    <s v="Centre for Health Policy"/>
    <s v="University of the Witwatersrand"/>
    <s v="No"/>
    <n v="1197596"/>
    <m/>
    <s v="Married"/>
    <s v="Married"/>
    <s v="imoshi@cartafrica.org"/>
    <s v="imoshi@ihi.or.tz"/>
    <s v="+255 712498879"/>
    <s v="MA Demography"/>
    <d v="1984-05-07T00:00:00"/>
    <s v="Exploring relationships between outdoor human activities and persistent malaria transmission in rural Tanzanian populations"/>
    <s v="Field"/>
    <s v="No"/>
    <s v="Primary"/>
    <n v="9.5"/>
    <d v="2015-02-01T00:00:00"/>
    <d v="2014-03-01T00:00:00"/>
    <m/>
    <s v="Distinguished Proffesor, Lenore Manderson"/>
    <s v="Associated Prof. Ladislaus Mnyone"/>
    <s v="Distinguished Professor. Moureen Coetzee"/>
    <n v="3"/>
    <s v="Home"/>
    <m/>
    <m/>
    <s v="Yes"/>
    <m/>
    <m/>
    <s v="Researcher"/>
    <s v="Research Officer"/>
    <s v="Research Scientist"/>
    <s v="Yes"/>
    <m/>
    <s v="IFAKARA HEALTH INSTITUTE"/>
    <s v="0000-0002-9516-6657"/>
    <m/>
    <d v="2014-03-05T00:00:00"/>
    <d v="2014-11-03T00:00:00"/>
    <s v="Yes"/>
    <d v="2015-07-20T00:00:00"/>
    <d v="2015-08-14T00:00:00"/>
    <m/>
    <s v="Outdoor Malaria Transmission: Human activities and the risks of acquiring malaria infection in rural communities of Morogoro Region, Tanzania"/>
    <d v="2016-08-03T00:00:00"/>
    <s v="Yes"/>
    <d v="2017-02-27T00:00:00"/>
    <s v="Yes"/>
    <m/>
    <m/>
    <m/>
    <d v="2019-12-31T00:00:00"/>
    <x v="0"/>
    <n v="70"/>
    <n v="62"/>
    <m/>
    <n v="1"/>
    <n v="5"/>
    <n v="3"/>
    <n v="2"/>
    <n v="0"/>
    <n v="0"/>
    <n v="0"/>
    <s v="JAS 3, 2016"/>
    <n v="0"/>
    <m/>
    <m/>
    <m/>
    <m/>
    <s v="No"/>
    <m/>
    <m/>
    <n v="1"/>
    <n v="2"/>
    <m/>
    <s v="SIDA"/>
  </r>
  <r>
    <n v="85"/>
    <s v="C4/015"/>
    <s v="Magutah"/>
    <s v="Joel"/>
    <s v="Karani"/>
    <x v="0"/>
    <x v="3"/>
    <s v="Kenya"/>
    <s v="Moi University"/>
    <s v="Medical physiology"/>
    <s v="Medical physiology"/>
    <s v="University of Nairobi"/>
    <s v="No"/>
    <s v="H80/95068/2014"/>
    <s v="Married"/>
    <s v="Married"/>
    <s v="Married"/>
    <s v="jkarani@cartafrica.org"/>
    <s v="kmagutah@gmail.com"/>
    <s v="+254721545063"/>
    <s v="Master of Science. Medical Physiology"/>
    <d v="1978-01-07T00:00:00"/>
    <s v="Cardio-respiratory fitness trends in physically healthy Kenyan Populace from rural and Urban set-ups"/>
    <s v="Field"/>
    <s v="yes"/>
    <s v="Primary"/>
    <n v="13"/>
    <d v="2014-01-03T00:00:00"/>
    <d v="2014-03-01T00:00:00"/>
    <m/>
    <s v="Prof. Nilesh B. Patel"/>
    <s v="Prof. Kihumbu Thairu"/>
    <m/>
    <n v="2"/>
    <s v="Host"/>
    <m/>
    <m/>
    <s v="Yes"/>
    <m/>
    <m/>
    <s v="Academic"/>
    <s v="Graduate Assistant"/>
    <s v="Lecturer"/>
    <s v="Yes"/>
    <m/>
    <s v="MOI UNIVERSITY"/>
    <s v="0000-0003-3105-2981"/>
    <m/>
    <d v="2014-03-06T00:00:00"/>
    <d v="2014-11-03T00:00:00"/>
    <s v="Yes"/>
    <d v="2015-05-01T00:00:00"/>
    <d v="2015-06-01T00:00:00"/>
    <d v="2015-08-01T00:00:00"/>
    <s v="The effect of short and long bouts of Home based moderate intensity exercises on cardiorespiratory fitness among sedentary Western Kenya Adults Aged at least 50 Years."/>
    <d v="2016-08-03T00:00:00"/>
    <s v="Yes"/>
    <d v="2017-02-25T00:00:00"/>
    <s v="Yes"/>
    <d v="2018-01-15T00:00:00"/>
    <d v="2018-09-06T00:00:00"/>
    <d v="2018-11-22T00:00:00"/>
    <d v="2018-11-30T00:00:00"/>
    <x v="0"/>
    <n v="57"/>
    <n v="49"/>
    <s v="The Effect of Short and Long Bouts of Home-based Moderate Intensity Exercises on Cardiorespiratory Fitness among Sedentary Western-Kenya Adults Aged at least 50 Years."/>
    <n v="1"/>
    <n v="4"/>
    <n v="3"/>
    <n v="2"/>
    <n v="0"/>
    <n v="0"/>
    <n v="0"/>
    <s v="No"/>
    <n v="0"/>
    <m/>
    <m/>
    <m/>
    <m/>
    <s v="No"/>
    <m/>
    <m/>
    <n v="2"/>
    <n v="2"/>
    <m/>
    <s v="SIDA"/>
  </r>
  <r>
    <n v="86"/>
    <s v="C4/016"/>
    <s v="Jackline"/>
    <s v="Chepchirchir"/>
    <s v="Sitienei"/>
    <x v="1"/>
    <x v="3"/>
    <s v="Kenya"/>
    <s v="Moi University"/>
    <s v="Public Health"/>
    <s v="Center of Health Policy"/>
    <s v="University of the Witwatersrand"/>
    <s v="No"/>
    <n v="1061559"/>
    <m/>
    <s v="Married"/>
    <m/>
    <s v="jsitienei@cartafrica.org"/>
    <s v="sitieneij@yahoo.com"/>
    <s v="+254722926800"/>
    <s v="Master of International Research Ethics"/>
    <d v="1969-04-04T00:00:00"/>
    <s v="Multilevel Community Participation in Health Facilities, Western Kenya"/>
    <s v="Field"/>
    <s v="No"/>
    <s v="Primary"/>
    <n v="16"/>
    <d v="2014-02-23T00:00:00"/>
    <d v="2014-03-01T00:00:00"/>
    <m/>
    <s v="Mabel Nangami"/>
    <m/>
    <m/>
    <n v="1"/>
    <s v="Home"/>
    <m/>
    <m/>
    <s v="No"/>
    <m/>
    <m/>
    <s v="Academic"/>
    <s v="Assistant Lecturer"/>
    <s v="Lecturer"/>
    <s v="Yes"/>
    <m/>
    <s v="MOI UNIVERSITY"/>
    <s v="0000-0001-6182-2209"/>
    <m/>
    <d v="2014-03-02T00:00:00"/>
    <d v="2014-11-03T00:00:00"/>
    <s v="Yes"/>
    <d v="2016-07-04T00:00:00"/>
    <d v="2017-09-11T00:00:00"/>
    <m/>
    <m/>
    <d v="2016-08-03T00:00:00"/>
    <s v="Yes"/>
    <d v="2017-02-27T00:00:00"/>
    <s v="Yes"/>
    <m/>
    <m/>
    <m/>
    <m/>
    <x v="3"/>
    <m/>
    <m/>
    <m/>
    <n v="2"/>
    <n v="3"/>
    <n v="0"/>
    <n v="3"/>
    <n v="0"/>
    <n v="0"/>
    <n v="0"/>
    <s v="No"/>
    <n v="0"/>
    <m/>
    <m/>
    <m/>
    <m/>
    <s v="No"/>
    <m/>
    <m/>
    <s v="NF"/>
    <s v="NF"/>
    <m/>
    <s v="CARNEGIE"/>
  </r>
  <r>
    <n v="87"/>
    <s v="C4/017"/>
    <s v="Kaitesi"/>
    <s v="Batamuliza"/>
    <s v="Mukara"/>
    <x v="1"/>
    <x v="3"/>
    <s v="Rwanda"/>
    <s v="University of Rwanda"/>
    <s v="Public Health"/>
    <s v="Health Policy"/>
    <s v="Makerere University"/>
    <s v="No"/>
    <s v="2014/HD07/18709X"/>
    <s v="Separated"/>
    <s v="Divorced"/>
    <s v="Divorced"/>
    <s v="kmukara@cartafrica.org"/>
    <s v="kaibat@hotmail.com"/>
    <s v="+250 788467587"/>
    <s v="M.Sc Audiology"/>
    <d v="1977-06-18T00:00:00"/>
    <s v="Audiology: Planning and policies for improved care in resource limited settings – the case of Rwanda"/>
    <s v="Field"/>
    <s v="No"/>
    <s v="Primary"/>
    <n v="7.5"/>
    <d v="2015-12-15T00:00:00"/>
    <d v="2014-03-01T00:00:00"/>
    <m/>
    <s v="Dr. Peter Waiswa"/>
    <m/>
    <m/>
    <n v="1"/>
    <s v="Host"/>
    <m/>
    <m/>
    <s v="Yes"/>
    <m/>
    <m/>
    <s v="Academic"/>
    <s v="Lecturer"/>
    <s v="CEO"/>
    <s v="Yes"/>
    <m/>
    <s v="HEARING HEALTH RWANDA (2019)"/>
    <s v="0000-0003-0585-2846"/>
    <m/>
    <d v="2014-03-02T00:00:00"/>
    <d v="2014-11-03T00:00:00"/>
    <s v="Yes"/>
    <m/>
    <m/>
    <m/>
    <m/>
    <d v="2016-08-03T00:00:00"/>
    <s v="Yes"/>
    <d v="2017-02-27T00:00:00"/>
    <s v="Yes"/>
    <m/>
    <d v="2021-01-25T00:00:00"/>
    <m/>
    <d v="2021-05-17T00:00:00"/>
    <x v="0"/>
    <n v="87"/>
    <n v="79"/>
    <s v="Prevalence of ear infections and care seeking practices in children under five in a dsitrict of Kigali city, Rwanda"/>
    <n v="0"/>
    <n v="4"/>
    <n v="0"/>
    <n v="0"/>
    <n v="1"/>
    <n v="0"/>
    <n v="0"/>
    <s v="No"/>
    <n v="0"/>
    <m/>
    <m/>
    <m/>
    <m/>
    <s v="No"/>
    <m/>
    <m/>
    <n v="2"/>
    <n v="2"/>
    <m/>
    <s v="SIDA/DAAD"/>
  </r>
  <r>
    <n v="88"/>
    <s v="C4/018"/>
    <s v="Harrison"/>
    <s v="Lackson"/>
    <s v="Tembo"/>
    <x v="0"/>
    <x v="3"/>
    <s v="Malawi"/>
    <s v="University of Malawi"/>
    <s v="Public Health"/>
    <s v="Basic Medical Sciences"/>
    <s v="University of the Malawi"/>
    <s v="Yes"/>
    <s v="2013-07-00251"/>
    <s v="NF"/>
    <s v="Married"/>
    <m/>
    <s v="ltembo@cartafrica.org"/>
    <s v="ltembo@medcol.mw"/>
    <s v="+265997723601"/>
    <s v="M.Sc Human Anatomy"/>
    <n v="30152"/>
    <s v="Assessing the effect of HIV/AIDS on bone microstructure and composition on bone tissue."/>
    <s v="Clinical research"/>
    <s v="yes"/>
    <s v="Primary"/>
    <n v="25"/>
    <d v="2014-02-22T00:00:00"/>
    <d v="2014-03-01T00:00:00"/>
    <d v="2020-02-06T00:00:00"/>
    <s v="Professor Amadi O. Ihunwo "/>
    <m/>
    <m/>
    <n v="1"/>
    <s v="Other "/>
    <m/>
    <m/>
    <s v="Yes"/>
    <m/>
    <m/>
    <s v="Academic"/>
    <s v="Lecturer"/>
    <m/>
    <m/>
    <m/>
    <s v="UNIVERSITY OF MALAWI"/>
    <m/>
    <m/>
    <d v="2014-03-02T00:00:00"/>
    <d v="2014-11-03T00:00:00"/>
    <s v="Yes"/>
    <m/>
    <m/>
    <m/>
    <m/>
    <n v="42585"/>
    <s v="Yes"/>
    <m/>
    <s v="No"/>
    <m/>
    <m/>
    <m/>
    <m/>
    <x v="2"/>
    <s v="Terminated"/>
    <m/>
    <m/>
    <n v="0"/>
    <n v="2"/>
    <n v="0"/>
    <n v="1"/>
    <n v="0"/>
    <n v="0"/>
    <n v="0"/>
    <s v="No"/>
    <n v="0"/>
    <m/>
    <m/>
    <m/>
    <m/>
    <s v="No"/>
    <m/>
    <m/>
    <s v="NF"/>
    <s v="NF"/>
    <m/>
    <s v="SIDA"/>
  </r>
  <r>
    <n v="89"/>
    <s v="C4/019"/>
    <s v="Mohamed"/>
    <s v="Kassim"/>
    <s v="Ally"/>
    <x v="0"/>
    <x v="3"/>
    <s v="Tanzania"/>
    <s v="University of Dar es Salaam"/>
    <s v="Library Science"/>
    <s v="Information Studies"/>
    <s v="University of Dar es Salaam"/>
    <s v="Yes"/>
    <n v="1034515"/>
    <s v="Married"/>
    <s v="Married"/>
    <s v="Married"/>
    <s v="mkassim@cartafrica.org"/>
    <s v="mohdie2@yahoo.com"/>
    <s v="+255 713 742 525"/>
    <s v="M.A Information Studies"/>
    <d v="1981-06-27T00:00:00"/>
    <s v="Maternal Health Information Needs and Information Seeking Behavior of Women of Reproductive Age in Rural Tanzania"/>
    <s v="Field"/>
    <s v="No"/>
    <s v="Primary"/>
    <n v="28"/>
    <d v="2014-04-01T00:00:00"/>
    <d v="2014-03-01T00:00:00"/>
    <m/>
    <s v="Prof. Jangawe Msuya"/>
    <m/>
    <m/>
    <n v="1"/>
    <s v="Home"/>
    <m/>
    <m/>
    <s v="No"/>
    <m/>
    <m/>
    <s v="Researcher"/>
    <s v="Assistant Lecturer"/>
    <s v="Senior Lecturer"/>
    <s v="Yes"/>
    <m/>
    <s v="UNIVERSITY OF DAR ES SALAAM"/>
    <s v="0000-0002-3016-9283"/>
    <m/>
    <d v="2014-03-02T00:00:00"/>
    <d v="2014-11-03T00:00:00"/>
    <s v="Yes"/>
    <m/>
    <m/>
    <m/>
    <m/>
    <d v="2016-08-03T00:00:00"/>
    <s v="Yes"/>
    <d v="2017-02-27T00:00:00"/>
    <s v="Yes"/>
    <m/>
    <m/>
    <m/>
    <d v="2018-04-11T00:00:00"/>
    <x v="0"/>
    <n v="50"/>
    <n v="42"/>
    <s v="Maternal health information needs and seeking behaviour of_x000a_women of reproductive age in rural Tanzania: a case of_x000a_Mpwapwa district, Dodoma region"/>
    <n v="0"/>
    <n v="0"/>
    <n v="6"/>
    <n v="1"/>
    <n v="0"/>
    <n v="0"/>
    <n v="0"/>
    <s v="No"/>
    <n v="0"/>
    <m/>
    <m/>
    <m/>
    <m/>
    <s v="No"/>
    <m/>
    <m/>
    <n v="1"/>
    <n v="1"/>
    <m/>
    <s v="SIDA"/>
  </r>
  <r>
    <n v="90"/>
    <s v="C4/020"/>
    <s v="Mbithi"/>
    <s v="Michael"/>
    <s v="Mutua"/>
    <x v="0"/>
    <x v="3"/>
    <s v="Kenya"/>
    <s v="APHRC"/>
    <s v="Public Health"/>
    <s v="Research"/>
    <s v="University of the Witwatersrand"/>
    <s v="No"/>
    <s v="SSP11/12/H/2901"/>
    <s v="Married"/>
    <s v="Married"/>
    <s v="Married"/>
    <s v="mmutua@cartafrica.org"/>
    <s v="mutua_mike@yahoo.com;mmutua@bristolpark.or.ke; mutuamike@gmail.com_x000a_"/>
    <s v="+25422365431"/>
    <s v="Master of Social Statistics "/>
    <d v="1977-05-25T00:00:00"/>
    <s v="Abortion and Post Abortion Care in Kenya"/>
    <s v="Field"/>
    <s v="No"/>
    <s v="Primary"/>
    <n v="21"/>
    <d v="2014-04-27T00:00:00"/>
    <d v="2014-03-01T00:00:00"/>
    <m/>
    <s v="Prof Manderson Lenore"/>
    <s v="Prof Musenge Eustasius"/>
    <s v="Dr Achia Thomas"/>
    <n v="3"/>
    <s v="Host"/>
    <m/>
    <m/>
    <s v="Yes"/>
    <m/>
    <m/>
    <s v="Researcher"/>
    <s v="Statistical Data Analyst"/>
    <s v="Consultant"/>
    <s v="No"/>
    <m/>
    <s v="SELF EMPLOYED (2019)"/>
    <s v="0000-0002-7326-3886"/>
    <m/>
    <d v="2014-03-02T00:00:00"/>
    <d v="2014-11-03T00:00:00"/>
    <s v="Yes"/>
    <d v="2015-08-19T00:00:00"/>
    <d v="2015-07-10T00:00:00"/>
    <m/>
    <s v="Quality of post abortion Care in Kenya"/>
    <d v="2016-08-03T00:00:00"/>
    <s v="Yes"/>
    <d v="2017-02-27T00:00:00"/>
    <s v="Yes"/>
    <m/>
    <m/>
    <m/>
    <d v="2019-07-11T00:00:00"/>
    <x v="0"/>
    <n v="65"/>
    <n v="57"/>
    <m/>
    <n v="2"/>
    <n v="17"/>
    <n v="6"/>
    <n v="3"/>
    <n v="1"/>
    <n v="0"/>
    <n v="0"/>
    <s v="No"/>
    <n v="0"/>
    <m/>
    <m/>
    <m/>
    <m/>
    <s v="No"/>
    <m/>
    <m/>
    <n v="3"/>
    <n v="3"/>
    <m/>
    <s v="SIDA"/>
  </r>
  <r>
    <n v="91"/>
    <s v="C4/021"/>
    <s v="Modupe"/>
    <s v="Oladunni"/>
    <s v="Taiwo"/>
    <x v="1"/>
    <x v="3"/>
    <s v="Nigeria"/>
    <s v="Obafemi Awolowo University"/>
    <s v="Health Psychology"/>
    <s v="Center for Gender and Social Policy Studies"/>
    <s v="Obafemi Awolowo University"/>
    <s v="Yes"/>
    <s v="0702658H"/>
    <s v="Married"/>
    <s v="Married"/>
    <s v="Married"/>
    <s v="mtaiwo@cartafrica.org"/>
    <s v="oladunnitaiwo@gmail.com"/>
    <s v="+234(0)8062234960"/>
    <s v="MPA-   Reproductive Health "/>
    <d v="1971-11-02T00:00:00"/>
    <s v="Relationship between Psychological well-being and HAART adherence among HIV/AIDS infected persons in three nationally designated treatment centers in Southwest Nigeria"/>
    <s v="Field"/>
    <s v="No"/>
    <s v="Primary"/>
    <n v="26"/>
    <d v="2012-09-04T00:00:00"/>
    <d v="2014-03-01T00:00:00"/>
    <m/>
    <s v="Professor Funmi Togonu-Bickersteth"/>
    <m/>
    <m/>
    <n v="1"/>
    <s v="Home"/>
    <m/>
    <m/>
    <s v="Yes"/>
    <m/>
    <m/>
    <s v="Academic"/>
    <s v="Junior Research Fellow"/>
    <m/>
    <m/>
    <m/>
    <s v="OBAFEMI AWOLOWO UNIVERSITY"/>
    <s v="0000-0002-1377-3470"/>
    <m/>
    <d v="2014-03-02T00:00:00"/>
    <d v="2014-11-03T00:00:00"/>
    <s v="Yes"/>
    <m/>
    <m/>
    <m/>
    <m/>
    <d v="2016-08-03T00:00:00"/>
    <s v="Yes"/>
    <d v="2017-02-27T00:00:00"/>
    <s v="Yes"/>
    <m/>
    <m/>
    <m/>
    <d v="2016-03-31T00:00:00"/>
    <x v="0"/>
    <n v="25"/>
    <n v="17"/>
    <m/>
    <n v="3"/>
    <n v="0"/>
    <n v="2"/>
    <n v="0"/>
    <n v="0"/>
    <n v="0"/>
    <n v="0"/>
    <s v="No"/>
    <n v="0"/>
    <m/>
    <m/>
    <m/>
    <m/>
    <s v="No"/>
    <m/>
    <m/>
    <n v="1"/>
    <n v="1"/>
    <m/>
    <s v="SIDA"/>
  </r>
  <r>
    <n v="92"/>
    <s v="C4/022"/>
    <s v="Nkosiyazi"/>
    <s v="-"/>
    <s v="Dube"/>
    <x v="0"/>
    <x v="3"/>
    <s v="South Africa"/>
    <s v="University of the Witwatersrand"/>
    <s v="Social Development"/>
    <s v="Social Work"/>
    <s v="University of the Witwatersrand"/>
    <s v="Yes"/>
    <s v="U803/98508/2015"/>
    <s v="Married"/>
    <s v="Married"/>
    <s v="Married"/>
    <s v="ndube@cartafrica.org"/>
    <s v="dubenkosipnj@gmail.com"/>
    <s v="+27730933485"/>
    <s v="Master of Arts (Social Work – Social Development)"/>
    <d v="1977-06-11T00:00:00"/>
    <s v="Exploring the experiences and social complexity associated with non/disclosure of HIV status to children born HIV positive living at Child and Youth Care Centres in South Africa"/>
    <s v="Field"/>
    <s v="No"/>
    <s v="Primary"/>
    <n v="20.5"/>
    <d v="2014-01-01T00:00:00"/>
    <d v="2014-03-01T00:00:00"/>
    <m/>
    <s v="Professor Edwell Kaseke"/>
    <s v="Professor Edmarie Pretorius"/>
    <m/>
    <n v="2"/>
    <s v="Home"/>
    <m/>
    <m/>
    <s v="Yes"/>
    <m/>
    <m/>
    <s v="Academic"/>
    <s v="Tutor"/>
    <s v="Senior Lecturer"/>
    <s v="Yes"/>
    <s v="Deputy Head of Department and course Cordinator (2021 Jan)"/>
    <s v="UNIVERSITY OF THE WITWATERSRAND"/>
    <s v="0000-0002-3036-2008"/>
    <m/>
    <d v="2014-03-02T00:00:00"/>
    <d v="2014-11-03T00:00:00"/>
    <s v="Yes"/>
    <m/>
    <m/>
    <m/>
    <s v="Informal social security and its contributions towards meeting the needs of the poor: The case of stokvels in Soweto, Johannesburg"/>
    <d v="2016-08-03T00:00:00"/>
    <s v="Yes"/>
    <d v="2018-03-05T00:00:00"/>
    <s v="No"/>
    <m/>
    <m/>
    <m/>
    <d v="2018-07-04T00:00:00"/>
    <x v="0"/>
    <n v="53"/>
    <n v="45"/>
    <s v="Informal social security and its contributions towards meeting the needs of the poor: The case of stokvels in Soweto, Johannesburg"/>
    <n v="1"/>
    <n v="5"/>
    <n v="6"/>
    <n v="2"/>
    <n v="2"/>
    <n v="0"/>
    <n v="0"/>
    <s v="No"/>
    <n v="0"/>
    <m/>
    <m/>
    <m/>
    <m/>
    <s v="No"/>
    <m/>
    <m/>
    <n v="1"/>
    <n v="2"/>
    <n v="1"/>
    <s v="SIDA"/>
  </r>
  <r>
    <n v="93"/>
    <s v="C4/023"/>
    <s v="Nilian"/>
    <s v="Ayuma"/>
    <s v="Mukungu"/>
    <x v="1"/>
    <x v="3"/>
    <s v="Kenya"/>
    <s v="University of Nairobi"/>
    <s v="Pharmacognosy"/>
    <s v="Pharmacology and Pharmacognosy"/>
    <s v="University of Nairobi"/>
    <s v="Yes"/>
    <s v="2013-07-00246"/>
    <s v="Married"/>
    <s v="Married"/>
    <s v="Married"/>
    <s v="nmukungu@cartafrica.org"/>
    <s v="nillyanne2004@yahoo.com"/>
    <s v="+254 721291660"/>
    <s v="M.Sc Pharmacognosy"/>
    <d v="1982-04-24T00:00:00"/>
    <s v="Antimalarial activity of plants used for treating malaria in rural western Kenya"/>
    <s v="Field"/>
    <s v="yes"/>
    <s v="Primary"/>
    <n v="38"/>
    <d v="2015-03-02T00:00:00"/>
    <d v="2014-03-01T00:00:00"/>
    <m/>
    <s v="Prof. Mwangi Julius "/>
    <m/>
    <m/>
    <n v="1"/>
    <s v="Home"/>
    <m/>
    <m/>
    <s v="Yes"/>
    <m/>
    <m/>
    <s v="Academic"/>
    <s v="Graduate Assistant"/>
    <s v="Lecturer"/>
    <m/>
    <m/>
    <s v="UNIVERSITY OF NAIROBI"/>
    <s v="0000-0002-7510-247X"/>
    <m/>
    <d v="2014-03-02T00:00:00"/>
    <d v="2014-11-03T00:00:00"/>
    <s v="Yes"/>
    <d v="2015-07-14T00:00:00"/>
    <d v="2015-05-13T00:00:00"/>
    <m/>
    <m/>
    <d v="2016-08-03T00:00:00"/>
    <s v="Yes"/>
    <d v="2017-02-27T00:00:00"/>
    <s v="Yes"/>
    <m/>
    <m/>
    <m/>
    <d v="2022-09-23T00:00:00"/>
    <x v="0"/>
    <n v="103"/>
    <n v="95"/>
    <m/>
    <n v="0"/>
    <n v="1"/>
    <n v="0"/>
    <n v="1"/>
    <n v="0"/>
    <n v="0"/>
    <n v="0"/>
    <s v="No"/>
    <n v="0"/>
    <m/>
    <m/>
    <m/>
    <m/>
    <s v="No"/>
    <m/>
    <m/>
    <n v="2"/>
    <n v="3"/>
    <m/>
    <s v="SIDA"/>
  </r>
  <r>
    <n v="94"/>
    <s v="C4/024"/>
    <s v="Respicius"/>
    <s v="Shombusho"/>
    <s v="Damian"/>
    <x v="0"/>
    <x v="3"/>
    <s v="Tanzania"/>
    <s v="University of Dar es Salaam"/>
    <s v="Political Science and Public Administration"/>
    <s v="Political Science and Public Administration"/>
    <s v="University of Dar es Salaam"/>
    <s v="Yes"/>
    <s v="BMSP13/14/H/1471"/>
    <s v="Married"/>
    <s v="Married"/>
    <s v="Married"/>
    <s v="rdamian@cartafrica.org"/>
    <s v="shumbusho35@gmail.com"/>
    <s v="+255713428318/ 255738679039"/>
    <s v="M.A (Political Science and Public Administration"/>
    <d v="1980-04-24T00:00:00"/>
    <s v="Financial Accountability in Rural Public Health: The Case of Maternal Health in Kigoma and Rukwa Regions"/>
    <s v="Field"/>
    <s v="No"/>
    <s v="Primary"/>
    <n v="19.5"/>
    <d v="2014-04-17T00:00:00"/>
    <d v="2014-03-01T00:00:00"/>
    <m/>
    <s v="Dr Benson Alfred Bana"/>
    <s v="Professor/Kessy/Thebald/Ambrose"/>
    <m/>
    <n v="2"/>
    <s v="Home"/>
    <m/>
    <m/>
    <s v="Yes"/>
    <m/>
    <m/>
    <s v="Academic"/>
    <s v="Assistant Lecturer"/>
    <s v="Lecturer"/>
    <s v="Yes"/>
    <m/>
    <s v="UNIVERSITY OF DAR ES SALAAM"/>
    <s v="0000-0001-9761-2270"/>
    <m/>
    <d v="2014-03-02T00:00:00"/>
    <d v="2014-11-03T00:00:00"/>
    <s v="Yes"/>
    <d v="2014-03-08T00:00:00"/>
    <m/>
    <d v="2015-03-17T00:00:00"/>
    <s v="Community empowerment and accountability in Rural Primary Health Care: The case of Kasulu District in Tanzania"/>
    <d v="2016-08-03T00:00:00"/>
    <s v="Yes"/>
    <d v="2017-02-27T00:00:00"/>
    <s v="Yes"/>
    <d v="2018-03-06T00:00:00"/>
    <d v="2018-10-03T00:00:00"/>
    <d v="2018-10-26T00:00:00"/>
    <d v="2018-11-13T00:00:00"/>
    <x v="0"/>
    <n v="57"/>
    <n v="49"/>
    <s v="Community empowerment and accountability in Rural Primary Health Care: The case of Kasulu District in Tanzania"/>
    <n v="0"/>
    <n v="0"/>
    <n v="3"/>
    <n v="2"/>
    <n v="0"/>
    <n v="0"/>
    <n v="0"/>
    <s v="No"/>
    <n v="0"/>
    <m/>
    <m/>
    <m/>
    <m/>
    <s v="No"/>
    <m/>
    <m/>
    <n v="2"/>
    <n v="2"/>
    <m/>
    <s v="WT"/>
  </r>
  <r>
    <n v="95"/>
    <s v="C4/025"/>
    <s v="Sunday"/>
    <s v="Joseph"/>
    <s v="Ayamolowo"/>
    <x v="0"/>
    <x v="3"/>
    <s v="Nigeria"/>
    <s v="Obafemi Awolowo University"/>
    <s v="Nursing"/>
    <s v="Learners’ Support Services, Centre for Distance Learning"/>
    <s v="Obafemi Awolowo University"/>
    <s v="Yes"/>
    <m/>
    <s v="Married"/>
    <s v="Married"/>
    <s v="Married"/>
    <s v="sayamolowo@cartafrica.org"/>
    <s v="olowoyamolowo@yahoo.com"/>
    <s v="+2347038761908"/>
    <s v="Master of Science (MSc) in Nursing."/>
    <d v="1976-09-28T00:00:00"/>
    <s v="Burden and coping pattern of pregnant teenagers and teenage mothers in selected primary health care centres in Ekiti state, Nigeria"/>
    <s v="Field"/>
    <s v="No"/>
    <s v="Primary"/>
    <n v="31.5"/>
    <d v="2014-08-15T00:00:00"/>
    <d v="2014-03-01T00:00:00"/>
    <m/>
    <s v="Prof Irinoye  Oladunni Omolola"/>
    <m/>
    <m/>
    <n v="1"/>
    <s v="Home"/>
    <m/>
    <m/>
    <s v="Yes"/>
    <m/>
    <m/>
    <s v="Academic"/>
    <s v="Lecturer II"/>
    <s v="Senior Lecturer"/>
    <s v="Yes"/>
    <m/>
    <s v="OBAFEMI AWOLOWO UNIVERSITY"/>
    <s v="0000-0003-3307-6485"/>
    <m/>
    <d v="2014-03-02T00:00:00"/>
    <d v="2014-11-03T00:00:00"/>
    <s v="Yes"/>
    <m/>
    <m/>
    <m/>
    <m/>
    <d v="2017-08-04T00:00:00"/>
    <s v="No"/>
    <d v="2018-03-05T00:00:00"/>
    <s v="No"/>
    <m/>
    <m/>
    <m/>
    <d v="2018-11-29T00:00:00"/>
    <x v="0"/>
    <n v="57"/>
    <n v="49"/>
    <s v="Effect of Technology-moderated Intervention on Family Childbirth Experiences, Maternal and Newborn  outcomes_x000a_in Home and Clinical research Deliveries in Ekiti State"/>
    <n v="0"/>
    <n v="1"/>
    <n v="4"/>
    <n v="1"/>
    <n v="2"/>
    <n v="0"/>
    <n v="0"/>
    <s v="No"/>
    <n v="0"/>
    <m/>
    <m/>
    <m/>
    <m/>
    <s v="No"/>
    <m/>
    <m/>
    <n v="2"/>
    <n v="3"/>
    <m/>
    <s v="CARNEGIE"/>
  </r>
  <r>
    <n v="96"/>
    <s v="C4/026"/>
    <s v="Oladapo"/>
    <s v="Oluwaseun"/>
    <s v="Akinyemi"/>
    <x v="0"/>
    <x v="3"/>
    <s v="Nigeria"/>
    <s v="University of Ibadan"/>
    <s v="Public Health"/>
    <s v="Health Policy and Management"/>
    <s v="University of the Witwatersrand"/>
    <s v="Yes"/>
    <m/>
    <s v="Married"/>
    <s v="Married"/>
    <s v="Married"/>
    <s v="aoladapo@cartafrica.org"/>
    <s v="seunakinyemi@hotmail.com"/>
    <s v="2348035020136"/>
    <s v="M.Sc International Public Health"/>
    <d v="1977-02-01T00:00:00"/>
    <s v="Analysis of Maternal Health Policies in Nigeria: Challenges and Lessons"/>
    <s v="Field"/>
    <s v="No"/>
    <s v="Primary"/>
    <n v="17.5"/>
    <d v="2014-02-25T00:00:00"/>
    <d v="2014-03-01T00:00:00"/>
    <m/>
    <s v="Mary Kawonga"/>
    <m/>
    <m/>
    <n v="1"/>
    <s v="Other "/>
    <m/>
    <m/>
    <s v="No"/>
    <m/>
    <m/>
    <s v="Academic"/>
    <s v="Lecturer I"/>
    <s v="Senior Lecturer"/>
    <s v="Yes"/>
    <m/>
    <s v="UNIVERSITY OF IBADAN"/>
    <s v="0000-0003-4135-1459"/>
    <m/>
    <d v="2014-03-02T00:00:00"/>
    <d v="2014-11-03T00:00:00"/>
    <s v="Yes"/>
    <d v="2016-07-29T00:00:00"/>
    <d v="2016-07-29T00:00:00"/>
    <m/>
    <s v="Scale up of community-based injectable contraceptives in Gombe state, Nigeria"/>
    <d v="2017-08-05T00:00:00"/>
    <s v="No"/>
    <d v="2018-03-05T00:00:00"/>
    <s v="No"/>
    <m/>
    <m/>
    <m/>
    <d v="2020-11-02T00:00:00"/>
    <x v="0"/>
    <n v="81"/>
    <n v="72"/>
    <s v="Scale up of community-based injectable contaceptives in Gombe, Nigeria"/>
    <n v="5"/>
    <n v="17"/>
    <n v="16"/>
    <n v="0"/>
    <n v="2"/>
    <n v="0"/>
    <n v="0"/>
    <s v="No"/>
    <n v="0"/>
    <m/>
    <m/>
    <m/>
    <m/>
    <s v="No"/>
    <m/>
    <m/>
    <n v="3"/>
    <n v="3"/>
    <m/>
    <s v="CARNEGIE"/>
  </r>
  <r>
    <n v="97"/>
    <s v="C4/027"/>
    <s v="Sara"/>
    <s v="Jewett"/>
    <s v="Nieuwoudt"/>
    <x v="1"/>
    <x v="3"/>
    <s v="South Africa"/>
    <s v="University of the Witwatersrand"/>
    <s v="Public Health"/>
    <s v="Division of Social &amp; Behaviour Change Communication"/>
    <s v="University of the Witwatersrand"/>
    <s v="Yes"/>
    <m/>
    <s v="Married"/>
    <s v="Married"/>
    <s v="Married"/>
    <s v="snieuwoudt@cartafrica.org"/>
    <s v="sara.nieuwoudt@gmail.com or sara.nieuwoudt@wits.ac.z"/>
    <s v="+27834284392"/>
    <s v="MPH (Behavioral Sciences &amp; Health Education) "/>
    <d v="1978-04-07T00:00:00"/>
    <s v="The role of social capital in health seeking and maternal and child health outcomes of urban migrants in Johannesburg, South Africa "/>
    <s v="Field"/>
    <s v="No"/>
    <s v="Primary"/>
    <n v="7"/>
    <d v="2014-08-16T00:00:00"/>
    <d v="2014-03-01T00:00:00"/>
    <m/>
    <s v="Prof. Lenore Manderson"/>
    <m/>
    <m/>
    <n v="1"/>
    <s v="Home"/>
    <m/>
    <m/>
    <s v="Yes"/>
    <m/>
    <m/>
    <s v="Academic"/>
    <s v="Lecturer"/>
    <s v="Senior Lecturer"/>
    <s v="No"/>
    <s v=" &amp; Social and Behaviour Change Communication Coordinator"/>
    <s v="UNIVERSITY OF THE WITWATERSRAND"/>
    <s v=" 0000-0002-6658-2061"/>
    <m/>
    <d v="2014-03-02T00:00:00"/>
    <d v="2014-11-03T00:00:00"/>
    <s v="Yes"/>
    <m/>
    <m/>
    <m/>
    <m/>
    <d v="2017-08-06T00:00:00"/>
    <s v="No"/>
    <d v="2018-03-05T00:00:00"/>
    <s v="No"/>
    <m/>
    <m/>
    <m/>
    <d v="2019-07-12T00:00:00"/>
    <x v="0"/>
    <n v="65"/>
    <n v="57"/>
    <m/>
    <n v="0"/>
    <n v="2"/>
    <n v="2"/>
    <n v="2"/>
    <n v="1"/>
    <n v="0"/>
    <n v="0"/>
    <s v="No"/>
    <n v="365"/>
    <m/>
    <m/>
    <m/>
    <m/>
    <s v="Yes"/>
    <m/>
    <m/>
    <n v="1"/>
    <n v="1"/>
    <m/>
    <s v="WT"/>
  </r>
  <r>
    <n v="98"/>
    <s v="C5/001"/>
    <s v="Cheikh Mbacké"/>
    <m/>
    <s v="Faye"/>
    <x v="0"/>
    <x v="4"/>
    <s v="Senegal"/>
    <s v="APHRC"/>
    <s v="Public Health"/>
    <s v="Research Division"/>
    <s v="University of the Witwatersrand"/>
    <s v="No"/>
    <n v="1513579"/>
    <s v="Married"/>
    <s v="Married"/>
    <s v="Married"/>
    <s v="cfaye@cartafrica.org"/>
    <s v="cmfaye@hotmail.com"/>
    <s v="+254739211509"/>
    <s v="Masters in Statistics"/>
    <d v="1976-07-08T00:00:00"/>
    <s v="Maternal characteristics,reproductive behaviors, breastfeeding practices and nutritional outcomes among children under five years in Nairobi’s informal settlements."/>
    <s v="Field"/>
    <s v="No"/>
    <s v="Primary"/>
    <n v="5.5"/>
    <d v="2016-01-01T00:00:00"/>
    <d v="2015-03-01T00:00:00"/>
    <m/>
    <s v="DonatienBeguy, PhD"/>
    <s v="Elizabeth Kimani, PhD"/>
    <s v="Sharon Fonn"/>
    <n v="3"/>
    <s v="Home"/>
    <s v="Home"/>
    <s v="Host"/>
    <s v="Yes"/>
    <s v="No"/>
    <s v="Yes"/>
    <s v="Researcher"/>
    <s v="Senior Research Officer"/>
    <s v="Research Scientist"/>
    <s v="Yes"/>
    <s v="Head, APHRC West Africa Region Office"/>
    <s v="APHRC SENEGAL"/>
    <s v="0000-0002-4028-0575"/>
    <s v="No"/>
    <d v="2015-03-02T00:00:00"/>
    <d v="2015-11-02T00:00:00"/>
    <s v="Yes"/>
    <m/>
    <d v="2016-05-02T00:00:00"/>
    <m/>
    <s v="Factors associated with stunting and recovery from stunting among under-five children in Nairobi informal settlements"/>
    <d v="2017-07-31T00:00:00"/>
    <s v="Yes"/>
    <d v="2019-03-04T00:00:00"/>
    <s v="No"/>
    <m/>
    <m/>
    <m/>
    <d v="2019-06-30T00:00:00"/>
    <x v="0"/>
    <n v="52"/>
    <n v="44"/>
    <m/>
    <n v="4"/>
    <n v="2"/>
    <n v="19"/>
    <n v="1"/>
    <n v="1"/>
    <n v="0"/>
    <n v="0"/>
    <s v="No"/>
    <n v="0"/>
    <m/>
    <m/>
    <m/>
    <m/>
    <s v="No"/>
    <m/>
    <m/>
    <n v="3"/>
    <n v="3"/>
    <m/>
    <s v="SIDA"/>
  </r>
  <r>
    <n v="99"/>
    <s v="C5/002"/>
    <s v="Celestin"/>
    <m/>
    <s v="Ndikumana"/>
    <x v="0"/>
    <x v="4"/>
    <s v="Rwanda"/>
    <s v="University of Rwanda"/>
    <s v="Human Resource Management"/>
    <s v="Development Studies"/>
    <s v="Moi University"/>
    <s v="No"/>
    <s v="SHRD/PhDH/03/15"/>
    <s v="Married"/>
    <s v="Married"/>
    <s v="Married"/>
    <s v="cndikumana@cartafrica.org"/>
    <s v="cndikumana@hotmail.com"/>
    <s v="+250 788833975"/>
    <s v="M. BA International Business"/>
    <d v="1980-01-01T00:00:00"/>
    <s v="The interface of environmental management in the Clinical researchity industry in Rwanda: A practical approach to sustainable health."/>
    <s v="Field"/>
    <s v="No"/>
    <s v="Primary"/>
    <n v="39"/>
    <d v="2017-09-15T00:00:00"/>
    <d v="2015-03-01T00:00:00"/>
    <m/>
    <s v="Dr. Ruth J. Tubey"/>
    <s v="Dr. Alice Kurgat"/>
    <m/>
    <n v="2"/>
    <s v="Host"/>
    <s v="Host"/>
    <m/>
    <s v="Yes"/>
    <s v="No"/>
    <m/>
    <s v="Academic"/>
    <s v="Assistant Lecturer"/>
    <s v="Senior Lecturer"/>
    <s v="Yes"/>
    <s v="Head of Department: Governance and Public Science and International Relations Administration; Political"/>
    <s v="UNIVERSITY OF RWANDA"/>
    <s v="0000-0002-5726-6921"/>
    <s v="No"/>
    <d v="2015-03-02T00:00:00"/>
    <d v="2015-11-02T00:00:00"/>
    <s v="Yes"/>
    <d v="2017-04-25T00:00:00"/>
    <d v="2017-05-08T00:00:00"/>
    <m/>
    <s v="Effect of Human Resource Managenment Practices on the retention of professional health workers in the Public District Clinical researchs in Kigali, Rwanda"/>
    <d v="2017-07-31T00:00:00"/>
    <s v="Yes"/>
    <d v="2018-03-05T00:00:00"/>
    <s v="Yes"/>
    <m/>
    <m/>
    <m/>
    <d v="2019-12-31T00:00:00"/>
    <x v="0"/>
    <n v="58"/>
    <n v="50"/>
    <m/>
    <n v="0"/>
    <n v="1"/>
    <n v="2"/>
    <n v="2"/>
    <n v="0"/>
    <n v="0"/>
    <n v="0"/>
    <s v="No"/>
    <n v="0"/>
    <m/>
    <m/>
    <m/>
    <m/>
    <s v="No"/>
    <m/>
    <m/>
    <n v="1"/>
    <n v="3"/>
    <m/>
    <s v="SIDA"/>
  </r>
  <r>
    <n v="100"/>
    <s v="C5/003"/>
    <s v="Esther"/>
    <s v="Kikelomo"/>
    <s v="Afolabi"/>
    <x v="1"/>
    <x v="4"/>
    <s v="Nigeria"/>
    <s v="Obafemi Awolowo University"/>
    <s v="Nursing"/>
    <s v="Nursing Science"/>
    <s v="Obafemi Awolowo University"/>
    <s v="Yes"/>
    <s v="BMSP13/14/H/0859"/>
    <s v="Married"/>
    <s v="Married"/>
    <s v="Married"/>
    <s v="eafolabi@cartafrica.org"/>
    <s v="eafolabi16@gmail.com"/>
    <s v="+234 803 801 3115"/>
    <s v="M.Sc Nursing"/>
    <d v="1982-02-16T00:00:00"/>
    <s v="Correlation of cervical cancer risk factors with cervical smear and histopathological diagnosis among reproductive age women in Ile- Ife, Osun State."/>
    <s v="Clinical research"/>
    <s v="yes"/>
    <s v="Primary"/>
    <n v="22"/>
    <d v="2014-04-19T00:00:00"/>
    <d v="2015-03-01T00:00:00"/>
    <m/>
    <s v="Prof. Oluwafemi N. Mimiko"/>
    <s v="Dr. A. A. E Olaogun"/>
    <m/>
    <n v="2"/>
    <s v="Home"/>
    <s v="Home"/>
    <m/>
    <s v="No"/>
    <s v="Yes"/>
    <m/>
    <s v="Academic"/>
    <s v="Lecturer II"/>
    <s v="Associate Professor"/>
    <s v="Yes"/>
    <m/>
    <s v="ARDEN UNIVERSITY (2023)"/>
    <s v="0000-0002-0381-737X."/>
    <s v="Yes"/>
    <d v="2015-03-02T00:00:00"/>
    <d v="2015-11-02T00:00:00"/>
    <s v="Yes"/>
    <m/>
    <m/>
    <m/>
    <m/>
    <d v="2017-07-31T00:00:00"/>
    <s v="Yes"/>
    <d v="2018-03-05T00:00:00"/>
    <s v="Yes"/>
    <m/>
    <m/>
    <m/>
    <d v="2018-05-30T00:00:00"/>
    <x v="0"/>
    <n v="39"/>
    <n v="31"/>
    <m/>
    <n v="0"/>
    <n v="0"/>
    <n v="3"/>
    <n v="0"/>
    <n v="0"/>
    <n v="0"/>
    <n v="0"/>
    <s v="No"/>
    <n v="0"/>
    <m/>
    <m/>
    <m/>
    <m/>
    <s v="No"/>
    <m/>
    <m/>
    <n v="3"/>
    <n v="3"/>
    <m/>
    <s v="SIDA"/>
  </r>
  <r>
    <n v="101"/>
    <s v="C5/004"/>
    <s v="Yolanda"/>
    <s v="Malele"/>
    <s v="Kolisa"/>
    <x v="1"/>
    <x v="4"/>
    <s v="South Africa"/>
    <s v="University of the Witwatersrand"/>
    <s v="Community Dentistry"/>
    <s v="Community Dentistry"/>
    <s v="University of the Witwatersrand"/>
    <s v="Yes"/>
    <s v="8803014E"/>
    <s v="Married"/>
    <s v="Married"/>
    <m/>
    <s v="ykolisa@cartafrica.org"/>
    <s v="yolanda.kolisa@wits.ac.za"/>
    <s v="837800907"/>
    <s v="MPH, M.Dental"/>
    <d v="1971-10-30T00:00:00"/>
    <s v="Measurement of oral health related quality of life(OHRQoL) in HIV-infected and non-infected children: Investigation of socio- cultural influences in a South African context."/>
    <s v="Field"/>
    <s v="No"/>
    <s v="Primary"/>
    <n v="11.5"/>
    <d v="2016-03-01T00:00:00"/>
    <d v="2015-03-01T00:00:00"/>
    <m/>
    <s v="Dr. Jude Igumbor"/>
    <s v="Prof. Magnus Hakeburg"/>
    <m/>
    <n v="2"/>
    <s v="Home"/>
    <s v="Other"/>
    <m/>
    <s v="Yes"/>
    <s v="No"/>
    <m/>
    <s v="Academic"/>
    <m/>
    <s v="Lecturer"/>
    <m/>
    <m/>
    <s v="UNIVERSITY OF THE WITWATERSRAND"/>
    <s v="0000-0003-3368-9193"/>
    <s v="No"/>
    <d v="2015-03-02T00:00:00"/>
    <d v="2015-11-02T00:00:00"/>
    <s v="Yes"/>
    <m/>
    <m/>
    <m/>
    <m/>
    <d v="2017-07-31T00:00:00"/>
    <s v="Yes"/>
    <d v="2018-03-05T00:00:00"/>
    <s v="Yes"/>
    <m/>
    <m/>
    <m/>
    <d v="2021-05-18T00:00:00"/>
    <x v="0"/>
    <n v="75"/>
    <n v="67"/>
    <s v="Oral Health needs and Oral Health related Quality of Life of Adolescents Living with HIV in Johannesburg, South Africa"/>
    <n v="2"/>
    <n v="5"/>
    <n v="1"/>
    <n v="1"/>
    <n v="0"/>
    <n v="0"/>
    <n v="0"/>
    <s v="No"/>
    <n v="0"/>
    <m/>
    <m/>
    <m/>
    <m/>
    <s v="No"/>
    <m/>
    <m/>
    <n v="3"/>
    <n v="3"/>
    <m/>
    <s v="SIDA"/>
  </r>
  <r>
    <n v="102"/>
    <s v="C5/005"/>
    <s v="Taiwo"/>
    <s v="Akinyode"/>
    <s v="Obembe"/>
    <x v="0"/>
    <x v="4"/>
    <s v="Nigeria"/>
    <s v="University of Ibadan"/>
    <s v="Public Health"/>
    <s v="Health Policy"/>
    <s v="University of the Witwatersrand"/>
    <s v="No"/>
    <n v="951466"/>
    <s v="Married"/>
    <s v="Married"/>
    <m/>
    <s v="tobembe@cartafrica.org"/>
    <s v="tobems@yahoo.com"/>
    <s v="+234 805 840 9495"/>
    <s v="MPH"/>
    <d v="1979-05-17T00:00:00"/>
    <s v="Coping with out of pocket payment among urban poor: Findings from South Western Nigeria."/>
    <s v="Field"/>
    <s v="No"/>
    <s v="Primary"/>
    <n v="18"/>
    <d v="2016-07-04T00:00:00"/>
    <d v="2015-03-01T00:00:00"/>
    <m/>
    <s v="Dr. Oyediran Oyewole"/>
    <s v="Sharon Fonn"/>
    <m/>
    <n v="2"/>
    <s v="Home"/>
    <s v="Host"/>
    <m/>
    <s v="Yes"/>
    <s v="Yes"/>
    <m/>
    <s v="Academic"/>
    <m/>
    <m/>
    <m/>
    <m/>
    <s v="UNIVERSITY OF IBADAN"/>
    <s v="0000-0001-9610-1137"/>
    <s v="Yes"/>
    <d v="2015-03-02T00:00:00"/>
    <d v="2015-11-02T00:00:00"/>
    <s v="Yes"/>
    <d v="2016-06-14T00:00:00"/>
    <d v="2016-09-07T00:00:00"/>
    <m/>
    <s v="Patterns of expenditure, coping mechanisms among urban slum dwellers admitted for emergency surgeries in Ibadan, Nigeria"/>
    <d v="2017-07-31T00:00:00"/>
    <s v="Yes"/>
    <d v="2018-03-05T00:00:00"/>
    <s v="Yes"/>
    <m/>
    <m/>
    <m/>
    <d v="2021-11-29T00:00:00"/>
    <x v="0"/>
    <n v="81"/>
    <n v="73"/>
    <s v="Patterns of expenditure, coping mechanisms among urban slum dwellers admitted for emergency surgeries in Ibadan, Nigeria"/>
    <n v="0"/>
    <n v="15"/>
    <n v="3"/>
    <n v="6"/>
    <n v="1"/>
    <n v="0"/>
    <n v="0"/>
    <s v="No"/>
    <n v="0"/>
    <m/>
    <m/>
    <m/>
    <m/>
    <s v="Yes"/>
    <m/>
    <m/>
    <n v="2"/>
    <s v="NF"/>
    <m/>
    <s v="SIDA"/>
  </r>
  <r>
    <n v="103"/>
    <s v="C5/006"/>
    <s v="Emmanuel"/>
    <s v="Wilson"/>
    <s v="Kaindoa"/>
    <x v="0"/>
    <x v="4"/>
    <s v="Tanzania"/>
    <s v="Ifakara Health Institute"/>
    <s v="Medical Entomology"/>
    <s v="Environmental Health and Ecological Science"/>
    <s v="University of the Witwatersrand"/>
    <s v="No"/>
    <n v="1362999"/>
    <s v="Single"/>
    <s v="Married"/>
    <s v="Married"/>
    <s v="ekaindoa@cartafrica.org"/>
    <s v="ekaindoa@ihi.or.tz"/>
    <s v="+255787430307"/>
    <s v="Masters of Science in Biology and Control of Parasites and Disease Vectors"/>
    <d v="1985-12-25T00:00:00"/>
    <s v="Assessing the impact of settlement patterns and distances between households on malaria transmission in rural Tanzanian populations."/>
    <s v="Field"/>
    <s v="yes"/>
    <s v="Primary"/>
    <n v="8.5"/>
    <d v="2015-08-15T00:00:00"/>
    <d v="2015-03-01T00:00:00"/>
    <m/>
    <s v="Fredros Okumu"/>
    <m/>
    <m/>
    <n v="1"/>
    <s v="Home"/>
    <m/>
    <m/>
    <s v="Yes"/>
    <m/>
    <m/>
    <s v="Researcher"/>
    <s v="Research scientist"/>
    <s v="Research Scientist"/>
    <s v="No"/>
    <s v="Deputy Head, Environmental Health Dept"/>
    <s v="IFAKARA HEALTH INSTITUTE"/>
    <s v="0000-0001-6170-5694"/>
    <m/>
    <d v="2015-03-02T00:00:00"/>
    <d v="2015-11-02T00:00:00"/>
    <s v="Yes"/>
    <m/>
    <m/>
    <m/>
    <m/>
    <d v="2017-07-31T00:00:00"/>
    <s v="Yes"/>
    <d v="2018-03-05T00:00:00"/>
    <s v="Yes"/>
    <m/>
    <m/>
    <m/>
    <d v="2019-12-31T00:00:00"/>
    <x v="0"/>
    <n v="58"/>
    <n v="50"/>
    <s v="Assessing Relationship between Human Settlement Patterns and_x000a_Malaria Risk in a Residual Transmission Setting in South-Eastern_x000a_Tanzania"/>
    <n v="1"/>
    <n v="16"/>
    <n v="9"/>
    <n v="3"/>
    <n v="0"/>
    <n v="0"/>
    <n v="0"/>
    <s v="No"/>
    <n v="0"/>
    <m/>
    <m/>
    <m/>
    <m/>
    <s v="No"/>
    <m/>
    <m/>
    <n v="0"/>
    <n v="1"/>
    <m/>
    <s v="SIDA"/>
  </r>
  <r>
    <n v="104"/>
    <s v="C5/007"/>
    <s v="Esther"/>
    <s v="Wamuyu"/>
    <s v="Karumi"/>
    <x v="1"/>
    <x v="4"/>
    <s v="Kenya"/>
    <s v="University of Nairobi"/>
    <s v="Pharmacy"/>
    <s v="Pharmacology and Pharmacognosy"/>
    <s v="University of Nairobi"/>
    <s v="Yes"/>
    <s v="U803/98509/2015"/>
    <m/>
    <s v="Single"/>
    <m/>
    <s v="ekarumi@cartafrica.org"/>
    <s v="e_karumi@yahoo.com"/>
    <s v="+254721293354"/>
    <s v="M.Sc Pharmacognosy"/>
    <d v="1980-02-26T00:00:00"/>
    <s v="Antioxidant, antidiabetic and hypolipidemic activities of selected medicinal plants used by the Maasai"/>
    <s v="Field"/>
    <s v="yes"/>
    <s v="Primary"/>
    <n v="28.5"/>
    <d v="2015-09-08T00:00:00"/>
    <d v="2015-03-01T00:00:00"/>
    <m/>
    <s v="Prof. Julius Wanjohi Mwangi"/>
    <s v="Dr. Kennedy Omondi Abuga"/>
    <m/>
    <n v="2"/>
    <s v="Home"/>
    <s v="Home"/>
    <m/>
    <s v="Yes"/>
    <s v="No"/>
    <m/>
    <s v="Academic"/>
    <s v="Lecturer"/>
    <s v="Lecturer"/>
    <m/>
    <m/>
    <s v="UNIVERSITY OF NAIROBI"/>
    <s v=" 0000-0001-6367-1010"/>
    <s v="No"/>
    <d v="2015-03-02T00:00:00"/>
    <d v="2015-11-02T00:00:00"/>
    <s v="Yes"/>
    <d v="2015-09-01T00:00:00"/>
    <d v="2019-02-07T00:00:00"/>
    <m/>
    <s v="A study of antioxidant, hypoglycemic and hypolipidemic activities of plants used in food by the Maasai community"/>
    <d v="2017-07-31T00:00:00"/>
    <s v="Yes"/>
    <d v="2018-03-05T00:00:00"/>
    <s v="Yes"/>
    <m/>
    <m/>
    <m/>
    <m/>
    <x v="3"/>
    <m/>
    <m/>
    <m/>
    <n v="0"/>
    <n v="0"/>
    <n v="0"/>
    <n v="0"/>
    <n v="0"/>
    <n v="0"/>
    <n v="0"/>
    <s v="No"/>
    <n v="0"/>
    <m/>
    <m/>
    <m/>
    <m/>
    <s v="No"/>
    <m/>
    <m/>
    <n v="2"/>
    <s v="NF"/>
    <m/>
    <s v="SIDA/DAAD"/>
  </r>
  <r>
    <n v="105"/>
    <s v="C5/008"/>
    <s v="Folusho"/>
    <s v="Mubowale"/>
    <s v="Balogun"/>
    <x v="1"/>
    <x v="4"/>
    <s v="Nigeria"/>
    <s v="University of Ibadan"/>
    <s v="Pediatrics"/>
    <s v="Institute of Child Health"/>
    <s v="University of Ibadan"/>
    <s v="Yes"/>
    <n v="130949"/>
    <s v="Married"/>
    <s v="Married"/>
    <s v="Married"/>
    <s v="fbalogun@cartafrica.org"/>
    <s v="folushom@yahoo.com"/>
    <s v="+234 812 8797 778"/>
    <s v="Master of Public Health"/>
    <d v="1976-05-22T00:00:00"/>
    <s v="The state of adolescent immunization in Ibadan, Nigeria."/>
    <s v="Field"/>
    <s v="No"/>
    <s v="Primary"/>
    <n v="18"/>
    <d v="2014-08-01T00:00:00"/>
    <d v="2015-03-01T00:00:00"/>
    <m/>
    <s v="Prof. Olayemi Olufemi  Omotade"/>
    <s v="Prof.  Mikael  Svensson"/>
    <m/>
    <n v="2"/>
    <s v="Home"/>
    <m/>
    <m/>
    <s v="Yes"/>
    <m/>
    <m/>
    <s v="Academic"/>
    <m/>
    <m/>
    <m/>
    <m/>
    <s v="UNIVERSITY OF IBADAN"/>
    <s v="0000-0002-2645-9106"/>
    <m/>
    <d v="2015-03-02T00:00:00"/>
    <d v="2015-11-02T00:00:00"/>
    <s v="Yes"/>
    <d v="2014-04-01T00:00:00"/>
    <d v="2016-01-15T00:00:00"/>
    <m/>
    <s v="Understanding and acceptability of HPV vaccine for adolescents by stakeholders in selected communities in Ibadan, Nigeria"/>
    <d v="2017-07-31T00:00:00"/>
    <s v="Yes"/>
    <d v="2018-03-05T00:00:00"/>
    <s v="Yes"/>
    <m/>
    <m/>
    <m/>
    <d v="2020-01-02T00:00:00"/>
    <x v="0"/>
    <n v="59"/>
    <n v="51"/>
    <m/>
    <n v="0"/>
    <n v="7"/>
    <n v="7"/>
    <n v="6"/>
    <n v="3"/>
    <n v="0"/>
    <n v="0"/>
    <s v="JAS 1 &amp;2, 2015"/>
    <n v="0"/>
    <m/>
    <m/>
    <m/>
    <m/>
    <s v="No"/>
    <m/>
    <m/>
    <n v="3"/>
    <n v="3"/>
    <m/>
    <s v="SIDA/DAAD"/>
  </r>
  <r>
    <n v="106"/>
    <s v="C5/009"/>
    <s v="Felix"/>
    <m/>
    <s v="Khuluza"/>
    <x v="0"/>
    <x v="4"/>
    <s v="Malawi"/>
    <s v="University of Malawi"/>
    <s v="Pharmaceutical Analysis"/>
    <s v="Pharmacy"/>
    <s v="University of the Malawi"/>
    <s v="Yes"/>
    <s v="201580013236"/>
    <s v="Married"/>
    <s v="Married"/>
    <s v="Married"/>
    <s v="fkhuluza@cartafrica.org"/>
    <s v="fkhuluza@medcol.mw"/>
    <s v="+265(0)999 289874"/>
    <s v="Master of Health Economics,"/>
    <d v="1980-03-25T00:00:00"/>
    <s v="Quality and content of live-saving medicines in the formal and informal sector in Malawi, and assessment of the economic or financial costs of counterfeit and sub standard medicines to the healthcare provider."/>
    <s v="Field"/>
    <s v="yes"/>
    <s v="Primary"/>
    <n v="28.5"/>
    <d v="2015-02-02T00:00:00"/>
    <d v="2015-03-01T00:00:00"/>
    <m/>
    <s v="Professor Lutz Heide"/>
    <s v="Prof. Dr. Ulrike Holzgrabe"/>
    <m/>
    <n v="2"/>
    <s v="Home"/>
    <s v="Other"/>
    <m/>
    <s v="Yes"/>
    <s v="No"/>
    <m/>
    <s v="Academic"/>
    <s v="Lecturer "/>
    <s v="Associate Professor"/>
    <s v="Yes"/>
    <m/>
    <s v="UNIVERSITY OF MALAWI"/>
    <s v=" 0000-0002-8334-0160"/>
    <s v="No"/>
    <d v="2015-03-02T00:00:00"/>
    <d v="2015-11-02T00:00:00"/>
    <s v="Yes"/>
    <d v="2014-12-01T00:00:00"/>
    <m/>
    <d v="2015-07-29T00:00:00"/>
    <s v="Quality, availability and affordability of antimalarial and antibiotic medicines in Malawi"/>
    <d v="2017-07-31T00:00:00"/>
    <s v="Yes"/>
    <d v="2018-03-05T00:00:00"/>
    <s v="Yes"/>
    <d v="2018-01-19T00:00:00"/>
    <d v="2018-08-16T00:00:00"/>
    <d v="2018-11-20T00:00:00"/>
    <d v="2018-12-31T00:00:00"/>
    <x v="0"/>
    <n v="46"/>
    <n v="38"/>
    <s v="Quality, availability and affordability of antimalarial and antibiotic medicines in Malawi"/>
    <n v="1"/>
    <n v="3"/>
    <n v="13"/>
    <n v="2"/>
    <n v="0"/>
    <n v="0"/>
    <n v="0"/>
    <s v="No"/>
    <n v="0"/>
    <m/>
    <m/>
    <m/>
    <m/>
    <s v="No"/>
    <m/>
    <m/>
    <n v="1"/>
    <n v="3"/>
    <n v="3"/>
    <s v="SIDA"/>
  </r>
  <r>
    <n v="107"/>
    <s v="C5/010"/>
    <s v="Fred"/>
    <m/>
    <s v="Maniragba"/>
    <x v="0"/>
    <x v="4"/>
    <s v="Uganda"/>
    <s v="Makerere University"/>
    <s v="Demography"/>
    <s v="Population Studies"/>
    <s v="Makerere University"/>
    <s v="Yes"/>
    <s v="203001135.   Reg No. 2014/HD06/18709U"/>
    <s v="Married"/>
    <s v="Married"/>
    <s v="Married"/>
    <s v="fmaniragaba@cartafrica.org"/>
    <s v="fmaniragaba@gmail.com"/>
    <s v="+256 777 821673"/>
    <s v="M.Sc Population Studies"/>
    <d v="1981-05-12T00:00:00"/>
    <s v="Intimate partner violence and fertility outcomes in Uganda."/>
    <s v="Field"/>
    <s v="No"/>
    <s v="Primary"/>
    <n v="32.5"/>
    <d v="2015-05-01T00:00:00"/>
    <d v="2015-03-01T00:00:00"/>
    <m/>
    <s v="Prof. James Ntozi"/>
    <s v="Dr. Betty Kwagala"/>
    <m/>
    <n v="2"/>
    <s v="Home"/>
    <s v="Home"/>
    <m/>
    <s v="Yes"/>
    <s v="No"/>
    <m/>
    <s v="Academic"/>
    <s v="Assistant Lecturer"/>
    <s v="Assistant Lecturer"/>
    <s v="No"/>
    <m/>
    <s v="MAKERERE UNIVERISTY"/>
    <s v="0000-0001-5977-1924"/>
    <s v="No"/>
    <d v="2015-03-02T00:00:00"/>
    <d v="2015-11-02T00:00:00"/>
    <s v="Yes"/>
    <d v="2016-05-04T00:00:00"/>
    <d v="2016-07-02T00:00:00"/>
    <m/>
    <s v="Determinants of quality of life of older persons in rural Uganda"/>
    <d v="2017-07-31T00:00:00"/>
    <s v="Yes"/>
    <d v="2018-03-05T00:00:00"/>
    <s v="Yes"/>
    <m/>
    <m/>
    <m/>
    <d v="2019-07-31T00:00:00"/>
    <x v="0"/>
    <n v="53"/>
    <n v="45"/>
    <m/>
    <n v="0"/>
    <n v="2"/>
    <n v="3"/>
    <n v="1"/>
    <n v="0"/>
    <n v="0"/>
    <n v="0"/>
    <s v="No"/>
    <n v="0"/>
    <m/>
    <m/>
    <m/>
    <m/>
    <s v="No"/>
    <m/>
    <m/>
    <n v="1"/>
    <n v="3"/>
    <m/>
    <s v="SIDA"/>
  </r>
  <r>
    <n v="108"/>
    <s v="C5/011"/>
    <s v="Hellen"/>
    <s v="Jepngetich"/>
    <s v="Jepngetich"/>
    <x v="1"/>
    <x v="4"/>
    <s v="Kenya"/>
    <s v="Moi University"/>
    <s v="Medical education"/>
    <s v="Medical education"/>
    <s v="Moi University"/>
    <s v="Yes"/>
    <s v="SM/PhDME/05/15"/>
    <s v="Married"/>
    <s v="Married"/>
    <s v="Married"/>
    <s v="hjepngetich@cartafrica.org"/>
    <s v="jepngetichkeny@gmail.com and kenyhellen@yahoo.com"/>
    <s v="+254721271337"/>
    <s v="NF"/>
    <d v="1978-01-01T00:00:00"/>
    <s v="Determinants of male involvement in sexual andreproductive health services in Kenya."/>
    <s v="Field"/>
    <s v="No"/>
    <s v="Primary"/>
    <n v="8"/>
    <d v="2015-09-10T00:00:00"/>
    <d v="2015-03-01T00:00:00"/>
    <m/>
    <s v="Prof  Mabel Nangami"/>
    <s v="Prof  Joyce Baliddawa"/>
    <s v="Dr. Caleb Isaboke Nyamwange"/>
    <n v="3"/>
    <s v="Home"/>
    <m/>
    <m/>
    <s v="No"/>
    <m/>
    <m/>
    <s v="Academic"/>
    <m/>
    <s v="Lecturer"/>
    <m/>
    <s v="Head of Department of Environmental Health and Disaster Risk Management at the School of Public Health, College of Health Sciences"/>
    <s v="MOI UNIVERSITY"/>
    <m/>
    <m/>
    <d v="2015-03-02T00:00:00"/>
    <d v="2015-11-02T00:00:00"/>
    <s v="Yes"/>
    <d v="2021-07-16T00:00:00"/>
    <d v="2021-07-16T00:00:00"/>
    <m/>
    <m/>
    <d v="2017-07-31T00:00:00"/>
    <s v="Yes"/>
    <d v="2018-03-05T00:00:00"/>
    <s v="Yes"/>
    <m/>
    <m/>
    <m/>
    <d v="2020-11-20T00:00:00"/>
    <x v="0"/>
    <n v="69"/>
    <n v="61"/>
    <s v="Bachelor of science environmental health graduates academic competences and public health work expectations in Kenya: Graduate and emplyers perspectives"/>
    <m/>
    <n v="2"/>
    <n v="0"/>
    <n v="2"/>
    <n v="0"/>
    <n v="0"/>
    <n v="0"/>
    <s v="JAS 1, 2015"/>
    <n v="0"/>
    <m/>
    <d v="2020-03-15T00:00:00"/>
    <d v="2020-08-06T00:00:00"/>
    <n v="5"/>
    <s v="No"/>
    <m/>
    <m/>
    <n v="4"/>
    <n v="4"/>
    <m/>
    <s v="SIDA"/>
  </r>
  <r>
    <n v="109"/>
    <s v="C5/012"/>
    <s v="Hillary"/>
    <s v="Kipruto"/>
    <s v="Sang"/>
    <x v="0"/>
    <x v="4"/>
    <s v="Kenya"/>
    <s v="Moi University"/>
    <s v="LINGUISTICS"/>
    <s v="LINGUISTICS AND FOREIGN LANGUAGES"/>
    <s v="Moi University"/>
    <s v="Yes"/>
    <s v="SASS/DPHIL/LIN/06/14"/>
    <m/>
    <s v="Married"/>
    <m/>
    <s v="hsang@cartafrica.org"/>
    <s v="hillarysang@yahoo.com"/>
    <s v="+254 724 017107"/>
    <s v="NF"/>
    <d v="1983-03-17T00:00:00"/>
    <s v="Communication disorders in school children identified with psychiatric disorders"/>
    <s v="Field"/>
    <s v="No"/>
    <s v="Primary"/>
    <n v="16.5"/>
    <d v="2014-09-01T00:00:00"/>
    <d v="2015-03-01T00:00:00"/>
    <m/>
    <s v="Dr. Tom Abuom"/>
    <m/>
    <m/>
    <n v="1"/>
    <s v="Home"/>
    <m/>
    <m/>
    <s v="Yes"/>
    <m/>
    <m/>
    <s v="Academic"/>
    <m/>
    <s v="Lecturer"/>
    <m/>
    <m/>
    <s v="MOI UNIVERSITY"/>
    <m/>
    <m/>
    <d v="2015-03-02T00:00:00"/>
    <d v="2015-11-02T00:00:00"/>
    <s v="Yes"/>
    <m/>
    <m/>
    <m/>
    <m/>
    <d v="2017-07-31T00:00:00"/>
    <s v="Yes"/>
    <d v="2018-03-05T00:00:00"/>
    <s v="Yes"/>
    <m/>
    <m/>
    <m/>
    <m/>
    <x v="3"/>
    <m/>
    <m/>
    <m/>
    <m/>
    <n v="2"/>
    <n v="0"/>
    <n v="2"/>
    <n v="0"/>
    <n v="0"/>
    <n v="0"/>
    <s v="No"/>
    <n v="0"/>
    <m/>
    <m/>
    <m/>
    <m/>
    <s v="Yes"/>
    <m/>
    <m/>
    <s v="NF"/>
    <s v="NF"/>
    <m/>
    <s v="SIDA"/>
  </r>
  <r>
    <n v="110"/>
    <s v="C5/013"/>
    <s v="Ikeola"/>
    <s v="Adejoke"/>
    <s v="Adeoye"/>
    <x v="1"/>
    <x v="4"/>
    <s v="Nigeria"/>
    <s v="University of Ibadan"/>
    <s v="MATERNAL HEALTH"/>
    <s v="EPIDEMIOLOGY AND MEDICAL STATISTICS"/>
    <s v="University of Ibadan"/>
    <s v="Yes"/>
    <n v="148600"/>
    <s v="Married"/>
    <s v="Married"/>
    <m/>
    <s v="iadeoye@cartafrica.org"/>
    <s v="adeoyeikeola@yahoo.com"/>
    <s v="+234-8052153252"/>
    <s v="Master in Public Health"/>
    <d v="1973-02-08T00:00:00"/>
    <s v="Maternal obesity and associated maternal, periantal and neo natal outcomes among women in Ibadan, Nigeria"/>
    <s v="Field"/>
    <s v="No"/>
    <s v="Primary"/>
    <n v="14.5"/>
    <d v="2013-02-01T00:00:00"/>
    <d v="2015-03-01T00:00:00"/>
    <m/>
    <s v="Prof. Afolabi Bamigboye"/>
    <m/>
    <m/>
    <n v="1"/>
    <s v="Home"/>
    <m/>
    <m/>
    <s v="Yes"/>
    <m/>
    <m/>
    <s v="Academic"/>
    <m/>
    <s v="Lecturer"/>
    <m/>
    <m/>
    <s v="UNIVERSITY OF IBADAN"/>
    <s v="0000-0003-3085-0965"/>
    <m/>
    <d v="2015-03-02T00:00:00"/>
    <d v="2015-11-02T00:00:00"/>
    <s v="Yes"/>
    <d v="2018-01-01T00:00:00"/>
    <d v="2018-01-27T00:00:00"/>
    <m/>
    <s v="The prevalence, determinants, preganancy and neonatal outcomes of Maternal obesity and its associated metabolic Dysfunction in Ibadan, Nigeria "/>
    <d v="2019-07-29T00:00:00"/>
    <s v="No"/>
    <d v="2020-03-01T00:00:00"/>
    <s v="No"/>
    <m/>
    <d v="2021-07-15T00:00:00"/>
    <d v="2021-08-03T00:00:00"/>
    <d v="2021-08-03T00:00:00"/>
    <x v="0"/>
    <n v="78"/>
    <n v="70"/>
    <m/>
    <n v="5"/>
    <n v="10"/>
    <n v="4"/>
    <n v="1"/>
    <n v="3"/>
    <n v="1"/>
    <n v="0"/>
    <s v="No"/>
    <n v="0"/>
    <m/>
    <d v="2017-03-01T00:00:00"/>
    <d v="2018-02-01T00:00:00"/>
    <n v="12"/>
    <s v="No"/>
    <m/>
    <m/>
    <n v="3"/>
    <n v="3"/>
    <m/>
    <s v="SIDA"/>
  </r>
  <r>
    <n v="111"/>
    <s v="C5/014"/>
    <s v="Justine"/>
    <s v="Nnakate"/>
    <s v="Bukenya"/>
    <x v="1"/>
    <x v="4"/>
    <s v="Uganda"/>
    <s v="Makerere University"/>
    <s v="Public Health"/>
    <s v="Community Health &amp; Behavioural Sciencess"/>
    <s v="Makerere University"/>
    <s v="Yes"/>
    <n v="216023303"/>
    <s v="Married"/>
    <s v="Married"/>
    <s v="Married"/>
    <s v="jbukenya@cartafrica.org"/>
    <s v="jbukenya@musph.ac.ug"/>
    <s v="+256772446355"/>
    <s v="MPH"/>
    <d v="1971-08-24T00:00:00"/>
    <s v="Pregnancy experiences and reproductive health outcome among adolescents in Uganda."/>
    <s v="Field"/>
    <s v="No"/>
    <s v="Primary"/>
    <n v="11"/>
    <d v="2017-01-30T00:00:00"/>
    <d v="2015-03-01T00:00:00"/>
    <m/>
    <s v="Christopher Garimoi Orach, PhD"/>
    <s v="David Guwatudde, PhD"/>
    <m/>
    <n v="2"/>
    <s v="Home"/>
    <s v="Home"/>
    <m/>
    <s v="No"/>
    <s v="Yes"/>
    <m/>
    <s v="Academic"/>
    <s v="Lecturer"/>
    <s v="Lecturer"/>
    <s v="No"/>
    <m/>
    <s v="MAKERERE UNIVERSITY"/>
    <s v="0000-0001-9139-6183"/>
    <s v="Yes"/>
    <d v="2015-03-02T00:00:00"/>
    <d v="2015-11-02T00:00:00"/>
    <s v="Yes"/>
    <m/>
    <m/>
    <m/>
    <m/>
    <d v="2017-07-31T00:00:00"/>
    <s v="Yes"/>
    <d v="2018-03-05T00:00:00"/>
    <s v="Yes"/>
    <m/>
    <d v="2021-02-26T00:00:00"/>
    <m/>
    <d v="2021-05-17T00:00:00"/>
    <x v="0"/>
    <n v="75"/>
    <n v="67"/>
    <s v="Pregnancy Planning and utilization of Maternal Health Services by Female Sex workers in Uganda"/>
    <n v="10"/>
    <n v="27"/>
    <n v="7"/>
    <n v="1"/>
    <n v="0"/>
    <n v="0"/>
    <n v="0"/>
    <s v="No"/>
    <n v="0"/>
    <m/>
    <m/>
    <m/>
    <m/>
    <s v="No"/>
    <m/>
    <m/>
    <n v="4"/>
    <n v="4"/>
    <m/>
    <s v="SIDA"/>
  </r>
  <r>
    <n v="112"/>
    <s v="C5/015"/>
    <s v="Jeanette"/>
    <m/>
    <s v="Dawa"/>
    <x v="1"/>
    <x v="4"/>
    <s v="Kenya"/>
    <s v="University of Nairobi"/>
    <s v="Public Health"/>
    <s v="KAVI - Institute of Clinical Reasearch"/>
    <s v="University of Nairobi"/>
    <s v="Yes"/>
    <s v="H84/50941/2016"/>
    <s v="Married"/>
    <s v="Married"/>
    <s v="Married"/>
    <s v="jdawa@cartafrica.org"/>
    <s v="jandawa@cartafrica.org"/>
    <s v="+254722653696"/>
    <s v="M.Sc Public Health"/>
    <d v="1984-02-16T00:00:00"/>
    <s v="An assessment of breast cancer risk factors among urban black Kenyan females."/>
    <s v="Field"/>
    <s v="No"/>
    <s v="Primary"/>
    <n v="25.5"/>
    <d v="2015-10-13T00:00:00"/>
    <d v="2015-03-01T00:00:00"/>
    <m/>
    <s v="Prof.Omu Anzala"/>
    <m/>
    <m/>
    <n v="1"/>
    <s v="Home"/>
    <m/>
    <m/>
    <s v="Yes"/>
    <m/>
    <m/>
    <s v="Other"/>
    <s v="Medical Epidemiologist"/>
    <s v="Medical Epidemiologist and Center Director"/>
    <m/>
    <m/>
    <s v="WASHINGTON STATE UNIVERSITY, KENYA OFFICE (GLOBAL HEALTH PROG)"/>
    <s v="0000-0001-9405-148X"/>
    <m/>
    <d v="2015-03-02T00:00:00"/>
    <d v="2015-11-02T00:00:00"/>
    <s v="Yes"/>
    <d v="2016-02-19T00:00:00"/>
    <d v="2017-01-13T00:00:00"/>
    <m/>
    <s v="Modelling the health and economic impact of the influenza vaccine in Kenya"/>
    <d v="2017-07-31T00:00:00"/>
    <s v="Yes"/>
    <d v="2018-03-05T00:00:00"/>
    <s v="Yes"/>
    <m/>
    <m/>
    <m/>
    <d v="2020-11-25T00:00:00"/>
    <x v="0"/>
    <n v="69"/>
    <n v="61"/>
    <s v="Modelling the health and economic impact of the influenza vaccine in Kenya"/>
    <n v="0"/>
    <n v="6"/>
    <n v="8"/>
    <n v="1"/>
    <n v="0"/>
    <n v="0"/>
    <n v="0"/>
    <s v="No"/>
    <n v="0"/>
    <m/>
    <m/>
    <m/>
    <m/>
    <s v="No"/>
    <m/>
    <m/>
    <n v="0"/>
    <n v="0"/>
    <m/>
    <s v="CARNEGIE/DAAD"/>
  </r>
  <r>
    <n v="113"/>
    <s v="C5/016"/>
    <s v="Jepchirchir"/>
    <m/>
    <s v="Kiplagat"/>
    <x v="1"/>
    <x v="4"/>
    <s v="Kenya"/>
    <s v="Moi University"/>
    <s v="Public Health"/>
    <s v="Epidemiology and Biostatistics"/>
    <s v="University of the Witwatersrand"/>
    <s v="No"/>
    <n v="1317323"/>
    <s v="Married"/>
    <s v="Married"/>
    <s v="Married"/>
    <s v="jkiplagat@cartafrica.org"/>
    <s v="chiri2809@gmail.com"/>
    <s v="+254722288653"/>
    <s v="Masters Epidemiology &amp; Disease Control"/>
    <d v="1980-09-28T00:00:00"/>
    <s v="HIV among adults aged 50years and older in East Africa."/>
    <s v="Clinical research - Retrospective and prospective"/>
    <s v="No"/>
    <s v="Primary and secondary"/>
    <n v="25"/>
    <d v="2015-08-06T00:00:00"/>
    <d v="2015-03-01T00:00:00"/>
    <m/>
    <s v="Ann Mwangi, PhD"/>
    <s v="Charles Chasela, PhD"/>
    <m/>
    <n v="2"/>
    <s v="Home"/>
    <s v="Host"/>
    <m/>
    <s v="Yes"/>
    <s v="No"/>
    <m/>
    <s v="Academic"/>
    <m/>
    <s v="Lecturer "/>
    <s v="Yes"/>
    <s v="AMPATH Associate Director of Research"/>
    <s v=""/>
    <s v="0000-0002-7836-2138"/>
    <s v="No"/>
    <d v="2015-03-02T00:00:00"/>
    <d v="2015-11-02T00:00:00"/>
    <s v="Yes"/>
    <d v="2016-02-12T00:00:00"/>
    <d v="2016-04-07T00:00:00"/>
    <m/>
    <s v="Characteristics, outcomes and experiences of HIV infected adults aged 50 years and older in Western kenya"/>
    <d v="2017-07-31T00:00:00"/>
    <s v="Yes"/>
    <d v="2018-03-05T00:00:00"/>
    <s v="Yes"/>
    <m/>
    <m/>
    <m/>
    <d v="2019-10-31T00:00:00"/>
    <x v="0"/>
    <n v="56"/>
    <n v="48"/>
    <m/>
    <n v="3"/>
    <n v="8"/>
    <n v="4"/>
    <n v="2"/>
    <n v="0"/>
    <n v="0"/>
    <n v="0"/>
    <s v="No"/>
    <n v="0"/>
    <m/>
    <m/>
    <m/>
    <m/>
    <s v="No"/>
    <m/>
    <m/>
    <n v="1"/>
    <n v="2"/>
    <m/>
    <s v="SIDA"/>
  </r>
  <r>
    <n v="114"/>
    <s v="C5/017"/>
    <s v="Kikelomo"/>
    <s v="Abayowa"/>
    <s v="Mbada"/>
    <x v="1"/>
    <x v="4"/>
    <s v="Nigeria"/>
    <s v="Obafemi Awolowo University"/>
    <s v="Political Science"/>
    <s v="Political Science"/>
    <s v="Obafemi Awolowo University"/>
    <s v="Yes"/>
    <s v="SSP/13/14/H/0871"/>
    <s v="Married"/>
    <s v="Married"/>
    <s v="Married"/>
    <s v="kmbada@cartafrica.org"/>
    <s v="menteekas@yahoo.com"/>
    <s v="2348137729864"/>
    <s v="M.Sc Political Science"/>
    <d v="1981-12-23T00:00:00"/>
    <s v="Political economy of poverty and health in Ghana and Nigeria: A comparative policy analysis of the Millennium Development Goals."/>
    <s v="Policy analysis"/>
    <s v="No"/>
    <s v="Primary"/>
    <n v="17"/>
    <d v="2014-04-15T00:00:00"/>
    <d v="2015-03-01T00:00:00"/>
    <m/>
    <s v="Prof. Oluwafemi N. Mimiko"/>
    <m/>
    <m/>
    <n v="1"/>
    <s v="Home"/>
    <m/>
    <m/>
    <s v="Yes"/>
    <m/>
    <m/>
    <s v="Academic"/>
    <s v="Assistant Lecturer"/>
    <s v="Lecturer I"/>
    <s v="Yes"/>
    <m/>
    <s v="OBAFEMI AWOLOWO UNIVERSITY"/>
    <s v="0000-0002-2157-1940"/>
    <m/>
    <d v="2015-03-02T00:00:00"/>
    <d v="2015-11-02T00:00:00"/>
    <s v="Yes"/>
    <d v="2021-07-04T00:00:00"/>
    <d v="2021-07-04T00:00:00"/>
    <m/>
    <m/>
    <d v="2017-07-31T00:00:00"/>
    <s v="Yes"/>
    <d v="2019-03-04T00:00:00"/>
    <s v="No"/>
    <m/>
    <m/>
    <m/>
    <d v="2018-08-15T00:00:00"/>
    <x v="0"/>
    <n v="42"/>
    <n v="34"/>
    <m/>
    <n v="1"/>
    <n v="0"/>
    <n v="1"/>
    <n v="6"/>
    <n v="0"/>
    <n v="0"/>
    <n v="0"/>
    <s v="JAS 1, 2015 &amp; JAS 4, 2019"/>
    <n v="0"/>
    <m/>
    <m/>
    <m/>
    <m/>
    <s v="No"/>
    <m/>
    <m/>
    <n v="2"/>
    <n v="4"/>
    <m/>
    <s v="SIDA"/>
  </r>
  <r>
    <n v="115"/>
    <s v="C5/018"/>
    <s v="Lester"/>
    <m/>
    <s v="Kapanda"/>
    <x v="0"/>
    <x v="4"/>
    <s v="Malawi"/>
    <s v="University of Malawi"/>
    <s v="Epidemeology and Public Health"/>
    <s v="Public Health"/>
    <s v="University of the Malawi"/>
    <s v="Yes"/>
    <s v="201580013245"/>
    <s v="Married"/>
    <s v="Married"/>
    <s v="Married"/>
    <s v="lkapanda@cartafrica.org"/>
    <s v="lrphiri@medcol.mw"/>
    <s v="+265 994 958 249"/>
    <s v="M.Sc Epidemiology"/>
    <d v="1974-09-27T00:00:00"/>
    <s v="Exploring the potential drivers of demand and supply for transactional sex and sex work among female sex workers and their clients in Malawi."/>
    <s v="Field"/>
    <s v="No"/>
    <s v="Primary"/>
    <n v="20"/>
    <d v="2015-03-16T00:00:00"/>
    <d v="2015-03-01T00:00:00"/>
    <m/>
    <s v="Prof. Adamson Muula"/>
    <s v="Dr. Chima Izgubara"/>
    <s v="Dr. Nicola Desmond "/>
    <n v="3"/>
    <s v="Home"/>
    <s v="Other"/>
    <s v="Other"/>
    <s v="Yes"/>
    <s v="Yes"/>
    <s v="No"/>
    <s v="Academic"/>
    <m/>
    <m/>
    <m/>
    <m/>
    <s v="UNIVERSITY OF MALAWI"/>
    <s v="0000-0003-2887-2954"/>
    <s v="Yes"/>
    <d v="2015-03-02T00:00:00"/>
    <d v="2015-11-02T00:00:00"/>
    <s v="Yes"/>
    <m/>
    <m/>
    <m/>
    <m/>
    <d v="2017-07-31T00:00:00"/>
    <s v="Yes"/>
    <d v="2018-03-05T00:00:00"/>
    <s v="Yes"/>
    <m/>
    <m/>
    <m/>
    <d v="2020-03-19T00:00:00"/>
    <x v="0"/>
    <n v="61"/>
    <n v="53"/>
    <m/>
    <n v="0"/>
    <n v="3"/>
    <n v="1"/>
    <n v="0"/>
    <n v="0"/>
    <n v="0"/>
    <n v="0"/>
    <s v="No"/>
    <n v="0"/>
    <m/>
    <m/>
    <m/>
    <m/>
    <s v="No"/>
    <m/>
    <m/>
    <n v="2"/>
    <n v="2"/>
    <m/>
    <s v="SIDA"/>
  </r>
  <r>
    <n v="116"/>
    <s v="C5/019"/>
    <s v="Maria"/>
    <s v="Chifuniro"/>
    <s v="Chikalipo"/>
    <x v="1"/>
    <x v="4"/>
    <s v="Malawi"/>
    <s v="University of Malawi"/>
    <s v="Nursing and Midwifery"/>
    <s v="Public Health"/>
    <s v="University of the Malawi"/>
    <s v="Yes"/>
    <s v="201580013238"/>
    <s v="Married"/>
    <s v="Married"/>
    <s v="Married"/>
    <s v="mchikalipo@cartafrica.org"/>
    <s v="mchikalipo@kcn.unima.mw"/>
    <s v="+ 265 888309781"/>
    <s v="MA Social Development"/>
    <d v="1970-05-05T00:00:00"/>
    <s v="Centering pregnancy: Astrategy in improving maternal and neonatal outcomes among adolescents."/>
    <s v="Field"/>
    <s v="No"/>
    <s v="Primary"/>
    <n v="30"/>
    <d v="2015-12-14T00:00:00"/>
    <d v="2015-03-01T00:00:00"/>
    <m/>
    <s v="Prof. Adamson Muula"/>
    <s v="Prof. Ellen Chirwa"/>
    <m/>
    <n v="2"/>
    <s v="Home"/>
    <s v="Home"/>
    <m/>
    <s v="Yes"/>
    <s v="No"/>
    <m/>
    <s v="Academic"/>
    <s v="Lecturer"/>
    <m/>
    <m/>
    <m/>
    <s v="UNIVERSITY OF MALAWI"/>
    <s v="0000-0001-7062-9785"/>
    <s v="No"/>
    <d v="2015-03-02T00:00:00"/>
    <d v="2015-11-02T00:00:00"/>
    <s v="Yes"/>
    <d v="2015-06-11T00:00:00"/>
    <d v="2016-01-13T00:00:00"/>
    <m/>
    <s v="Feasibility, acceptability and effectiveness of couple antenatal education in Blantyre, Malawi"/>
    <d v="2017-07-31T00:00:00"/>
    <s v="Yes"/>
    <d v="2018-03-05T00:00:00"/>
    <s v="Yes"/>
    <m/>
    <m/>
    <m/>
    <d v="2019-11-30T00:00:00"/>
    <x v="0"/>
    <n v="57"/>
    <n v="49"/>
    <m/>
    <n v="0"/>
    <n v="4"/>
    <n v="2"/>
    <n v="2"/>
    <n v="0"/>
    <n v="0"/>
    <n v="0"/>
    <s v="No"/>
    <n v="0"/>
    <m/>
    <m/>
    <m/>
    <m/>
    <s v="No"/>
    <m/>
    <m/>
    <s v="NF"/>
    <s v="NF"/>
    <m/>
    <s v="SIDA"/>
  </r>
  <r>
    <n v="117"/>
    <s v="C5/020"/>
    <s v="Nomathemba"/>
    <s v="Chiwoneso"/>
    <s v="Chandiwana"/>
    <x v="1"/>
    <x v="4"/>
    <s v="South Africa"/>
    <s v="University of the Witwatersrand"/>
    <s v="Child and Adolescent Health"/>
    <s v="Wits Reproductive Health and HIV Institute"/>
    <s v="University of the Witwatersrand"/>
    <s v="Yes"/>
    <s v="0403769G"/>
    <m/>
    <s v="Married"/>
    <m/>
    <s v="nchandiwana@cartafrica.org"/>
    <s v="nomathemba.chandiwana@gmail.com"/>
    <n v="27761643215"/>
    <s v="MPH Epidiomology &amp; Biostatistics"/>
    <m/>
    <s v="Impact of strengthening the continuum of care of HIV-infected pregnant and post-natal women and infantsin primary care clinics of South Africa."/>
    <s v="Clinical research"/>
    <s v="No"/>
    <s v="Primary"/>
    <n v="18"/>
    <d v="2017-02-01T00:00:00"/>
    <d v="2015-03-01T00:00:00"/>
    <d v="2025-03-25T00:00:00"/>
    <s v="Prof. Charles S. Chasela"/>
    <s v="Dr. Lee Fairlie"/>
    <m/>
    <n v="2"/>
    <s v="Home"/>
    <s v="Home"/>
    <m/>
    <s v="No"/>
    <s v="Yes"/>
    <m/>
    <s v="Researcher"/>
    <s v="Technical advisor"/>
    <s v="Technical advisor"/>
    <m/>
    <m/>
    <s v="WITS RHI"/>
    <s v="0000-0001-7866-2651"/>
    <s v="Yes"/>
    <d v="2015-03-02T00:00:00"/>
    <d v="2015-11-02T00:00:00"/>
    <s v="Yes"/>
    <m/>
    <m/>
    <m/>
    <m/>
    <d v="2017-07-31T00:00:00"/>
    <s v="Yes"/>
    <d v="2018-03-05T00:00:00"/>
    <s v="Yes"/>
    <m/>
    <m/>
    <m/>
    <m/>
    <x v="2"/>
    <m/>
    <m/>
    <m/>
    <n v="0"/>
    <n v="0"/>
    <n v="14"/>
    <n v="0"/>
    <n v="0"/>
    <n v="0"/>
    <n v="0"/>
    <s v="JAS 4, 2018"/>
    <n v="0"/>
    <m/>
    <m/>
    <m/>
    <m/>
    <s v="No"/>
    <m/>
    <m/>
    <s v="NF"/>
    <s v="NF"/>
    <m/>
    <s v="SIDA"/>
  </r>
  <r>
    <n v="118"/>
    <s v="C5/021"/>
    <s v="Oyewale"/>
    <s v="Mayowa"/>
    <s v="Morakinyo"/>
    <x v="0"/>
    <x v="4"/>
    <s v="Nigeria"/>
    <s v="University of Ibadan"/>
    <s v="Environmental Health"/>
    <s v="Environmental Health Sciences"/>
    <s v="University of Ibadan"/>
    <s v="Yes"/>
    <n v="12963"/>
    <m/>
    <s v="Married"/>
    <m/>
    <s v="omorakinyo@cartafrica.org"/>
    <s v="wahlemirax@gmail.com"/>
    <s v="+2348034626106"/>
    <s v="MPH Environmental Health"/>
    <d v="1980-02-01T00:00:00"/>
    <s v="Molecular characterization of bio aerosols associated with sick building syndrome and related health risks in secondary schools in Ibadan,Nigeria."/>
    <s v="Clinical research"/>
    <s v="yes"/>
    <s v="Primary"/>
    <n v="13"/>
    <d v="2013-07-04T00:00:00"/>
    <d v="2015-03-01T00:00:00"/>
    <m/>
    <s v="Prof. Ana Godson Rowland"/>
    <m/>
    <m/>
    <n v="1"/>
    <s v="Home"/>
    <m/>
    <m/>
    <s v="Yes"/>
    <m/>
    <m/>
    <s v="Academic"/>
    <s v="Lecturer"/>
    <s v="Lecturer"/>
    <m/>
    <m/>
    <s v="UNIVERSITY OF IBADAN"/>
    <s v="0000-0001-5289-9378"/>
    <m/>
    <d v="2015-03-02T00:00:00"/>
    <d v="2015-11-02T00:00:00"/>
    <s v="Yes"/>
    <d v="2015-02-02T00:00:00"/>
    <d v="2016-04-11T00:00:00"/>
    <m/>
    <s v="Indoor school building characteristics and molecular profiling of Bioaerosols as predictors of respiratory morbidities among primary school children in Ibadan, Nigeria "/>
    <d v="2017-07-31T00:00:00"/>
    <s v="Yes"/>
    <d v="2018-03-05T00:00:00"/>
    <s v="Yes"/>
    <m/>
    <m/>
    <m/>
    <d v="2023-01-31T00:00:00"/>
    <x v="0"/>
    <n v="95"/>
    <n v="87"/>
    <s v="Indoor Air Quality and Bioaerosols’ Size Distribution as Predictors of Respiratory Morbidities among Pupils in Ibadan North Local Government Area, Oyo State."/>
    <n v="0"/>
    <n v="25"/>
    <n v="0"/>
    <n v="3"/>
    <n v="1"/>
    <n v="1"/>
    <n v="1"/>
    <s v="No"/>
    <n v="0"/>
    <m/>
    <m/>
    <m/>
    <m/>
    <s v="No"/>
    <m/>
    <m/>
    <n v="2"/>
    <n v="3"/>
    <m/>
    <s v="SIDA"/>
  </r>
  <r>
    <n v="119"/>
    <s v="C5/022"/>
    <s v="Raymond"/>
    <s v="Felix"/>
    <s v="Odokonyero"/>
    <x v="0"/>
    <x v="4"/>
    <s v="Uganda"/>
    <s v="Makerere University"/>
    <s v="Mental Health"/>
    <s v="Psychiatry"/>
    <s v="Makerere University"/>
    <s v="Yes"/>
    <m/>
    <s v="NF"/>
    <s v="NF"/>
    <m/>
    <s v="rodokonyero@cartafrica.org"/>
    <s v="rayhaddock@yahoo.com"/>
    <s v="+256701547646"/>
    <s v="NF"/>
    <m/>
    <s v="Investigating the relationship between parenting styles and coping techniques among parents with their adolescents’problem behavior in post conflict Northern Uganda"/>
    <s v="Field"/>
    <s v="No"/>
    <s v="Primary"/>
    <n v="15"/>
    <d v="2015-03-01T00:00:00"/>
    <d v="2015-03-01T00:00:00"/>
    <d v="2020-04-09T00:00:00"/>
    <s v="Prof. Wilson Winston Muhwezi"/>
    <s v="Prof. Seggane Musisi"/>
    <s v="Dr.Akena Dickens Howard"/>
    <n v="3"/>
    <s v="Home"/>
    <s v="Home"/>
    <s v="Home"/>
    <s v="Yes"/>
    <s v="No"/>
    <s v="No"/>
    <m/>
    <s v="Lecturer"/>
    <s v="Lecturer"/>
    <m/>
    <m/>
    <s v="MAKERERE UNIVERSITY"/>
    <m/>
    <s v="No"/>
    <d v="2015-03-02T00:00:00"/>
    <d v="2015-11-02T00:00:00"/>
    <s v="Yes"/>
    <m/>
    <m/>
    <m/>
    <m/>
    <s v="Not attended"/>
    <s v="No"/>
    <s v="Not attended"/>
    <s v="No"/>
    <m/>
    <m/>
    <m/>
    <m/>
    <x v="2"/>
    <s v="Terminated"/>
    <m/>
    <m/>
    <m/>
    <n v="2"/>
    <n v="0"/>
    <n v="0"/>
    <n v="0"/>
    <n v="0"/>
    <n v="0"/>
    <s v="No"/>
    <n v="0"/>
    <m/>
    <m/>
    <m/>
    <m/>
    <s v="No"/>
    <m/>
    <m/>
    <s v="NF"/>
    <s v="NF"/>
    <m/>
    <s v="SIDA"/>
  </r>
  <r>
    <n v="120"/>
    <s v="C5/023"/>
    <s v="Gift"/>
    <m/>
    <s v="Khangamwa"/>
    <x v="0"/>
    <x v="4"/>
    <s v="Malawi"/>
    <s v="University of Malawi"/>
    <m/>
    <m/>
    <s v="University of the Malawi"/>
    <s v="Yes"/>
    <s v="NF"/>
    <s v="NF"/>
    <s v="NF"/>
    <s v="NF"/>
    <m/>
    <m/>
    <m/>
    <m/>
    <m/>
    <m/>
    <m/>
    <m/>
    <m/>
    <m/>
    <m/>
    <d v="2015-03-01T00:00:00"/>
    <d v="2017-12-31T00:00:00"/>
    <m/>
    <m/>
    <m/>
    <n v="0"/>
    <m/>
    <m/>
    <m/>
    <m/>
    <m/>
    <m/>
    <m/>
    <m/>
    <m/>
    <m/>
    <m/>
    <s v=""/>
    <m/>
    <d v="2017-07-05T00:00:00"/>
    <d v="2015-03-02T00:00:00"/>
    <m/>
    <m/>
    <m/>
    <m/>
    <m/>
    <m/>
    <m/>
    <m/>
    <m/>
    <m/>
    <m/>
    <m/>
    <m/>
    <m/>
    <x v="2"/>
    <s v="Terminated"/>
    <m/>
    <m/>
    <m/>
    <m/>
    <m/>
    <m/>
    <m/>
    <m/>
    <m/>
    <s v="No"/>
    <m/>
    <m/>
    <m/>
    <m/>
    <m/>
    <m/>
    <m/>
    <m/>
    <m/>
    <m/>
    <m/>
    <s v="SIDA"/>
  </r>
  <r>
    <n v="121"/>
    <s v="C5/024"/>
    <s v="Masoud"/>
    <s v="Hussein"/>
    <s v="Mahundi"/>
    <x v="0"/>
    <x v="4"/>
    <s v="Tanzania"/>
    <s v="University of Dar es Salaam"/>
    <m/>
    <m/>
    <s v="University of Dar es Salaam"/>
    <s v="Yes"/>
    <s v="NF"/>
    <s v="NF"/>
    <s v="NF"/>
    <s v="NF"/>
    <m/>
    <m/>
    <m/>
    <m/>
    <m/>
    <m/>
    <m/>
    <m/>
    <m/>
    <m/>
    <m/>
    <d v="2015-03-01T00:00:00"/>
    <d v="2018-08-30T00:00:00"/>
    <m/>
    <m/>
    <m/>
    <n v="0"/>
    <m/>
    <m/>
    <m/>
    <m/>
    <m/>
    <m/>
    <m/>
    <m/>
    <m/>
    <m/>
    <m/>
    <s v=""/>
    <m/>
    <m/>
    <d v="2015-03-02T00:00:00"/>
    <m/>
    <m/>
    <m/>
    <m/>
    <m/>
    <m/>
    <m/>
    <m/>
    <m/>
    <m/>
    <m/>
    <m/>
    <m/>
    <m/>
    <x v="2"/>
    <s v="Terminated"/>
    <m/>
    <m/>
    <m/>
    <m/>
    <m/>
    <m/>
    <m/>
    <m/>
    <m/>
    <s v="No"/>
    <m/>
    <m/>
    <m/>
    <m/>
    <m/>
    <m/>
    <m/>
    <m/>
    <m/>
    <m/>
    <m/>
    <s v="SIDA"/>
  </r>
  <r>
    <n v="122"/>
    <s v="C5/025"/>
    <s v="Callen"/>
    <s v="Kwamboka"/>
    <s v="Onyambu"/>
    <x v="1"/>
    <x v="4"/>
    <s v="Kenya"/>
    <s v="University of Nairobi"/>
    <m/>
    <m/>
    <s v="University of Nairobi"/>
    <s v="Yes"/>
    <s v="NF"/>
    <s v="NF"/>
    <s v="NF"/>
    <s v="NF"/>
    <m/>
    <m/>
    <m/>
    <m/>
    <m/>
    <m/>
    <m/>
    <m/>
    <m/>
    <m/>
    <m/>
    <d v="2015-03-01T00:00:00"/>
    <d v="2018-08-30T00:00:00"/>
    <m/>
    <m/>
    <m/>
    <n v="0"/>
    <m/>
    <m/>
    <m/>
    <m/>
    <m/>
    <m/>
    <m/>
    <m/>
    <m/>
    <m/>
    <m/>
    <s v=""/>
    <m/>
    <d v="2017-07-05T00:00:00"/>
    <d v="2015-03-02T00:00:00"/>
    <m/>
    <m/>
    <m/>
    <m/>
    <m/>
    <m/>
    <m/>
    <m/>
    <m/>
    <m/>
    <m/>
    <m/>
    <m/>
    <m/>
    <x v="2"/>
    <s v="Terminated"/>
    <m/>
    <m/>
    <m/>
    <m/>
    <m/>
    <m/>
    <m/>
    <m/>
    <m/>
    <s v="No"/>
    <m/>
    <m/>
    <m/>
    <m/>
    <m/>
    <m/>
    <m/>
    <m/>
    <m/>
    <m/>
    <m/>
    <s v="SIDA"/>
  </r>
  <r>
    <n v="123"/>
    <s v="C6/001"/>
    <s v="Beatrice"/>
    <s v="Waitherero"/>
    <s v="Maina"/>
    <x v="1"/>
    <x v="5"/>
    <s v="Kenya"/>
    <s v="APHRC"/>
    <s v="Public Health"/>
    <s v="School of Public Health"/>
    <s v="University of the Witwatersrand"/>
    <s v="No"/>
    <n v="1617548"/>
    <s v="Single"/>
    <s v="Single"/>
    <s v="Single"/>
    <s v="bmaina@cartafrica.org"/>
    <s v="waithereromaina@yahoo.com; bmaina@aphrc.org"/>
    <s v="+254 (20) 4001000; +254 721 456679"/>
    <s v="MA Population Studies"/>
    <d v="1977-05-15T00:00:00"/>
    <s v="Investigating the social co-construction of masculinity(ies) and sexual development among very young male adolescents in urban slums in Nairobi, Kenya"/>
    <s v="Field"/>
    <s v="No"/>
    <s v="Primary"/>
    <n v="8"/>
    <d v="2017-03-22T00:00:00"/>
    <d v="2016-03-01T00:00:00"/>
    <m/>
    <s v="Dr. Caroline Kabiru"/>
    <s v="Dr Yandisa Sikweyiya"/>
    <m/>
    <n v="2"/>
    <s v="Home"/>
    <s v="Host"/>
    <m/>
    <s v="Yes"/>
    <s v="Yes"/>
    <m/>
    <s v="Researcher"/>
    <s v="Research Officer"/>
    <s v="Associate Research Scientist"/>
    <s v="Yes"/>
    <m/>
    <s v="APHRC"/>
    <s v="0000-0001-6205-3296"/>
    <m/>
    <d v="2016-02-28T00:00:00"/>
    <d v="2016-11-07T00:00:00"/>
    <s v="Yes"/>
    <d v="2017-09-27T00:00:00"/>
    <d v="2017-11-24T00:00:00"/>
    <m/>
    <s v="Investigating the social co-construction of masculinity(ies) and sexual development among very young male adolescents in urban slums in Nairobi, Kenya"/>
    <d v="2018-07-28T00:00:00"/>
    <s v="Yes"/>
    <d v="2019-03-04T00:00:00"/>
    <s v="Yes"/>
    <m/>
    <m/>
    <m/>
    <d v="2021-09-22T00:00:00"/>
    <x v="0"/>
    <n v="67"/>
    <n v="59"/>
    <s v="Investigating the social co-construction of masculinity(ies) and sexual development among very young male adolescents in urban slums in Nairobi, Kenya"/>
    <n v="6"/>
    <n v="13"/>
    <n v="3"/>
    <n v="0"/>
    <n v="0"/>
    <n v="0"/>
    <n v="0"/>
    <s v="No"/>
    <n v="0"/>
    <m/>
    <m/>
    <m/>
    <m/>
    <s v="No"/>
    <m/>
    <m/>
    <n v="0"/>
    <n v="0"/>
    <n v="2"/>
    <s v="SIDA"/>
  </r>
  <r>
    <n v="124"/>
    <s v="C6/002"/>
    <s v="Betty"/>
    <s v="Karimi"/>
    <s v="Mwiti"/>
    <x v="1"/>
    <x v="5"/>
    <s v="Kenya"/>
    <s v="University of Nairobi"/>
    <s v="Design"/>
    <s v="School of the Arts and Design"/>
    <s v="University of Nairobi"/>
    <s v="Yes"/>
    <s v="B80/51242/2016"/>
    <s v="Married"/>
    <s v="Married"/>
    <s v="Married"/>
    <s v="bmwiti@cartafrica.org"/>
    <s v="mwiti.bk@gmail.com"/>
    <s v="+254 722 694853"/>
    <s v="MA Design"/>
    <d v="1984-03-23T00:00:00"/>
    <s v="ACTION TO HEALTH:  DECREASING THE INCIDENCE OF LIFESTYLE DISEASES  IN  INFORMAL SETTLEMENTS IN NAIROBI, KENYA THROUGH A POPULATION-LED COMMUNICATION STRATEGY"/>
    <s v="Field"/>
    <s v="No"/>
    <s v="Primary"/>
    <n v="34.5"/>
    <d v="2016-11-30T00:00:00"/>
    <d v="2016-03-01T00:00:00"/>
    <m/>
    <s v="Dr. Lilac A. Osanjo"/>
    <s v="Dr. Ambole Amollo Lorraine"/>
    <m/>
    <n v="2"/>
    <s v="Home"/>
    <m/>
    <m/>
    <s v="Yes"/>
    <m/>
    <m/>
    <s v="Academic"/>
    <s v="Tutorial Fellow"/>
    <s v="Tutorial Fellow"/>
    <m/>
    <m/>
    <s v="UNIVERSITY OF NAIROBI"/>
    <s v="0000-0001-7064-8003"/>
    <m/>
    <d v="2016-02-28T00:00:00"/>
    <d v="2016-11-07T00:00:00"/>
    <s v="Yes"/>
    <m/>
    <m/>
    <m/>
    <s v="Action to health: Decreasing the incidence of lifestyle diseases in informal settlement in Nairobi through a population led communication strategy"/>
    <d v="2018-07-28T00:00:00"/>
    <s v="Yes"/>
    <d v="2019-03-04T00:00:00"/>
    <s v="Yes"/>
    <m/>
    <m/>
    <m/>
    <d v="2020-08-26T00:00:00"/>
    <x v="0"/>
    <n v="54"/>
    <n v="46"/>
    <s v="Bottom-Up Approach: A community-Led Intervention in fighting lifestyle diseases in Urban informal settlements in Nairobi, Kenya"/>
    <n v="0"/>
    <n v="1"/>
    <n v="1"/>
    <n v="0"/>
    <n v="0"/>
    <n v="0"/>
    <n v="0"/>
    <s v="No"/>
    <n v="0"/>
    <m/>
    <d v="2020-04-20T00:00:00"/>
    <d v="2020-06-11T00:00:00"/>
    <n v="2"/>
    <s v="No"/>
    <m/>
    <m/>
    <n v="1"/>
    <n v="1"/>
    <m/>
    <s v="SIDA"/>
  </r>
  <r>
    <n v="125"/>
    <s v="C6/003"/>
    <s v="Chimwemwe"/>
    <s v="Chikoko"/>
    <s v="Kwanjo-Banda"/>
    <x v="1"/>
    <x v="5"/>
    <s v="Malawi"/>
    <s v="University of Malawi"/>
    <s v="Nursing"/>
    <s v="Medical and Surgical Nursing"/>
    <s v="University of the Malawi"/>
    <s v="Yes"/>
    <s v="201680013682"/>
    <s v="Married"/>
    <s v="Married"/>
    <m/>
    <s v="cbanda@cartafrica.org"/>
    <s v="joychikoko@yahoo.co.uk"/>
    <s v="+265884711313"/>
    <s v="MSC Nursing"/>
    <d v="1983-10-20T00:00:00"/>
    <s v="Personal, behavioural and environmental factors associated with self-management among diabetic patients attending Queen Elizabeth Central Clinical research diabetes clinic in Malawi: a mixed methods study"/>
    <s v="Clinical research"/>
    <s v="No"/>
    <s v="Primary"/>
    <n v="24"/>
    <d v="2017-04-01T00:00:00"/>
    <d v="2016-03-01T00:00:00"/>
    <m/>
    <s v="Prof. Moffat Nyirenda"/>
    <s v="Dr. Belinda Gombachika"/>
    <m/>
    <n v="2"/>
    <s v="Other "/>
    <s v="Home"/>
    <m/>
    <s v="No"/>
    <s v="Yes"/>
    <m/>
    <s v="Academic"/>
    <s v="Lecturer"/>
    <s v="Lecturer"/>
    <m/>
    <m/>
    <s v="MALAWI LIVERPOOL WELCOME TRUST CLINICAL RESEARCH PROGRAM (2021)"/>
    <s v="0000-0001-9337-3583"/>
    <m/>
    <d v="2016-02-28T00:00:00"/>
    <d v="2016-11-07T00:00:00"/>
    <s v="Yes"/>
    <d v="2017-08-31T00:00:00"/>
    <d v="2017-09-19T00:00:00"/>
    <d v="2017-10-04T00:00:00"/>
    <s v="A mixed methods study on diabetes self management and social cognitive constructs at Queen Elizabeth Cantral Clinical research, Blantyre "/>
    <d v="2018-07-28T00:00:00"/>
    <s v="Yes"/>
    <d v="2019-03-04T00:00:00"/>
    <s v="Yes"/>
    <d v="2021-09-24T00:00:00"/>
    <m/>
    <m/>
    <m/>
    <x v="3"/>
    <m/>
    <m/>
    <m/>
    <m/>
    <n v="2"/>
    <n v="0"/>
    <n v="1"/>
    <n v="0"/>
    <n v="0"/>
    <n v="0"/>
    <s v="No"/>
    <n v="0"/>
    <m/>
    <m/>
    <m/>
    <m/>
    <s v="No"/>
    <m/>
    <m/>
    <m/>
    <m/>
    <m/>
    <s v="WT-DELTAS"/>
  </r>
  <r>
    <n v="126"/>
    <s v="C6/004"/>
    <s v="Oluwaseyi"/>
    <s v="Dolapo"/>
    <s v="Somefun"/>
    <x v="1"/>
    <x v="5"/>
    <s v="Nigeria"/>
    <s v="University of the Witwatersrand"/>
    <s v="Demography and Population Studies"/>
    <s v="Dept of Demography and Population studies"/>
    <s v="University of the Witwatersrand"/>
    <s v="Yes"/>
    <n v="6815541"/>
    <s v="Single"/>
    <s v="Single"/>
    <s v="Single"/>
    <s v="dsomefun@cartafrica.org"/>
    <s v="seyi.somefun@gmail.com"/>
    <s v="+27788552595"/>
    <s v="Master Demography &amp; Population Studies"/>
    <d v="1989-04-16T00:00:00"/>
    <s v="Beyond Risk: Understanding a Framework for Improving Adolescents' Sexual Health in Nigeria "/>
    <s v="Field"/>
    <s v="No"/>
    <s v="Primary"/>
    <n v="5.5"/>
    <d v="2016-04-04T00:00:00"/>
    <d v="2016-03-01T00:00:00"/>
    <m/>
    <s v="Prof. Clifford Odimegwu"/>
    <m/>
    <m/>
    <n v="1"/>
    <s v="Home"/>
    <m/>
    <m/>
    <s v="No"/>
    <m/>
    <m/>
    <s v="Researcher"/>
    <s v="Research Associate"/>
    <s v="Research Associate"/>
    <s v="No"/>
    <m/>
    <s v="UNIVERSITY OF WESTERN CAPE, SOUTH AFRICA"/>
    <s v="0000-0002-3842-2685"/>
    <m/>
    <d v="2016-02-28T00:00:00"/>
    <d v="2016-11-07T00:00:00"/>
    <s v="Yes"/>
    <d v="2017-01-18T00:00:00"/>
    <d v="2018-05-22T00:00:00"/>
    <m/>
    <s v="Beyond Risk: Understanding a framework for improving adolescents's sexual health in Nigeria"/>
    <d v="2018-07-28T00:00:00"/>
    <s v="Yes"/>
    <d v="2019-03-04T00:00:00"/>
    <s v="Yes"/>
    <m/>
    <m/>
    <m/>
    <d v="2019-10-30T00:00:00"/>
    <x v="0"/>
    <n v="45"/>
    <n v="36"/>
    <m/>
    <n v="2"/>
    <n v="14"/>
    <n v="7"/>
    <n v="2"/>
    <n v="3"/>
    <n v="0"/>
    <n v="0"/>
    <s v="No"/>
    <n v="0"/>
    <m/>
    <d v="2022-12-01T00:00:00"/>
    <d v="2023-02-28T00:00:00"/>
    <n v="3"/>
    <s v="No"/>
    <m/>
    <m/>
    <n v="0"/>
    <n v="0"/>
    <n v="3"/>
    <s v="SIDA"/>
  </r>
  <r>
    <n v="127"/>
    <s v="C6/005"/>
    <s v="Valens"/>
    <m/>
    <s v="Mbarushimana"/>
    <x v="0"/>
    <x v="5"/>
    <s v="Rwanda"/>
    <s v="University of Rwanda"/>
    <s v="Public Health"/>
    <s v="Community Health"/>
    <s v="University of the Witwatersrand"/>
    <s v="Yes"/>
    <n v="1584607"/>
    <s v="Married"/>
    <s v="Married"/>
    <m/>
    <s v="vmbarushimana@cartafrica.org"/>
    <s v="mbavalens@gmail.com; vmbarushimana@ur.ac.rw; mbavalens@yahoo.fr; vmbarushimana@nursph.org"/>
    <s v="+250788490718"/>
    <s v="Master of Public Health"/>
    <d v="1979-01-20T00:00:00"/>
    <s v="Early adolescents' knowledge, beliefs and behaviors regarding gender and sexuality in Rwanda: implications for their sexual experiences and health outcomes."/>
    <s v="Field"/>
    <s v="No"/>
    <s v="Primary"/>
    <n v="31.5"/>
    <d v="2017-03-16T00:00:00"/>
    <d v="2016-03-01T00:00:00"/>
    <m/>
    <s v="Daphney Conco"/>
    <s v="Dr. Laetitia Nyirazinyoye"/>
    <m/>
    <n v="2"/>
    <s v="Other "/>
    <s v="Home"/>
    <m/>
    <s v="No"/>
    <s v="No"/>
    <m/>
    <s v="Academic"/>
    <s v="Assistant Lecturer"/>
    <s v="Lecturer"/>
    <s v="No"/>
    <m/>
    <s v="UNIVERSITY OF RWANDA"/>
    <s v="0000-0002-9700-0343"/>
    <m/>
    <d v="2016-02-28T00:00:00"/>
    <d v="2016-11-07T00:00:00"/>
    <s v="Yes"/>
    <d v="2018-11-29T00:00:00"/>
    <d v="2018-12-03T00:00:00"/>
    <m/>
    <s v="Early adolescents' knoledge, beliefs and behaviors regarding gender and sexuality in Rwanda: implications for their sexual experiences and health outcomes"/>
    <d v="2023-01-11T00:00:00"/>
    <s v="No"/>
    <d v="2021-08-23T00:00:00"/>
    <s v="No"/>
    <m/>
    <m/>
    <m/>
    <d v="2024-10-26T00:00:00"/>
    <x v="0"/>
    <n v="104"/>
    <n v="96"/>
    <s v="Early adolescents' knowledge, beliefs and behaviors regarding gender and sexuality in Rwanda: implications for their sexual experiences and health outcomes."/>
    <n v="1"/>
    <n v="1"/>
    <n v="0"/>
    <n v="0"/>
    <n v="0"/>
    <n v="0"/>
    <n v="0"/>
    <s v="No"/>
    <n v="0"/>
    <m/>
    <m/>
    <m/>
    <m/>
    <s v="No"/>
    <m/>
    <m/>
    <n v="2"/>
    <n v="4"/>
    <m/>
    <s v="WT-DELTAS"/>
  </r>
  <r>
    <n v="128"/>
    <s v="C6/006"/>
    <s v="Eniola"/>
    <m/>
    <s v="Bamgboye"/>
    <x v="0"/>
    <x v="5"/>
    <s v="Nigeria"/>
    <s v="University of Ibadan"/>
    <s v="EPIDEMIOLOGY"/>
    <s v="EPIDEMIOLOGY AND MEDICAL STATISTICS"/>
    <s v="University of Ibadan"/>
    <s v="Yes"/>
    <n v="98769"/>
    <s v="Married"/>
    <s v="Married"/>
    <s v="Married"/>
    <s v="ebamgboye@cartafrica.org"/>
    <s v="dr_enip@yahoo.co.uk"/>
    <s v="+234 8029537711"/>
    <s v="M.Sc Epidemiology &amp; Bio Statistics"/>
    <d v="1981-05-15T00:00:00"/>
    <s v="Modeling the effect of HIV on the survival of multi drug resistant tuberculosis co infected patients in Oyo State, South Western Nigeria."/>
    <s v="Field"/>
    <s v="No"/>
    <s v="Primary"/>
    <n v="5.5"/>
    <d v="2016-08-08T00:00:00"/>
    <d v="2016-03-01T00:00:00"/>
    <m/>
    <s v="Dr. Ikeoluwapo  Ajayi"/>
    <m/>
    <m/>
    <n v="1"/>
    <s v="Home"/>
    <m/>
    <m/>
    <s v="Yes"/>
    <m/>
    <m/>
    <s v="Academic"/>
    <s v="Lecturer 1"/>
    <s v="Senior Lecturer"/>
    <m/>
    <m/>
    <s v="UNIVERSITY OF IBADAN"/>
    <s v="0000-0003-0500-8557"/>
    <m/>
    <d v="2016-02-28T00:00:00"/>
    <d v="2016-11-07T00:00:00"/>
    <s v="Yes"/>
    <d v="2017-01-17T00:00:00"/>
    <d v="2017-01-17T00:00:00"/>
    <d v="2018-01-16T00:00:00"/>
    <s v="Modelling the effect of HIV Co-infection on the survival of patients with multidrugs resistant Tuberculosis in Oyo State, Southern Western, Nigeria"/>
    <d v="2018-07-28T00:00:00"/>
    <s v="Yes"/>
    <d v="2019-03-04T00:00:00"/>
    <s v="Yes"/>
    <m/>
    <m/>
    <m/>
    <d v="2021-03-21T00:00:00"/>
    <x v="0"/>
    <n v="61"/>
    <n v="53"/>
    <m/>
    <n v="4"/>
    <n v="2"/>
    <n v="0"/>
    <n v="0"/>
    <n v="1"/>
    <n v="0"/>
    <n v="0"/>
    <s v="No"/>
    <n v="0"/>
    <m/>
    <d v="2020-03-17T00:00:00"/>
    <d v="2021-02-15T00:00:00"/>
    <n v="11"/>
    <s v="No"/>
    <m/>
    <m/>
    <n v="2"/>
    <n v="2"/>
    <m/>
    <s v="WT -DELTAS"/>
  </r>
  <r>
    <n v="129"/>
    <s v="C6/007"/>
    <s v="Nomfundo"/>
    <s v="Nzuza"/>
    <s v="Moroe"/>
    <x v="1"/>
    <x v="5"/>
    <s v="South Africa"/>
    <s v="University of the Witwatersrand"/>
    <s v="Audiology"/>
    <s v="Speech Pathology and Audiology"/>
    <s v="University of the Witwatersrand"/>
    <s v="Yes"/>
    <s v="0103374D"/>
    <m/>
    <s v="Married"/>
    <s v="Married"/>
    <s v="fmoroe@cartafrica.org "/>
    <s v="nomfundo.moroe7@gmail.com"/>
    <s v="+27823178862"/>
    <s v="MA Audiology"/>
    <d v="1982-01-25T00:00:00"/>
    <s v="Occupational Noise-Induced Hearing Loss in South African Large Scale Mines: From policy formulation to implementation and monitoring"/>
    <s v="Field"/>
    <s v="No"/>
    <s v="Primary"/>
    <n v="13.5"/>
    <d v="2015-02-01T00:00:00"/>
    <d v="2016-03-01T00:00:00"/>
    <m/>
    <s v="Prof. KatijahKhoza-Shangase"/>
    <m/>
    <m/>
    <n v="1"/>
    <s v="Home"/>
    <m/>
    <m/>
    <s v="Yes"/>
    <m/>
    <m/>
    <s v="Academic"/>
    <s v="Tutor"/>
    <s v="Associate Professor "/>
    <s v="Yes"/>
    <m/>
    <s v="UNIVERSITY OF THE WITWATERSRAND"/>
    <s v="0000-0001-7186-5632"/>
    <m/>
    <d v="2016-02-28T00:00:00"/>
    <d v="2016-11-01T00:00:00"/>
    <s v="Yes"/>
    <d v="2016-03-01T00:00:00"/>
    <d v="2016-03-01T00:00:00"/>
    <d v="2016-04-01T00:00:00"/>
    <s v="Occupational Noise-induced hearing loss in South African Large Scale Mines: From policy formulation to implementation and monitoring "/>
    <d v="2018-07-28T00:00:00"/>
    <s v="Yes"/>
    <d v="2019-03-04T00:00:00"/>
    <s v="Yes"/>
    <d v="2018-08-01T00:00:00"/>
    <d v="2018-08-01T00:00:00"/>
    <d v="2018-10-20T00:00:00"/>
    <d v="2018-10-25T00:00:00"/>
    <x v="0"/>
    <n v="32"/>
    <n v="24"/>
    <s v="Occupational Noise-Induced Hearing Loss in South African Large Scale Mines: From policy_x000a_formulation to implementation and monitoring"/>
    <n v="1"/>
    <n v="8"/>
    <n v="20"/>
    <n v="7"/>
    <n v="1"/>
    <n v="0"/>
    <n v="0"/>
    <s v="No"/>
    <n v="0"/>
    <m/>
    <m/>
    <m/>
    <m/>
    <s v="No"/>
    <m/>
    <m/>
    <n v="2"/>
    <n v="2"/>
    <m/>
    <s v="WT -DELTAS"/>
  </r>
  <r>
    <n v="130"/>
    <s v="C6/008"/>
    <s v="Godwin"/>
    <m/>
    <s v="Anywar"/>
    <x v="0"/>
    <x v="5"/>
    <s v="Uganda"/>
    <s v="Makerere University"/>
    <s v="Botany"/>
    <s v="Plant Sciences, Microbiology &amp; Biotechnology"/>
    <s v="Makerere University"/>
    <s v="Yes"/>
    <s v="2015/HD13/18793U"/>
    <s v="Married"/>
    <s v="Married"/>
    <s v="Married"/>
    <s v="ganywar@cartafrica.org"/>
    <s v="godwinanywar@gmail.com"/>
    <s v="+256 702983410"/>
    <s v="M.Sc Botany"/>
    <d v="1982-10-06T00:00:00"/>
    <s v="Antiviral, immunomodulatory and phytochemical profiles of medicinal plants used by traditional medicine practitioners for the treatment of HIV/AIDS in Uganda"/>
    <s v="Field"/>
    <s v="yes"/>
    <s v="Primary"/>
    <n v="17.5"/>
    <d v="2016-09-25T00:00:00"/>
    <d v="2016-03-01T00:00:00"/>
    <m/>
    <s v="Ass. Prof. Kakudidi Eseszah"/>
    <s v="Ass. Prof. Byamukama Robert"/>
    <s v="Prof. Dr. Emmrich Frank, Fraunhofer "/>
    <n v="3"/>
    <s v="Home"/>
    <s v="Home"/>
    <s v="Other"/>
    <s v="Yes"/>
    <s v="No"/>
    <s v="No"/>
    <s v="Academic"/>
    <s v="Teaching Assistant"/>
    <s v="Lecturer"/>
    <s v="Yes"/>
    <s v=" Appointed as a Review editor in the Journal Frontiers in Pharmacology-Ethnopharmacology Section."/>
    <s v="MAKERERE UNIVERSITY"/>
    <s v="0000-0003-0926-1832"/>
    <m/>
    <d v="2016-02-28T00:00:00"/>
    <d v="2016-11-07T00:00:00"/>
    <s v="Yes"/>
    <d v="2017-01-10T00:00:00"/>
    <d v="2017-05-03T00:00:00"/>
    <m/>
    <s v="Antiviral, immunomodulatory and phytochemical profiles of medicinal plants used by traditional medicine practitioners for the treatment of HIV/AIDS in Uganda"/>
    <d v="2018-07-28T00:00:00"/>
    <s v="Yes"/>
    <d v="2019-03-04T00:00:00"/>
    <s v="Yes"/>
    <m/>
    <d v="2021-10-07T00:00:00"/>
    <m/>
    <d v="2022-02-15T00:00:00"/>
    <x v="0"/>
    <n v="72"/>
    <n v="64"/>
    <s v="Ethnopharmacogology, cytotoxicity, antiviral and immunodulatory profiles of medical plant species used by herbalists in treating people living with HIV/AIDS in Uganda"/>
    <n v="4"/>
    <n v="20"/>
    <n v="5"/>
    <n v="3"/>
    <n v="2"/>
    <n v="0"/>
    <n v="0"/>
    <s v="No"/>
    <n v="0"/>
    <m/>
    <m/>
    <m/>
    <m/>
    <s v="No"/>
    <m/>
    <m/>
    <n v="2"/>
    <n v="4"/>
    <m/>
    <s v="WT -DELTAS/DAAD"/>
  </r>
  <r>
    <n v="131"/>
    <s v="C6/009"/>
    <s v="John"/>
    <s v="Olugbenga"/>
    <s v="Abe"/>
    <x v="0"/>
    <x v="5"/>
    <s v="Nigeria"/>
    <s v="Obafemi Awolowo University"/>
    <s v="DEMOGRAPHY AND SOCIAL STATISTICS"/>
    <s v="DEMOGRAPHY AND SOCIAL STATISTICS"/>
    <s v="Obafemi Awolowo University"/>
    <s v="Yes"/>
    <s v="SSP15/16/R/0003"/>
    <s v="Married"/>
    <s v="Married"/>
    <s v="Married"/>
    <s v="jabe@cartafrica.org"/>
    <s v="abegbenga7@gmail.com"/>
    <s v="+2348034460713"/>
    <s v="Masters in Demography and Social Statistics"/>
    <d v="1979-04-07T00:00:00"/>
    <s v="Labour Force Disengagement Transitions and Quality of Life of Older Persons in Formal Organisations in Osun State, Nigeria"/>
    <s v="Field"/>
    <s v="No"/>
    <s v="Primary"/>
    <n v="24.5"/>
    <d v="2016-11-09T00:00:00"/>
    <d v="2016-03-01T00:00:00"/>
    <m/>
    <s v="Prof. Akinyemi Ibukun Akanni"/>
    <s v="Dr. Oyedokun Olugbenga Amos"/>
    <m/>
    <n v="2"/>
    <s v="Home"/>
    <m/>
    <m/>
    <s v="Yes"/>
    <m/>
    <m/>
    <s v="Academic"/>
    <s v="Assistant Lecturer"/>
    <s v="Senior Lecturer"/>
    <s v="Yes"/>
    <s v="Department Postgraduate programme cordinator"/>
    <s v="AQUATECH COLLEGE OF AGRICULTURE "/>
    <s v="0000-0002-6312-0195"/>
    <m/>
    <d v="2016-02-28T00:00:00"/>
    <d v="2016-11-07T00:00:00"/>
    <s v="Yes"/>
    <d v="2017-10-26T00:00:00"/>
    <d v="2017-11-07T00:00:00"/>
    <m/>
    <s v="Labour force disengagement transitions and quality of life of older persons in formal organisations in Osun State, Nigeria"/>
    <d v="2018-07-28T00:00:00"/>
    <s v="Yes"/>
    <d v="2019-03-04T00:00:00"/>
    <s v="Yes"/>
    <m/>
    <m/>
    <m/>
    <d v="2019-06-21T00:00:00"/>
    <x v="0"/>
    <n v="40"/>
    <n v="32"/>
    <m/>
    <n v="2"/>
    <n v="3"/>
    <n v="0"/>
    <n v="0"/>
    <n v="0"/>
    <n v="0"/>
    <n v="0"/>
    <s v="No"/>
    <n v="0"/>
    <m/>
    <m/>
    <m/>
    <m/>
    <s v="No"/>
    <m/>
    <m/>
    <n v="1"/>
    <n v="2"/>
    <m/>
    <s v="SIDA"/>
  </r>
  <r>
    <n v="132"/>
    <s v="C6/010"/>
    <s v="Justin"/>
    <m/>
    <s v="Kumala"/>
    <x v="0"/>
    <x v="5"/>
    <s v="Malawi"/>
    <s v="University of Malawi"/>
    <s v="Biomedical research"/>
    <s v="Wits Research institute for Malaria (WRIM)"/>
    <s v="University of the Witwatersrand"/>
    <s v="No"/>
    <n v="1598631"/>
    <s v="Single"/>
    <s v="Married"/>
    <m/>
    <s v="jkumala@cartafrica.org"/>
    <s v="justinkumala@yahoo.com"/>
    <s v="+27711374112"/>
    <s v="M.Sc Molecular Biology"/>
    <d v="1988-04-09T00:00:00"/>
    <s v="The impact of insecticide resistance on malaria vector control in Chikwawa, Southern Malawi"/>
    <s v="Experimental model"/>
    <s v="yes"/>
    <s v="Primary"/>
    <n v="25"/>
    <d v="2016-09-09T00:00:00"/>
    <d v="2016-03-01T00:00:00"/>
    <m/>
    <s v="Prof. Maureen Coetzee"/>
    <s v="Dr. Themba Mzilahowa"/>
    <m/>
    <n v="2"/>
    <s v="Host"/>
    <s v="Home"/>
    <m/>
    <s v="Yes"/>
    <s v="Yes"/>
    <m/>
    <s v="Researcher"/>
    <s v="Research Assistant"/>
    <s v="Research Scientist"/>
    <m/>
    <m/>
    <s v="UNIVERSITY OF MALAWI"/>
    <s v="0000-0001-6357-9441"/>
    <m/>
    <d v="2016-02-28T00:00:00"/>
    <d v="2016-11-07T00:00:00"/>
    <s v="Yes"/>
    <d v="2018-06-06T00:00:00"/>
    <d v="2018-08-14T00:00:00"/>
    <d v="2017-09-14T00:00:00"/>
    <s v="The efect of insecticide resistance on malaria vector control in Chikwawa, Southern Malawi"/>
    <d v="2018-07-28T00:00:00"/>
    <s v="Yes"/>
    <d v="2019-03-04T00:00:00"/>
    <s v="Yes"/>
    <d v="2024-07-29T00:00:00"/>
    <m/>
    <m/>
    <d v="2024-11-14T00:00:00"/>
    <x v="0"/>
    <n v="105"/>
    <n v="97"/>
    <s v="The effect of insecticide resistance on Malaria vector control in Chikwawa, Southern Malawi"/>
    <n v="0"/>
    <n v="2"/>
    <n v="0"/>
    <n v="0"/>
    <n v="0"/>
    <n v="0"/>
    <n v="0"/>
    <s v="No"/>
    <n v="0"/>
    <m/>
    <m/>
    <m/>
    <m/>
    <s v="No"/>
    <m/>
    <m/>
    <n v="0"/>
    <s v="NF"/>
    <m/>
    <s v="WT-DELTAS"/>
  </r>
  <r>
    <n v="133"/>
    <s v="C6/011"/>
    <s v="Joan"/>
    <s v="Nankya"/>
    <s v="Mutyoba"/>
    <x v="1"/>
    <x v="5"/>
    <s v="Uganda"/>
    <s v="Makerere University"/>
    <s v="PUBLIC HEALTH"/>
    <s v="Epidemiology &amp; Biostatistics"/>
    <s v="Makerere University"/>
    <s v="Yes"/>
    <s v="2014/HD07/18654U"/>
    <s v="Married"/>
    <s v="Married"/>
    <s v="Married"/>
    <s v="jmutyoba@cartafrica.org"/>
    <s v="eron.jm@hotmail.com"/>
    <s v="+256 772 324 309"/>
    <s v="MS Epidemiology &amp; Biostatistics"/>
    <d v="1971-04-16T00:00:00"/>
    <s v="Hepatitis B Among Pregnant Women:Epidemiology, Knowledge, perceptions and behavioral intentions"/>
    <s v="Field"/>
    <s v="No"/>
    <s v="Primary"/>
    <n v="8"/>
    <d v="2016-04-04T00:00:00"/>
    <d v="2016-03-01T00:00:00"/>
    <m/>
    <s v="Professor Ponsiano Ocama"/>
    <s v="Assoc. Professor Frederick Makumbi"/>
    <m/>
    <n v="2"/>
    <s v="Home"/>
    <s v="Home"/>
    <m/>
    <s v="No"/>
    <s v="Yes"/>
    <m/>
    <s v="Academic"/>
    <s v="Lecturer"/>
    <s v="Senior Lecturer"/>
    <s v="Yes"/>
    <m/>
    <s v="MAKERERE UNIVERSITY"/>
    <s v="0000-0002-0661-5933"/>
    <m/>
    <d v="2016-02-28T00:00:00"/>
    <d v="2016-11-07T00:00:00"/>
    <s v="Yes"/>
    <d v="2016-07-13T00:00:00"/>
    <d v="2016-12-14T00:00:00"/>
    <m/>
    <s v="Hepatitis B among pregnant women: Epidemiology, knowledge, perceptions and behavioral intentions"/>
    <d v="2018-07-28T00:00:00"/>
    <s v="Yes"/>
    <d v="2019-03-04T00:00:00"/>
    <s v="Yes"/>
    <m/>
    <d v="2021-11-11T00:00:00"/>
    <m/>
    <d v="2022-02-15T00:00:00"/>
    <x v="0"/>
    <n v="72"/>
    <n v="64"/>
    <s v="Hepatitis B among Ugandan pregnant women: Studies on Epidemiology, Knowledge, Perceptions and Behavioural Intentions"/>
    <n v="5"/>
    <n v="15"/>
    <n v="3"/>
    <n v="1"/>
    <n v="1"/>
    <n v="0"/>
    <n v="0"/>
    <s v="No"/>
    <n v="0"/>
    <m/>
    <m/>
    <m/>
    <m/>
    <s v="No"/>
    <m/>
    <m/>
    <n v="4"/>
    <n v="4"/>
    <m/>
    <s v="WT-DELTAS"/>
  </r>
  <r>
    <n v="134"/>
    <s v="C6/012"/>
    <s v="Kudus"/>
    <s v="Oluwatoyin"/>
    <s v="Adebayo"/>
    <x v="0"/>
    <x v="5"/>
    <s v="Nigeria"/>
    <s v="University of Ibadan"/>
    <s v="Sociology"/>
    <s v="Sociology"/>
    <s v="University of Ibadan"/>
    <s v="Yes"/>
    <n v="121147"/>
    <s v="Single"/>
    <s v="Married"/>
    <s v="Married"/>
    <s v="kadebayo@cartafrica.org"/>
    <s v="oluwatoyinkudus@gmail.com"/>
    <s v="+2348029516738"/>
    <s v="M.Sc Sociology"/>
    <d v="1984-01-14T00:00:00"/>
    <s v="Migration and settlement experiences of Nigerians in Guangzhou, China"/>
    <s v="Field"/>
    <s v="No"/>
    <s v="Primary"/>
    <n v="17.5"/>
    <d v="2013-03-25T00:00:00"/>
    <d v="2016-03-01T00:00:00"/>
    <m/>
    <s v="Prof Omololu O. Femi"/>
    <m/>
    <m/>
    <n v="1"/>
    <s v="Home"/>
    <m/>
    <m/>
    <s v="Yes"/>
    <m/>
    <m/>
    <s v="Academic"/>
    <s v="Tutorial Assistant"/>
    <s v="Research Fellow I"/>
    <s v="Yes"/>
    <m/>
    <s v="UNIVERSITY OF IBADAN"/>
    <s v="0000-0002-3746-4963"/>
    <m/>
    <d v="2016-02-28T00:00:00"/>
    <d v="2016-11-07T00:00:00"/>
    <s v="Yes"/>
    <d v="2016-02-20T00:00:00"/>
    <d v="2016-05-10T00:00:00"/>
    <d v="2017-07-05T00:00:00"/>
    <s v="International migration and settlement experiences of Nigerians in Guangzhou, China"/>
    <d v="2018-07-28T00:00:00"/>
    <s v="Yes"/>
    <d v="2019-03-04T00:00:00"/>
    <s v="Yes"/>
    <m/>
    <m/>
    <m/>
    <d v="2019-04-30T00:00:00"/>
    <x v="0"/>
    <n v="39"/>
    <n v="30"/>
    <m/>
    <n v="1"/>
    <n v="3"/>
    <n v="14"/>
    <n v="1"/>
    <n v="0"/>
    <n v="0"/>
    <n v="0"/>
    <s v="No"/>
    <n v="0"/>
    <m/>
    <m/>
    <m/>
    <m/>
    <s v="No"/>
    <m/>
    <m/>
    <n v="0"/>
    <n v="0"/>
    <m/>
    <s v="SIDA"/>
  </r>
  <r>
    <n v="135"/>
    <s v="C6/013"/>
    <s v="Taofeek"/>
    <s v="Kolawole"/>
    <s v="Aliyu"/>
    <x v="0"/>
    <x v="5"/>
    <s v="Nigeria"/>
    <s v="Obafemi Awolowo University"/>
    <s v="Sociology and Anthropology"/>
    <s v="Sociology and Anthropology"/>
    <s v="Obafemi Awolowo University"/>
    <s v="Yes"/>
    <s v="SSP15/16/R/0083"/>
    <s v="Married"/>
    <s v="Married"/>
    <s v="Married"/>
    <s v="kaliyu@cartafrica.org"/>
    <s v="aliyukola@gmail.com"/>
    <s v="+2348060100021"/>
    <s v="M.Sc Sociology &amp; Anthropology"/>
    <d v="1980-09-25T00:00:00"/>
    <s v="Socio-ecological Factors Influencing Parent-adolescent Communication on Sexual and Reproductive Health Issues in Selected Slum Communities of Ibadan, Southwest, Nigeria"/>
    <s v="Field"/>
    <s v="No"/>
    <s v="Primary"/>
    <n v="22"/>
    <d v="2016-12-20T00:00:00"/>
    <d v="2016-03-01T00:00:00"/>
    <m/>
    <s v="Prof. Anna Baranowska-Rataj"/>
    <m/>
    <m/>
    <n v="1"/>
    <s v="Home"/>
    <m/>
    <m/>
    <s v="Yes"/>
    <m/>
    <m/>
    <s v="Academic"/>
    <s v="Assistant Lecturer"/>
    <s v="Senior Lecturer "/>
    <s v="Yes"/>
    <m/>
    <s v="OBAFEMI AWOLOWO UNIVERSITY"/>
    <s v="0000-0001-7896-1061"/>
    <m/>
    <d v="2016-02-28T00:00:00"/>
    <d v="2016-11-07T00:00:00"/>
    <s v="Yes"/>
    <d v="2018-04-12T00:00:00"/>
    <d v="2017-11-07T00:00:00"/>
    <m/>
    <s v="Socio -ecological factors influencing parent -adolescent Communication on sexual and reproductive Health issues in selected slum cCommunities of Ibadan, Southwest, Nigeria"/>
    <d v="2018-07-28T00:00:00"/>
    <s v="Yes"/>
    <d v="2019-03-04T00:00:00"/>
    <s v="Yes"/>
    <m/>
    <m/>
    <m/>
    <d v="2019-08-01T00:00:00"/>
    <x v="0"/>
    <n v="42"/>
    <n v="33"/>
    <m/>
    <n v="0"/>
    <n v="0"/>
    <n v="0"/>
    <n v="0"/>
    <n v="0"/>
    <n v="0"/>
    <n v="0"/>
    <s v="No"/>
    <n v="0"/>
    <m/>
    <m/>
    <m/>
    <m/>
    <s v="No"/>
    <m/>
    <m/>
    <n v="2"/>
    <n v="2"/>
    <m/>
    <s v="WT-DELTAS"/>
  </r>
  <r>
    <n v="136"/>
    <s v="C6/014"/>
    <s v="Khumbo"/>
    <s v="Michael"/>
    <s v="Kalulu"/>
    <x v="0"/>
    <x v="5"/>
    <s v="Malawi"/>
    <s v="University of Malawi"/>
    <s v="Engineering"/>
    <s v="Environmental Health"/>
    <s v="University of the Malawi"/>
    <s v="Yes"/>
    <s v="PhD/13/MPL/001"/>
    <s v="Married"/>
    <s v="Married"/>
    <s v="Married"/>
    <s v="kkalulu@cartafrica.org"/>
    <s v="kmkalulu@gmail.com"/>
    <s v="+265 999 691 961"/>
    <s v="M.BA, Masters in Integrated Water Resources"/>
    <d v="1979-05-24T00:00:00"/>
    <s v="Improving resource efficiency in treatment of faecal sludge from unplanned settlements of in the cities of Malawi"/>
    <s v="Field"/>
    <s v="No"/>
    <s v="Primary"/>
    <n v="7.5"/>
    <d v="2014-07-08T00:00:00"/>
    <d v="2016-03-01T00:00:00"/>
    <m/>
    <s v="Asso. Prof. Bernard Thole (PhD)"/>
    <s v="Ass. Prof. Theresa Mkandawire (PhD) "/>
    <s v="Prof. Grant Kululanga (PhD) "/>
    <n v="3"/>
    <s v="Home"/>
    <s v="Home"/>
    <s v="Home"/>
    <s v="Yes"/>
    <s v="No"/>
    <s v="No"/>
    <s v="Academic"/>
    <s v="Senior Lecturer"/>
    <s v="Senior Lecturer"/>
    <s v="Yes"/>
    <m/>
    <s v="UNIVERSITY OF MALAWI"/>
    <s v="0000-0001-9841-9173"/>
    <m/>
    <d v="2016-02-28T00:00:00"/>
    <d v="2016-11-07T00:00:00"/>
    <s v="Yes"/>
    <d v="2016-12-16T00:00:00"/>
    <d v="2017-11-09T00:00:00"/>
    <m/>
    <s v="Improving resource efficiency in treatment of faecal sludge from unplanned settlements of in the cities of Malawi"/>
    <d v="2018-07-28T00:00:00"/>
    <s v="Yes"/>
    <d v="2019-03-04T00:00:00"/>
    <s v="Yes"/>
    <m/>
    <d v="2020-04-13T00:00:00"/>
    <d v="2020-04-27T00:00:00"/>
    <d v="2020-04-27T00:00:00"/>
    <x v="0"/>
    <n v="50"/>
    <n v="42"/>
    <m/>
    <n v="3"/>
    <n v="2"/>
    <n v="2"/>
    <n v="1"/>
    <n v="0"/>
    <n v="0"/>
    <n v="0"/>
    <s v="No"/>
    <n v="0"/>
    <m/>
    <m/>
    <m/>
    <m/>
    <s v="No"/>
    <m/>
    <m/>
    <n v="2"/>
    <n v="2"/>
    <m/>
    <s v="WT-DELTAS"/>
  </r>
  <r>
    <n v="137"/>
    <s v="C6/015"/>
    <s v="Mumuni"/>
    <m/>
    <s v="Adejumo"/>
    <x v="0"/>
    <x v="5"/>
    <s v="Nigeria"/>
    <s v="University of Ibadan"/>
    <s v="Environmental Health"/>
    <s v="Environmental Health Sciences"/>
    <s v="University of Ibadan"/>
    <s v="Yes"/>
    <n v="136414"/>
    <s v="Married"/>
    <s v="Married"/>
    <s v="Married"/>
    <s v="madejumo@cartafrica.org"/>
    <s v="adejumo_mumuni@yahoo.com"/>
    <s v="+234 8050821482"/>
    <s v="MPH Environmental Health"/>
    <d v="1976-09-24T00:00:00"/>
    <s v="Improving greywater quality and Harnessing Water Resources through Algae Based Technology in a Low to Middle-Income Community in South-West Nigeria"/>
    <s v="Field"/>
    <s v="No"/>
    <s v="Primary"/>
    <n v="18.5"/>
    <d v="2013-05-09T00:00:00"/>
    <d v="2016-03-01T00:00:00"/>
    <m/>
    <s v="Dr. Elizabeth O. OLORUNTOBA"/>
    <s v="Prof. M.K.C. SRIDHAR"/>
    <m/>
    <n v="2"/>
    <s v="Home"/>
    <s v="Home"/>
    <m/>
    <s v="Yes"/>
    <m/>
    <m/>
    <s v="Academic"/>
    <s v="Lecturer II"/>
    <s v="Lecturer I"/>
    <s v="Yes"/>
    <m/>
    <s v="UNIVERSITY OF IBADAN"/>
    <s v="0000-0003-4797-7508"/>
    <m/>
    <d v="2016-02-28T00:00:00"/>
    <d v="2016-11-07T00:00:00"/>
    <s v="Yes"/>
    <d v="2017-05-02T00:00:00"/>
    <d v="2017-11-10T00:00:00"/>
    <d v="2017-11-07T00:00:00"/>
    <s v="Improving greywater quality and harnessing water resources through algae based technology in Low to Middle income community in South West Nigeria"/>
    <d v="2018-07-28T00:00:00"/>
    <s v="Yes"/>
    <d v="2019-03-04T00:00:00"/>
    <s v="Yes"/>
    <m/>
    <d v="2021-09-03T00:00:00"/>
    <d v="2021-09-14T00:00:00"/>
    <d v="2021-09-14T00:00:00"/>
    <x v="0"/>
    <n v="67"/>
    <n v="59"/>
    <m/>
    <n v="2"/>
    <n v="4"/>
    <n v="0"/>
    <n v="1"/>
    <n v="1"/>
    <n v="0"/>
    <n v="0"/>
    <s v="No"/>
    <n v="0"/>
    <m/>
    <m/>
    <m/>
    <m/>
    <s v="No"/>
    <m/>
    <m/>
    <n v="1"/>
    <n v="2"/>
    <m/>
    <s v="WT-DELTAS"/>
  </r>
  <r>
    <n v="138"/>
    <s v="C6/016"/>
    <s v="Macellina"/>
    <s v="Yinyinade"/>
    <s v="Ijadunola"/>
    <x v="1"/>
    <x v="5"/>
    <s v="Nigeria"/>
    <s v="Obafemi Awolowo University"/>
    <s v="Public Health"/>
    <s v="Community Health"/>
    <s v="Obafemi Awolowo University"/>
    <s v="Yes"/>
    <s v="CLP/13/14/H/2482"/>
    <s v="Married"/>
    <s v="Married"/>
    <s v="Married"/>
    <s v="mijadunola@cartafrica.org"/>
    <s v="yijadun@yahoo.com"/>
    <s v="+234 803 706 2008"/>
    <s v="MPH"/>
    <d v="1972-12-26T00:00:00"/>
    <s v="CHARACTERISTICS OF SKIPPED GENERATION HOUSEHOLDS AND HEALTH OF ADOLESCENTS IN IFE-IJESA ZONE, OSUN STATE, NIGERIA."/>
    <s v="Field"/>
    <s v="No"/>
    <s v="Primary"/>
    <n v="15.5"/>
    <d v="2014-08-11T00:00:00"/>
    <d v="2016-03-01T00:00:00"/>
    <m/>
    <s v="Prof. Adesegun O. Fatusi"/>
    <s v="Dr. Olapeju A. Esimai"/>
    <m/>
    <n v="2"/>
    <s v="Home"/>
    <s v="Home"/>
    <m/>
    <s v="No"/>
    <s v="Yes"/>
    <m/>
    <s v="Academic"/>
    <s v="Senior Lecturer"/>
    <s v="Professor "/>
    <s v="Yes"/>
    <m/>
    <s v="OBAFEMI AWOLOWO UNIVERSITY"/>
    <s v="0000-0002-4838-0431"/>
    <m/>
    <d v="2016-02-28T00:00:00"/>
    <d v="2016-11-07T00:00:00"/>
    <s v="Yes"/>
    <d v="2017-11-30T00:00:00"/>
    <d v="2018-01-30T00:00:00"/>
    <d v="2018-01-30T00:00:00"/>
    <s v="Characteristics of skipped generation houseolds and health of adolescents in Ife-Ijesa Nigeria: Implications for grandparents and adolescent Health"/>
    <d v="2018-07-28T00:00:00"/>
    <s v="Yes"/>
    <d v="2019-03-04T00:00:00"/>
    <s v="Yes"/>
    <m/>
    <m/>
    <m/>
    <d v="2019-12-14T00:00:00"/>
    <x v="0"/>
    <n v="46"/>
    <n v="38"/>
    <m/>
    <n v="11"/>
    <n v="7"/>
    <n v="5"/>
    <n v="0"/>
    <n v="1"/>
    <n v="0"/>
    <n v="0"/>
    <s v="No"/>
    <n v="0"/>
    <m/>
    <m/>
    <m/>
    <m/>
    <s v="No"/>
    <m/>
    <m/>
    <n v="3"/>
    <n v="3"/>
    <m/>
    <s v="WT-DELTAS"/>
  </r>
  <r>
    <n v="139"/>
    <s v="C6/017"/>
    <s v="Marie Chantal"/>
    <m/>
    <s v="Uwimana"/>
    <x v="1"/>
    <x v="5"/>
    <s v="Rwanda"/>
    <s v="University of Rwanda"/>
    <s v="Midwifery"/>
    <s v="Nursing Education"/>
    <s v="University of the Witwatersrand"/>
    <s v="No"/>
    <n v="1586122"/>
    <s v="Married"/>
    <s v="Married"/>
    <s v="Married"/>
    <s v="muwimana@cartafrica.org"/>
    <s v="uwimac@yahoo.fr"/>
    <s v="+250(0) 788 527 435"/>
    <s v="Master of Nursing Management"/>
    <d v="1974-04-05T00:00:00"/>
    <s v="DEVELOPING AND PILOT TESTING OF A LABOUR SUPPORT INTERVENTION BY NURSES AND MIDWIVES AT PUBLIC HEALTH FACILITIES IN RWANDA"/>
    <s v="Clinical research"/>
    <s v="No"/>
    <s v="Primary"/>
    <n v="36"/>
    <d v="2017-02-16T00:00:00"/>
    <d v="2016-03-01T00:00:00"/>
    <m/>
    <s v="Dr. Gorrette Nalwadda K"/>
    <s v="Prof. Nazarius Mbona T"/>
    <m/>
    <n v="2"/>
    <s v="Other "/>
    <s v="Other"/>
    <m/>
    <s v="No"/>
    <s v="Yes"/>
    <m/>
    <s v="Academic"/>
    <s v="Head of Midwifery"/>
    <s v="Senior Lecturer"/>
    <s v="Yes"/>
    <m/>
    <s v="UNIVERSITY OF RWANDA"/>
    <s v="0000-0001-6105-2611"/>
    <m/>
    <d v="2016-02-28T00:00:00"/>
    <d v="2016-11-07T00:00:00"/>
    <s v="Yes"/>
    <d v="2017-09-15T00:00:00"/>
    <d v="2018-03-15T00:00:00"/>
    <m/>
    <m/>
    <d v="2019-07-29T00:00:00"/>
    <s v="No"/>
    <d v="2020-03-01T00:00:00"/>
    <s v="No"/>
    <m/>
    <m/>
    <m/>
    <d v="2020-08-24T00:00:00"/>
    <x v="0"/>
    <n v="54"/>
    <n v="46"/>
    <s v="Measuring the importance of labour support practice for mothers and nurses and midwives at public health facilities in Rwanda"/>
    <n v="0"/>
    <n v="1"/>
    <n v="1"/>
    <n v="1"/>
    <n v="0"/>
    <n v="0"/>
    <n v="0"/>
    <s v="No"/>
    <n v="0"/>
    <m/>
    <m/>
    <m/>
    <m/>
    <s v="No"/>
    <m/>
    <m/>
    <n v="2"/>
    <n v="2"/>
    <m/>
    <s v="SIDA"/>
  </r>
  <r>
    <n v="140"/>
    <s v="C6/018"/>
    <s v="Mary"/>
    <s v="Wanjira"/>
    <s v="Njue-Kamau"/>
    <x v="1"/>
    <x v="5"/>
    <s v="Kenya"/>
    <s v="University of Nairobi"/>
    <s v="COMMUNITY HEALTH"/>
    <s v="COMMUNITY HEALTH NURSING"/>
    <s v="University of Nairobi"/>
    <s v="Yes"/>
    <s v="H80/50154/2015"/>
    <s v="Married"/>
    <s v="Married"/>
    <s v="Married"/>
    <s v="mwanjira@cartafrica.org"/>
    <s v="mwkamau@gmail.com"/>
    <s v="+254 727 736810"/>
    <s v="Msc. Public Health"/>
    <d v="1975-08-20T00:00:00"/>
    <s v="Iron and Folic Acid Supplementation (IFAS) among pregnant women: A community based approach in Kiambu County"/>
    <s v="Field"/>
    <s v="No"/>
    <s v="Primary"/>
    <n v="23.5"/>
    <d v="2015-09-25T00:00:00"/>
    <d v="2016-03-01T00:00:00"/>
    <m/>
    <s v="Dr. Waithira Mirie"/>
    <s v="Dr. Samuel T. Kimani  "/>
    <m/>
    <n v="2"/>
    <s v="Home"/>
    <s v="Home"/>
    <m/>
    <s v="Yes"/>
    <m/>
    <m/>
    <s v="Academic"/>
    <s v="Lecturer"/>
    <s v="Lecturer"/>
    <s v="No"/>
    <m/>
    <s v="UNIVERSITY OF NAIROBI"/>
    <s v=" 0000-0002-4167-3549"/>
    <m/>
    <d v="2016-02-28T00:00:00"/>
    <d v="2016-11-07T00:00:00"/>
    <s v="Yes"/>
    <d v="2015-08-12T00:00:00"/>
    <d v="2015-09-02T00:00:00"/>
    <m/>
    <s v="Iron and folic acid supplementation (IFAS) among pregnant women: A community based approach in Kiambu County"/>
    <d v="2018-07-28T00:00:00"/>
    <s v="Yes"/>
    <d v="2019-03-04T00:00:00"/>
    <s v="Yes"/>
    <m/>
    <m/>
    <m/>
    <d v="2019-12-20T00:00:00"/>
    <x v="0"/>
    <n v="46"/>
    <n v="38"/>
    <m/>
    <n v="11"/>
    <n v="3"/>
    <n v="5"/>
    <n v="2"/>
    <n v="0"/>
    <n v="0"/>
    <n v="0"/>
    <s v="No"/>
    <n v="0"/>
    <m/>
    <m/>
    <m/>
    <m/>
    <s v="No"/>
    <m/>
    <m/>
    <n v="3"/>
    <n v="3"/>
    <m/>
    <s v="SIDA"/>
  </r>
  <r>
    <n v="141"/>
    <s v="C6/019"/>
    <s v="Makhosazane"/>
    <s v="Nomhle"/>
    <s v="Khoza"/>
    <x v="1"/>
    <x v="5"/>
    <s v="South Africa"/>
    <s v="University of the Witwatersrand"/>
    <s v="Clinical Medicine"/>
    <s v="Wits Reproductive Health &amp; HIV Institute"/>
    <s v="University of the Witwatersrand"/>
    <s v="Yes"/>
    <n v="781183"/>
    <s v="Married"/>
    <s v="Married"/>
    <s v="Married"/>
    <s v="nkhoza@cartafrica.org"/>
    <s v="nomhle@tuks.co.za; u21128716@tuks.co.za"/>
    <s v="+27765125071"/>
    <s v="MA Research Psychology"/>
    <d v="1983-06-04T00:00:00"/>
    <s v="The use of cash transfers for cash outcomes: exploring the influence of gender"/>
    <s v="Field"/>
    <s v="No"/>
    <s v="Primary"/>
    <n v="28"/>
    <d v="2015-02-01T00:00:00"/>
    <d v="2016-03-01T00:00:00"/>
    <m/>
    <s v="Catherine MacPhail"/>
    <s v="Prof. Delany-Moretlwe"/>
    <m/>
    <n v="2"/>
    <s v="Other "/>
    <s v="Other"/>
    <m/>
    <s v="No"/>
    <s v="No"/>
    <m/>
    <s v="Researcher"/>
    <s v="Honorary Researcher"/>
    <s v="Researcher"/>
    <m/>
    <m/>
    <s v="UNIVERSITY OF THE WITWATERSRAND"/>
    <s v="0000-0003-1312-7783"/>
    <m/>
    <d v="2016-02-28T00:00:00"/>
    <d v="2016-11-07T00:00:00"/>
    <s v="Yes"/>
    <m/>
    <m/>
    <m/>
    <s v="The social consequences of cash transfers on adolescent recipients and their relationships"/>
    <d v="2018-07-28T00:00:00"/>
    <s v="Yes"/>
    <d v="2019-03-04T00:00:00"/>
    <s v="Yes"/>
    <d v="2022-04-29T00:00:00"/>
    <m/>
    <m/>
    <d v="2022-06-06T00:00:00"/>
    <x v="0"/>
    <n v="76"/>
    <n v="67"/>
    <s v="Exploring the social consequences of cash transfers on adolescent recipients and their relationships"/>
    <n v="0"/>
    <n v="18"/>
    <n v="0"/>
    <n v="1"/>
    <n v="0"/>
    <n v="0"/>
    <n v="0"/>
    <s v="No"/>
    <n v="0"/>
    <m/>
    <m/>
    <m/>
    <m/>
    <s v="No"/>
    <m/>
    <m/>
    <n v="3"/>
    <n v="3"/>
    <m/>
    <s v="SIDA"/>
  </r>
  <r>
    <n v="142"/>
    <s v="C6/020"/>
    <s v="Aanuoluwapo"/>
    <s v="Omobolanle"/>
    <s v="Olajubu"/>
    <x v="1"/>
    <x v="5"/>
    <s v="Nigeria"/>
    <s v="Obafemi Awolowo University"/>
    <s v="Nursing"/>
    <s v="Nursing Science"/>
    <s v="Obafemi Awolowo University"/>
    <s v="Yes"/>
    <s v="Bmsp13/14/H/0861"/>
    <s v="Married"/>
    <s v="Married"/>
    <m/>
    <s v="oolajubu@cartafrica.org"/>
    <s v="bolajubu@gmail.com"/>
    <s v="+234 8062784468"/>
    <s v="M.Sc Community Health"/>
    <d v="1980-11-25T00:00:00"/>
    <s v="Impact of a Mobile Health Intervention on Uptake of Postnatal Care Services and Related Outcomes among Mothers in Osun State, Nigeria"/>
    <s v="Field"/>
    <s v="No"/>
    <s v="Primary"/>
    <n v="19"/>
    <d v="2014-09-26T00:00:00"/>
    <d v="2016-03-01T00:00:00"/>
    <m/>
    <s v="Prof. R. B. Fajemilehin"/>
    <s v="Prof. B. S. Afolabi"/>
    <m/>
    <n v="2"/>
    <s v="Home"/>
    <m/>
    <m/>
    <s v="Yes"/>
    <m/>
    <m/>
    <s v="Academic"/>
    <s v="Lecturer"/>
    <s v="Professor"/>
    <s v="Yes"/>
    <m/>
    <s v="OBAFEMI AWOLOWO UNIVERSITY"/>
    <s v="0000-0001-9617-8660"/>
    <m/>
    <d v="2016-02-28T00:00:00"/>
    <d v="2016-11-07T00:00:00"/>
    <s v="Yes"/>
    <m/>
    <m/>
    <m/>
    <s v="Impact Of A Mobile Health Intervention On Uptake Of Postnatal Care Services And Related Outcomes Among Mothers In Osun State, Nigeria."/>
    <d v="2018-07-28T00:00:00"/>
    <s v="Yes"/>
    <d v="2021-08-02T00:00:00"/>
    <s v="No"/>
    <m/>
    <m/>
    <m/>
    <d v="2018-06-30T00:00:00"/>
    <x v="0"/>
    <n v="29"/>
    <n v="20"/>
    <m/>
    <n v="2"/>
    <n v="1"/>
    <n v="8"/>
    <n v="3"/>
    <n v="0"/>
    <n v="0"/>
    <n v="0"/>
    <s v="No"/>
    <n v="0"/>
    <m/>
    <m/>
    <m/>
    <m/>
    <s v="No"/>
    <m/>
    <m/>
    <n v="1"/>
    <n v="1"/>
    <m/>
    <s v="SIDA"/>
  </r>
  <r>
    <n v="143"/>
    <s v="C6/021"/>
    <s v="Olivia"/>
    <s v="Millicent Awino"/>
    <s v="Osiro"/>
    <x v="1"/>
    <x v="5"/>
    <s v="Kenya"/>
    <s v="University of Nairobi"/>
    <s v="Restorative and Preventive dentistry"/>
    <s v="Conservative and Prosthetic Dentistry"/>
    <s v="University of Nairobi"/>
    <s v="Yes"/>
    <s v="V91/51081/2016"/>
    <s v="Married"/>
    <s v="Married"/>
    <s v="Married"/>
    <s v="oosiro@cartafrica.org"/>
    <s v="oaosiro@uonbi.ac.ke"/>
    <s v="+254 722 861488"/>
    <s v="M.Sc Dental Materials"/>
    <d v="1982-01-18T00:00:00"/>
    <s v="Development of a glass ionomer cement using fluorspar from Kerio Valley and other raw materials in Kenya"/>
    <s v="Experimental model"/>
    <s v="yes"/>
    <s v="Primary"/>
    <n v="17.5"/>
    <d v="2016-10-06T00:00:00"/>
    <d v="2016-03-01T00:00:00"/>
    <m/>
    <s v="Prof. David Kinuthia Kariuki"/>
    <s v="Dr. Elizabeth Dimba"/>
    <s v="Prof. Loice Gathece"/>
    <n v="3"/>
    <s v="Home"/>
    <s v="Home"/>
    <s v="Home"/>
    <s v="Yes"/>
    <s v="No"/>
    <s v="No"/>
    <s v="Academic"/>
    <s v="Lecturer"/>
    <s v="Senior Lecturer"/>
    <s v="Yes"/>
    <s v="Chairman of Department of Conservative and Prosthetic Dentistry  (Sep, 2020)"/>
    <s v="UNIVERSITY OF NAIROBI"/>
    <s v="0000-0002-0095-4694"/>
    <m/>
    <d v="2016-02-28T00:00:00"/>
    <d v="2016-11-07T00:00:00"/>
    <s v="Yes"/>
    <d v="2016-10-10T00:00:00"/>
    <d v="2016-06-27T00:00:00"/>
    <m/>
    <s v="Development of a prototype for a restorative dental cement in Kenya"/>
    <d v="2018-07-28T00:00:00"/>
    <s v="Yes"/>
    <d v="2019-03-04T00:00:00"/>
    <s v="Yes"/>
    <m/>
    <m/>
    <m/>
    <d v="2019-11-20T00:00:00"/>
    <x v="0"/>
    <n v="45"/>
    <n v="37"/>
    <m/>
    <n v="2"/>
    <n v="2"/>
    <n v="2"/>
    <n v="4"/>
    <n v="0"/>
    <n v="0"/>
    <n v="0"/>
    <s v="JAS 1, 2016"/>
    <n v="0"/>
    <m/>
    <m/>
    <m/>
    <m/>
    <s v="No"/>
    <m/>
    <m/>
    <n v="2"/>
    <n v="2"/>
    <m/>
    <s v="SIDA/DAAD"/>
  </r>
  <r>
    <n v="144"/>
    <s v="C6/022"/>
    <s v="Olutoyin"/>
    <s v="Olubunmi"/>
    <s v="Sekoni"/>
    <x v="1"/>
    <x v="5"/>
    <s v="Nigeria"/>
    <s v="University of Ibadan"/>
    <s v="Public Health"/>
    <m/>
    <s v="University of the Witwatersrand"/>
    <s v="No"/>
    <s v="Not yet available"/>
    <s v="Married"/>
    <s v="Married"/>
    <m/>
    <s v="osekoni@cartafrica.org"/>
    <s v="t1toyin@yahoo.com"/>
    <s v="+234-803-357-9048"/>
    <s v="MPH"/>
    <d v="1972-09-18T00:00:00"/>
    <s v="Structural factors associated with sexual risk behaviour among Out-of-School adolescents in an Urban slum in South West Nigeria"/>
    <s v="Field"/>
    <s v="No"/>
    <s v="Primary"/>
    <n v="4"/>
    <d v="2017-06-05T00:00:00"/>
    <d v="2016-03-01T00:00:00"/>
    <m/>
    <s v="Prof. Christofides Nicola"/>
    <s v="Prof. Mall Sumaya"/>
    <m/>
    <n v="2"/>
    <m/>
    <m/>
    <m/>
    <m/>
    <m/>
    <m/>
    <s v="Academic"/>
    <s v="Lecturer 1"/>
    <s v="Lecturer"/>
    <m/>
    <m/>
    <s v="UNIVERSITY OF IBADAN"/>
    <s v="0000-0001-6993-1100"/>
    <m/>
    <d v="2016-02-28T00:00:00"/>
    <d v="2016-11-07T00:00:00"/>
    <s v="Yes"/>
    <d v="2017-11-30T00:00:00"/>
    <d v="2018-02-07T00:00:00"/>
    <m/>
    <m/>
    <d v="2019-07-29T00:00:00"/>
    <s v="No"/>
    <m/>
    <s v="No"/>
    <m/>
    <m/>
    <m/>
    <d v="2023-06-28T00:00:00"/>
    <x v="0"/>
    <n v="89"/>
    <n v="80"/>
    <m/>
    <n v="3"/>
    <n v="9"/>
    <n v="0"/>
    <n v="2"/>
    <n v="0"/>
    <n v="0"/>
    <n v="0"/>
    <s v="No"/>
    <n v="0"/>
    <m/>
    <m/>
    <m/>
    <m/>
    <s v="No"/>
    <m/>
    <m/>
    <n v="2"/>
    <m/>
    <m/>
    <s v="SIDA"/>
  </r>
  <r>
    <n v="145"/>
    <s v="C6/023"/>
    <s v="Mpho"/>
    <s v="Primrose"/>
    <s v="Molete"/>
    <x v="1"/>
    <x v="5"/>
    <s v="South Africa"/>
    <s v="University of the Witwatersrand"/>
    <s v="Oral Health"/>
    <s v="Public Health"/>
    <s v="University of the Witwatersrand"/>
    <s v="Yes"/>
    <s v="9200430H"/>
    <s v="Married"/>
    <s v="Married"/>
    <s v="Married"/>
    <s v="pmpho@cartafrica.org"/>
    <s v="mpho.molete@wits.ac.za"/>
    <s v="0027 647523860"/>
    <s v="Master in Dentistry, M.Sc Dental Public health"/>
    <d v="1973-11-25T00:00:00"/>
    <s v="Extent of oral health service integration into the school health program in the Tshwane District."/>
    <s v="Field"/>
    <s v="No"/>
    <s v="Primary"/>
    <n v="12"/>
    <d v="2016-01-04T00:00:00"/>
    <d v="2016-03-01T00:00:00"/>
    <m/>
    <s v="Dr. Jude Igumbor"/>
    <s v="Prof. Aimee Stewart"/>
    <m/>
    <n v="2"/>
    <s v="Home"/>
    <s v="Home"/>
    <m/>
    <s v="Yes"/>
    <s v="Yes"/>
    <m/>
    <s v="Academic"/>
    <s v="Specialist in Community Dentistry"/>
    <s v="Registered Specialist"/>
    <m/>
    <m/>
    <s v="UNIVERSITY OF THE WITWATERSRAND"/>
    <s v="0000-0001-9227-3927"/>
    <m/>
    <d v="2016-02-28T00:00:00"/>
    <d v="2016-11-07T00:00:00"/>
    <s v="Yes"/>
    <d v="2017-01-18T00:00:00"/>
    <d v="2017-01-27T00:00:00"/>
    <m/>
    <s v="Schoolbased oral health programmes in Tshwane District of Gauteng: Scope, implemntation and outcomes"/>
    <d v="2018-07-28T00:00:00"/>
    <s v="Yes"/>
    <d v="2019-03-04T00:00:00"/>
    <s v="Yes"/>
    <m/>
    <m/>
    <m/>
    <d v="2021-04-30T00:00:00"/>
    <x v="0"/>
    <n v="63"/>
    <n v="54"/>
    <s v="School-based oral health programmes in the Tshwane District of Gauteng: scope, implementation and outcomes.'"/>
    <n v="2"/>
    <n v="6"/>
    <n v="1"/>
    <n v="3"/>
    <n v="1"/>
    <n v="0"/>
    <n v="0"/>
    <s v="No"/>
    <n v="0"/>
    <m/>
    <m/>
    <m/>
    <m/>
    <s v="No"/>
    <m/>
    <m/>
    <n v="2"/>
    <n v="2"/>
    <m/>
    <s v="SIDA"/>
  </r>
  <r>
    <n v="146"/>
    <s v="C6/024"/>
    <s v="Tutu"/>
    <s v="Said"/>
    <s v="Mzee"/>
    <x v="1"/>
    <x v="5"/>
    <s v="Tanzania"/>
    <s v="Ifakara Health Institute"/>
    <s v="Molecular genetics"/>
    <s v="Molecular biology and biotechnology"/>
    <s v="University of Dar es Salaam"/>
    <s v="No"/>
    <s v="2016-07-00173"/>
    <s v="Married"/>
    <s v="Married"/>
    <m/>
    <s v="stutu@cartafrica.org"/>
    <s v="tmzee@ihi.or.tz"/>
    <s v="+255713869915"/>
    <s v="M.SC Biotechnology"/>
    <d v="1978-09-16T00:00:00"/>
    <s v="Molecular epidemiology of antibiotic resistant bacteria and their interaction mechanisms in human, livestock and environment.  "/>
    <s v="Experimental model"/>
    <s v="yes"/>
    <s v="Primary"/>
    <n v="36"/>
    <d v="2016-10-20T00:00:00"/>
    <d v="2016-03-01T00:00:00"/>
    <m/>
    <s v="Dr. Rose J Masalu"/>
    <m/>
    <m/>
    <n v="1"/>
    <s v="Host"/>
    <m/>
    <m/>
    <s v="No"/>
    <m/>
    <m/>
    <s v="Researcher"/>
    <s v="Quality Assurance Officer"/>
    <s v="Research Scientist"/>
    <m/>
    <m/>
    <s v="IFAKARA HEALTH INSTITUTE"/>
    <s v="0000-0002-5918-0574"/>
    <m/>
    <d v="2016-02-28T00:00:00"/>
    <d v="2016-11-07T00:00:00"/>
    <s v="Yes"/>
    <d v="2017-04-13T00:00:00"/>
    <d v="2017-07-20T00:00:00"/>
    <m/>
    <s v="Molecular epidemiology of Antibiotic resistant S.aureaus in Livestock and their human contacts"/>
    <d v="2018-07-28T00:00:00"/>
    <s v="Yes"/>
    <d v="2019-03-04T00:00:00"/>
    <s v="Yes"/>
    <m/>
    <m/>
    <m/>
    <d v="2024-05-31T00:00:00"/>
    <x v="0"/>
    <n v="100"/>
    <n v="91"/>
    <m/>
    <n v="2"/>
    <n v="1"/>
    <n v="0"/>
    <n v="0"/>
    <n v="0"/>
    <n v="0"/>
    <n v="0"/>
    <s v="JAS 1, 2016"/>
    <n v="0"/>
    <m/>
    <m/>
    <m/>
    <m/>
    <s v="No"/>
    <m/>
    <m/>
    <m/>
    <m/>
    <m/>
    <s v="WT-DELTAS"/>
  </r>
  <r>
    <n v="147"/>
    <s v="C6/025"/>
    <s v="Edwin"/>
    <s v="Kipkosgei"/>
    <s v="Cheruiyot Sang"/>
    <x v="0"/>
    <x v="5"/>
    <s v="Kenya"/>
    <s v="Moi University"/>
    <s v="Biostatistics"/>
    <s v="Public and Population Health"/>
    <s v="University of the Witwatersrand"/>
    <s v="No"/>
    <s v="NF"/>
    <s v="NF"/>
    <s v="NF"/>
    <s v="NF"/>
    <s v="esang@cartafrica.org"/>
    <s v="edwin.ampath@gmail.com"/>
    <s v="+254711531441"/>
    <m/>
    <m/>
    <m/>
    <m/>
    <m/>
    <m/>
    <m/>
    <m/>
    <d v="2017-03-01T00:00:00"/>
    <d v="2018-08-30T00:00:00"/>
    <m/>
    <m/>
    <m/>
    <n v="0"/>
    <m/>
    <m/>
    <m/>
    <m/>
    <m/>
    <m/>
    <m/>
    <m/>
    <m/>
    <m/>
    <m/>
    <s v="MOI UNIVERSITY"/>
    <m/>
    <m/>
    <d v="2016-02-28T00:00:00"/>
    <m/>
    <m/>
    <m/>
    <m/>
    <m/>
    <m/>
    <m/>
    <m/>
    <m/>
    <m/>
    <m/>
    <m/>
    <m/>
    <m/>
    <x v="2"/>
    <s v="Terminated"/>
    <m/>
    <m/>
    <m/>
    <m/>
    <m/>
    <m/>
    <m/>
    <m/>
    <m/>
    <s v="No"/>
    <m/>
    <m/>
    <m/>
    <m/>
    <m/>
    <m/>
    <m/>
    <m/>
    <m/>
    <m/>
    <m/>
    <s v="WT-DELTAS"/>
  </r>
  <r>
    <n v="148"/>
    <s v="C7/001"/>
    <s v="Abigail"/>
    <s v="Ruth"/>
    <s v="Dreyer"/>
    <x v="1"/>
    <x v="6"/>
    <s v="South Africa"/>
    <s v="University of the Witwatersrand"/>
    <s v="Medical Education"/>
    <s v="School of Public Health"/>
    <s v="University of the Witwatersrand"/>
    <s v="Yes"/>
    <n v="530939"/>
    <s v="Single"/>
    <s v="Single"/>
    <s v="Single"/>
    <s v="adreyer@cartafrica.org"/>
    <s v="abigaildreyer@gmail.com"/>
    <s v="+27 116152976"/>
    <s v="Masters of Public Health"/>
    <d v="1974-09-16T00:00:00"/>
    <s v="Comparative analysis of decentralised training platforms in undergraduate medical education at four South African universities"/>
    <s v="Field"/>
    <s v="No"/>
    <m/>
    <n v="3.5"/>
    <d v="2016-09-01T00:00:00"/>
    <d v="2017-03-01T00:00:00"/>
    <m/>
    <s v="Prof. Laetitia Rispel  "/>
    <m/>
    <m/>
    <n v="1"/>
    <s v="Home"/>
    <m/>
    <m/>
    <s v="Yes"/>
    <m/>
    <m/>
    <s v="Academic"/>
    <s v="Lecturer"/>
    <s v="Lecturer"/>
    <m/>
    <m/>
    <s v="UNIVERSITY OF THE WITWATERSRAND"/>
    <s v="0000-0002-0499-0094"/>
    <m/>
    <d v="2017-02-27T00:00:00"/>
    <d v="2017-11-06T00:00:00"/>
    <s v="Yes"/>
    <m/>
    <m/>
    <d v="2017-07-28T00:00:00"/>
    <s v="A comparative study of decentralized training platforms in undergraduate medical education at four South African Universities"/>
    <d v="2019-07-29T00:00:00"/>
    <s v="Yes"/>
    <d v="2021-08-02T00:00:00"/>
    <s v="No"/>
    <m/>
    <m/>
    <m/>
    <d v="2025-07-14T00:00:00"/>
    <x v="0"/>
    <n v="101"/>
    <n v="93"/>
    <s v="A comparative study of decentralised training platforms in undergraduate medical education at four South African universities"/>
    <n v="2"/>
    <n v="3"/>
    <m/>
    <m/>
    <m/>
    <m/>
    <m/>
    <s v="No"/>
    <s v="No"/>
    <m/>
    <m/>
    <m/>
    <m/>
    <s v="No"/>
    <m/>
    <m/>
    <n v="1"/>
    <m/>
    <m/>
    <s v="WT-DELTAS"/>
  </r>
  <r>
    <n v="149"/>
    <s v="C7/002"/>
    <s v="Alexander"/>
    <s v="-"/>
    <s v="Kagaha"/>
    <x v="0"/>
    <x v="6"/>
    <s v="Uganda"/>
    <s v="Makerere University"/>
    <s v="Sociology"/>
    <s v="Sociology and Social Anthropology"/>
    <s v="University of the Witwatersrand"/>
    <s v="No"/>
    <n v="1834444"/>
    <s v="Single"/>
    <s v="Single"/>
    <s v="Single"/>
    <s v="akagaha@cartafrica.org"/>
    <s v="akagaha@gmail.com"/>
    <s v="+256772419211"/>
    <s v="MA Sociology; Msc. Development Management"/>
    <d v="1978-07-22T00:00:00"/>
    <s v="The Power Discourse in Health Services Uptake: A case of Maternal and Child Health services uptake in Eastern Uganda"/>
    <s v="Field"/>
    <s v="No"/>
    <m/>
    <m/>
    <d v="2017-06-03T00:00:00"/>
    <d v="2017-03-01T00:00:00"/>
    <m/>
    <s v="Prof. Eleanor Manderson"/>
    <m/>
    <m/>
    <n v="1"/>
    <s v="Host"/>
    <m/>
    <m/>
    <s v="No"/>
    <m/>
    <m/>
    <s v="Academic"/>
    <s v="Assistant Lecturer "/>
    <s v="Assistant Lecturer"/>
    <m/>
    <m/>
    <s v="MAKERERE UNIVERSITY"/>
    <s v="0000-0002-7787-8597"/>
    <m/>
    <d v="2017-02-27T00:00:00"/>
    <d v="2017-11-06T00:00:00"/>
    <s v="Yes"/>
    <d v="2018-05-04T00:00:00"/>
    <d v="2018-05-02T00:00:00"/>
    <m/>
    <s v="Policy and Practice of Abortion Care in Eastern Uganda"/>
    <d v="2019-07-29T00:00:00"/>
    <s v="Yes"/>
    <d v="2020-03-01T00:00:00"/>
    <s v="Yes"/>
    <m/>
    <m/>
    <m/>
    <d v="2021-05-21T00:00:00"/>
    <x v="0"/>
    <n v="51"/>
    <n v="43"/>
    <s v="Policy and Practice of Abortion care in Eastern Uganda"/>
    <n v="1"/>
    <n v="2"/>
    <n v="2"/>
    <m/>
    <m/>
    <m/>
    <m/>
    <s v="No"/>
    <s v="Yes"/>
    <s v="PhD Research and dissertation writing "/>
    <d v="2017-04-05T00:00:00"/>
    <d v="2020-05-31T00:00:00"/>
    <n v="37"/>
    <s v="No"/>
    <m/>
    <m/>
    <n v="0"/>
    <n v="0"/>
    <m/>
    <s v="WT-DELTAS"/>
  </r>
  <r>
    <n v="150"/>
    <s v="C7/003"/>
    <s v="Abiola"/>
    <s v="Olubusola"/>
    <s v="Komolafe"/>
    <x v="1"/>
    <x v="6"/>
    <s v="Nigeria"/>
    <s v="Obafemi Awolowo University"/>
    <s v="Nursing"/>
    <s v="Department of Nursing Science"/>
    <s v="Obafemi Awolowo University"/>
    <s v="Yes"/>
    <s v="BMSP15/16/H/0919"/>
    <s v="Married"/>
    <s v="Married"/>
    <s v="Married"/>
    <s v="akomolafe@cartafrica.org"/>
    <s v="abiolakomolafe2016@gmail.com"/>
    <s v="XESC"/>
    <s v="MSc. (Nursing), OAU"/>
    <d v="1973-06-08T00:00:00"/>
    <s v="Digital Enabled Intervention for Improved Data Capture among Nurses in Perinatal Care in Selected Health Care Facilities in Osun State"/>
    <s v="Field"/>
    <s v="No"/>
    <m/>
    <m/>
    <d v="2016-03-29T00:00:00"/>
    <d v="2017-03-01T00:00:00"/>
    <m/>
    <s v="Prof. Irinoye Oladunni Omolola "/>
    <m/>
    <m/>
    <n v="1"/>
    <s v="Home"/>
    <m/>
    <m/>
    <s v="Yes"/>
    <m/>
    <m/>
    <s v="Researcher"/>
    <s v="Instructor"/>
    <s v="Lecturer"/>
    <m/>
    <m/>
    <s v="OBAFEMI AWOLOWO UNIVERSITY"/>
    <s v="0000-0002-2123-7782"/>
    <m/>
    <d v="2017-02-27T00:00:00"/>
    <d v="2017-11-06T00:00:00"/>
    <s v="Yes"/>
    <d v="2018-09-05T00:00:00"/>
    <d v="2018-09-10T00:00:00"/>
    <m/>
    <s v="Determinants of Implementation Success of Emergency Obstetric and Neonatal Care in Selected Health Facilities in Osun State, Nigeria"/>
    <d v="2019-07-29T00:00:00"/>
    <s v="Yes"/>
    <d v="2020-03-01T00:00:00"/>
    <s v="Yes"/>
    <m/>
    <m/>
    <m/>
    <d v="2019-12-14T00:00:00"/>
    <x v="0"/>
    <n v="34"/>
    <n v="26"/>
    <m/>
    <n v="0"/>
    <n v="1"/>
    <n v="2"/>
    <m/>
    <m/>
    <m/>
    <m/>
    <s v="No"/>
    <s v="No"/>
    <m/>
    <m/>
    <m/>
    <m/>
    <s v="No"/>
    <m/>
    <m/>
    <n v="3"/>
    <n v="3"/>
    <m/>
    <s v="WT-DELTAS"/>
  </r>
  <r>
    <n v="151"/>
    <s v="C7/004"/>
    <s v="Blessings"/>
    <s v="Nyasilia Kaunda"/>
    <s v="Kaunda-Khangamwa"/>
    <x v="1"/>
    <x v="6"/>
    <s v="Malawi"/>
    <s v="University of Malawi"/>
    <s v="Medical Anthropology"/>
    <s v="Public and Population Health"/>
    <s v="University of the Witwatersrand"/>
    <s v="No"/>
    <n v="1487823"/>
    <s v="Married"/>
    <s v="Married"/>
    <s v="Married"/>
    <s v="bkaunda@cartafrica.org"/>
    <s v="b.n.kaunda@gmail.com"/>
    <s v="+ 265 888 554052"/>
    <s v="Master of Science in Medical Anthropology"/>
    <d v="1982-06-03T00:00:00"/>
    <s v="Sexuality and reproductive health needs of adolescents living with HIV in Malawi: An anthropological study of teen club members and non-members"/>
    <s v="Field"/>
    <s v="No"/>
    <m/>
    <n v="18"/>
    <d v="2017-04-30T00:00:00"/>
    <d v="2017-03-01T00:00:00"/>
    <m/>
    <s v="Prof. Eleanor Manderson"/>
    <s v="Prof. Munthali, Alister"/>
    <s v="Dr. Chipeta, Effie"/>
    <n v="3"/>
    <s v="Host"/>
    <m/>
    <m/>
    <s v="No"/>
    <m/>
    <m/>
    <s v="Researcher"/>
    <s v="Research Scientist"/>
    <s v="Research Fellow"/>
    <m/>
    <m/>
    <s v="UNIVERSITY OF MALAWI"/>
    <s v="0000-0001-7345-9427"/>
    <m/>
    <d v="2017-02-27T00:00:00"/>
    <d v="2017-11-06T00:00:00"/>
    <s v="Yes"/>
    <d v="2018-05-15T00:00:00"/>
    <d v="2018-08-17T00:00:00"/>
    <d v="2018-08-17T00:00:00"/>
    <s v="Sexual and reproductive health, service use and resilience among adolescents in urban Blantyre"/>
    <d v="2019-07-29T00:00:00"/>
    <s v="Yes"/>
    <d v="2020-03-01T00:00:00"/>
    <s v="Yes"/>
    <m/>
    <m/>
    <m/>
    <d v="2021-05-21T00:00:00"/>
    <x v="0"/>
    <n v="51"/>
    <n v="43"/>
    <s v="Sexual and reproductive health, service use and resilience among adolescents in urban Blantyre"/>
    <n v="1"/>
    <n v="9"/>
    <n v="2"/>
    <m/>
    <m/>
    <m/>
    <m/>
    <s v="No"/>
    <s v="Yes"/>
    <s v="I work as a research scientist in a research institution and they cannot afford to employ me while studying for the PhD."/>
    <d v="2019-07-01T00:00:00"/>
    <d v="2020-12-31T00:00:00"/>
    <n v="17"/>
    <s v="No"/>
    <m/>
    <m/>
    <n v="2"/>
    <n v="2"/>
    <m/>
    <s v="WT-DELTAS"/>
  </r>
  <r>
    <n v="152"/>
    <s v="C7/005"/>
    <s v="Celestin"/>
    <m/>
    <s v="Banamwana"/>
    <x v="0"/>
    <x v="6"/>
    <s v="Rwanda"/>
    <s v="University of Rwanda"/>
    <s v="Environmental Sciences"/>
    <s v="Environmental Studies"/>
    <s v="Makerere University"/>
    <s v="No"/>
    <m/>
    <s v="Married"/>
    <s v="Married"/>
    <m/>
    <s v="cbanamwana@cartafrica.org"/>
    <s v="banacele@yahoo.fr"/>
    <s v="+250785160088"/>
    <s v="Biodiversity Concervation Sciences"/>
    <d v="1982-12-11T00:00:00"/>
    <s v="The use of Ecological Sanitation (EcoSan) latrines towards sustainable economics in Rwanda "/>
    <s v="Field"/>
    <m/>
    <m/>
    <m/>
    <d v="2017-06-30T00:00:00"/>
    <d v="2017-03-01T00:00:00"/>
    <m/>
    <s v="Dr. David Musoke, PhD "/>
    <s v=" Assoc. Prof. Nazarius Mbona Tumwesigye"/>
    <s v="Assoc.Prof.Theoneste Ntakirutimana"/>
    <n v="3"/>
    <s v="Host"/>
    <m/>
    <m/>
    <s v="Yes"/>
    <m/>
    <m/>
    <s v="Academic"/>
    <s v="Assistant Lecturer"/>
    <s v="Senior Lecturer"/>
    <s v="No"/>
    <m/>
    <s v="UNIVERSITY OF RWANDA"/>
    <s v="0000-0002-2817-2926 "/>
    <m/>
    <d v="2017-02-27T00:00:00"/>
    <d v="2017-11-06T00:00:00"/>
    <s v="Yes"/>
    <d v="2018-07-09T00:00:00"/>
    <d v="2018-12-13T00:00:00"/>
    <m/>
    <s v="Ecological sanitation technology uptake and health risks among users of its products in Burera District, Rwanda"/>
    <d v="2021-01-11T00:00:00"/>
    <s v="No"/>
    <d v="2021-08-02T00:00:00"/>
    <s v="No"/>
    <m/>
    <m/>
    <m/>
    <d v="2023-12-13T00:00:00"/>
    <x v="0"/>
    <m/>
    <n v="74"/>
    <m/>
    <m/>
    <m/>
    <m/>
    <m/>
    <m/>
    <m/>
    <m/>
    <s v="No"/>
    <m/>
    <m/>
    <m/>
    <m/>
    <m/>
    <m/>
    <m/>
    <m/>
    <n v="3"/>
    <m/>
    <m/>
    <s v="WT-DELTAS/DAAD"/>
  </r>
  <r>
    <n v="153"/>
    <s v="C7/006"/>
    <s v="Catherine"/>
    <s v="Mawia"/>
    <s v="Musyoka"/>
    <x v="1"/>
    <x v="6"/>
    <s v="Kenya"/>
    <s v="University of Nairobi"/>
    <s v="Clinical Psychology"/>
    <s v="Department of Psychiatry"/>
    <s v="University of Nairobi"/>
    <s v="Yes"/>
    <n v="10127492016"/>
    <s v="Married"/>
    <s v="Married"/>
    <s v="Married"/>
    <s v="cmusyoka@cartafrica.org"/>
    <s v="camulundu2011@gmail.com"/>
    <s v="+254 721 723514, +254 720 326 306"/>
    <s v="Master of Science Clinical Psychology"/>
    <d v="1972-09-28T00:00:00"/>
    <s v="Evaluating the Effectiveness of Peer Mentorship Programs in the Prevention of Alcohol and Drug Abuse among Students at the University of Nairobi"/>
    <s v="Field"/>
    <s v="No"/>
    <m/>
    <n v="21"/>
    <d v="2017-09-04T00:00:00"/>
    <d v="2017-03-01T00:00:00"/>
    <m/>
    <s v="Dr. Muthoni Mathai"/>
    <s v="Dr William Byansi"/>
    <s v="Dr Thomas Crea"/>
    <n v="3"/>
    <s v="Home"/>
    <m/>
    <m/>
    <s v="Yes"/>
    <m/>
    <m/>
    <s v="Other"/>
    <s v="Clinical Psychologist"/>
    <s v="Clinical Psychologist &amp; ADAP Program Coordinator"/>
    <m/>
    <m/>
    <s v="UNIVERSITY OF NAIROBI"/>
    <s v="0000-0001-6669-9860"/>
    <m/>
    <d v="2017-02-27T00:00:00"/>
    <d v="2017-11-06T00:00:00"/>
    <s v="Yes"/>
    <d v="2018-02-09T00:00:00"/>
    <d v="2018-05-31T00:00:00"/>
    <m/>
    <s v="Prevention of Alcohol and Substance Abuse: mHealth Technology Based Peer Mentoring Among University of Nairobi Students"/>
    <d v="2019-07-29T00:00:00"/>
    <s v="Yes"/>
    <d v="2020-03-01T00:00:00"/>
    <s v="Yes"/>
    <d v="2021-03-05T00:00:00"/>
    <d v="2021-09-29T00:00:00"/>
    <m/>
    <d v="2021-09-29T00:00:00"/>
    <x v="0"/>
    <n v="56"/>
    <n v="47"/>
    <m/>
    <n v="0"/>
    <n v="2"/>
    <n v="0"/>
    <m/>
    <m/>
    <m/>
    <m/>
    <s v="No"/>
    <s v="No"/>
    <m/>
    <m/>
    <m/>
    <m/>
    <s v="No"/>
    <m/>
    <m/>
    <n v="5"/>
    <n v="5"/>
    <m/>
    <s v="WT-DELTAS/DAAD"/>
  </r>
  <r>
    <n v="154"/>
    <s v="C7/007"/>
    <s v="Eniola"/>
    <s v="Olubukola"/>
    <s v="Cadmus"/>
    <x v="1"/>
    <x v="6"/>
    <s v="Nigeria"/>
    <s v="University of Ibadan"/>
    <s v="Public Health"/>
    <s v="Community Medicine"/>
    <s v="University of Ibadan"/>
    <s v="Yes"/>
    <n v="1706"/>
    <s v="Married"/>
    <s v="Married"/>
    <s v="Married"/>
    <s v="colubukola@cartafrica.org"/>
    <s v="eniyolacadmus@gmail.com"/>
    <s v="+234802360510"/>
    <m/>
    <d v="1976-06-17T00:00:00"/>
    <s v="Feasibility and preferences of older persons in Oyo State Nigeria regarding ageing in place: A Rural-Urban Comparison"/>
    <s v="Field"/>
    <m/>
    <m/>
    <n v="30.5"/>
    <d v="2017-09-21T00:00:00"/>
    <d v="2017-03-01T00:00:00"/>
    <m/>
    <s v="Prof. Eme Owoaje Theodara"/>
    <s v="Dr Adebusoye Adekunle Lawrence"/>
    <m/>
    <n v="2"/>
    <s v="Home"/>
    <m/>
    <m/>
    <s v="Yes"/>
    <m/>
    <m/>
    <s v="Academic"/>
    <m/>
    <s v="Senior Lecturer"/>
    <s v="Yes"/>
    <m/>
    <s v="UNIVERSITY OF IBADAN"/>
    <s v="0000-0002-0201-1462"/>
    <m/>
    <d v="2017-02-27T00:00:00"/>
    <d v="2017-11-06T00:00:00"/>
    <s v="Yes"/>
    <m/>
    <m/>
    <m/>
    <s v="An exploration of models for community care and desire to Age in Place among older persons in Oyo State, South Western Nigeria"/>
    <d v="2019-07-29T00:00:00"/>
    <s v="Yes"/>
    <d v="2020-03-01T00:00:00"/>
    <s v="Yes"/>
    <m/>
    <d v="2021-08-27T00:00:00"/>
    <d v="2021-09-13T00:00:00"/>
    <d v="2021-09-13T00:00:00"/>
    <x v="0"/>
    <n v="55"/>
    <n v="47"/>
    <s v="Unmet Needs for Informal Support and Their Health Implications for Older Adults in Oyo State, Nigeria"/>
    <n v="7"/>
    <n v="9"/>
    <n v="4"/>
    <m/>
    <m/>
    <m/>
    <m/>
    <s v="No"/>
    <m/>
    <m/>
    <d v="2020-09-04T00:00:00"/>
    <d v="2021-03-01T00:00:00"/>
    <n v="6"/>
    <m/>
    <m/>
    <m/>
    <n v="4"/>
    <n v="4"/>
    <m/>
    <s v="WT-DELTAS"/>
  </r>
  <r>
    <n v="155"/>
    <s v="C7/008"/>
    <s v="Wanangwa"/>
    <s v="Chimwaza"/>
    <s v="Manda"/>
    <x v="1"/>
    <x v="6"/>
    <s v="Malawi"/>
    <s v="University of Malawi"/>
    <s v="Public Health"/>
    <s v="Public Health"/>
    <s v="University of the Witwatersrand"/>
    <s v="No"/>
    <n v="1746377"/>
    <s v="Married"/>
    <s v="Married"/>
    <m/>
    <s v="wmanda@cartafrica.org"/>
    <s v="wchimwaza@medcol.mw"/>
    <s v="+265999445465"/>
    <s v="Master of Public Health"/>
    <d v="1981-08-18T00:00:00"/>
    <s v="Lived Experiences of Couple Adopters of Modern Contraceptive Methods: Husbands’ Perspectives"/>
    <s v="Field"/>
    <s v="No"/>
    <m/>
    <n v="20"/>
    <d v="2017-08-31T00:00:00"/>
    <d v="2017-03-01T00:00:00"/>
    <m/>
    <s v="Associate Professor Yandisa Sikweyiya"/>
    <s v="Associate Professor Mphatso Kamndaya"/>
    <m/>
    <n v="2"/>
    <s v="Home"/>
    <m/>
    <m/>
    <s v="Yes"/>
    <m/>
    <m/>
    <s v="Researcher"/>
    <s v="Research Coordinator"/>
    <s v="Research coordinator"/>
    <m/>
    <m/>
    <s v="UNIVERSITY OF MALAWI"/>
    <s v="0000-0001-8061-8457"/>
    <m/>
    <d v="2017-02-27T00:00:00"/>
    <d v="2017-11-06T00:00:00"/>
    <s v="Yes"/>
    <d v="2018-08-29T00:00:00"/>
    <d v="2018-11-06T00:00:00"/>
    <m/>
    <s v="Social Support and Sexual Health among Very Young adolescent girls in two Districts in Malawi: A Narrative Inquiry"/>
    <d v="2019-07-29T00:00:00"/>
    <s v="Yes"/>
    <d v="2020-03-01T00:00:00"/>
    <s v="Yes"/>
    <m/>
    <m/>
    <m/>
    <d v="2023-11-18T00:00:00"/>
    <x v="0"/>
    <n v="81"/>
    <n v="73"/>
    <s v="Social support and sexual health among very young adolescent girls in two districts in Malawi: A narrative inquiry"/>
    <n v="1"/>
    <n v="0"/>
    <n v="0"/>
    <m/>
    <m/>
    <m/>
    <m/>
    <s v="JAS 1&amp;2, 2017"/>
    <s v="No"/>
    <m/>
    <m/>
    <m/>
    <m/>
    <s v="No"/>
    <m/>
    <m/>
    <n v="2"/>
    <m/>
    <m/>
    <s v="SIDA"/>
  </r>
  <r>
    <n v="156"/>
    <s v="C7/009"/>
    <s v="Madalitso"/>
    <s v="Enock"/>
    <s v="Chisati"/>
    <x v="0"/>
    <x v="6"/>
    <s v="Malawi"/>
    <s v="University of Malawi"/>
    <s v="Exercise Science"/>
    <s v="Physiotherapy"/>
    <s v="University of the Malawi"/>
    <s v="Yes"/>
    <s v="201580013286"/>
    <s v="Married"/>
    <s v="Married"/>
    <s v="Married"/>
    <s v="echisati@cartafrica.org"/>
    <s v="echisati@medcol.mw"/>
    <s v="+265888168284"/>
    <s v="MSc in Exercise Physiology and Sports Sciences"/>
    <d v="1976-06-05T00:00:00"/>
    <s v="Lipodystrophy and physical fitness surveillance of people living with HIV while on antiretroviral therapy in Malawi"/>
    <s v="Clinical research"/>
    <m/>
    <m/>
    <n v="18.5"/>
    <d v="2016-11-30T00:00:00"/>
    <d v="2017-03-01T00:00:00"/>
    <m/>
    <s v="Professor Lampiao Fanuel"/>
    <s v="Professor Demitri Constantino"/>
    <m/>
    <n v="2"/>
    <s v="Home"/>
    <m/>
    <m/>
    <s v="No"/>
    <m/>
    <m/>
    <s v="Academic"/>
    <s v="Lecturer"/>
    <s v="Associate Professor"/>
    <s v="Yes"/>
    <s v="Head of department of Physiotherapy; Country Contact |Global Observatory for Physical Activity (GoPA); Part Time Lecturer|Health &amp; Fitness Professionals Academy (HFPA) International; Chairperson |College of Medicine HPC Sports Science Committee; (Oct 22020)"/>
    <s v="UNIVERSITY OF MALAWI"/>
    <s v="0000-0001-5596-9386"/>
    <m/>
    <d v="2017-02-27T00:00:00"/>
    <d v="2017-11-06T00:00:00"/>
    <s v="Yes"/>
    <d v="2017-06-06T00:00:00"/>
    <d v="2017-08-28T00:00:00"/>
    <m/>
    <s v="Physical fitness and bone mineral density in people living with HIV and receiving antiretroviral therapy in Blantyre, Malawi"/>
    <d v="2019-07-29T00:00:00"/>
    <s v="Yes"/>
    <d v="2020-03-01T00:00:00"/>
    <s v="Yes"/>
    <m/>
    <d v="2020-11-12T00:00:00"/>
    <m/>
    <d v="2020-12-16T00:00:00"/>
    <x v="0"/>
    <n v="46"/>
    <n v="38"/>
    <s v="Reduced bone mineral density among people living wih HIV and receiving ant-retroviral therapy in Blantyre, Malawi: Pharmacological challenges, prevalence and the role of exercise"/>
    <n v="2"/>
    <n v="8"/>
    <n v="2"/>
    <m/>
    <m/>
    <m/>
    <m/>
    <s v="No"/>
    <s v="No"/>
    <m/>
    <m/>
    <m/>
    <m/>
    <s v="No"/>
    <m/>
    <m/>
    <n v="3"/>
    <n v="3"/>
    <m/>
    <s v="WT-DELTAS"/>
  </r>
  <r>
    <n v="157"/>
    <s v="C7/010"/>
    <s v="Edna"/>
    <s v="Wairimu"/>
    <s v="Kamau"/>
    <x v="1"/>
    <x v="6"/>
    <s v="Kenya"/>
    <s v="University of Nairobi"/>
    <s v="Internal Medicine"/>
    <s v="Clinical Medicine and Therapeutics"/>
    <s v="University of Nairobi"/>
    <s v="Yes"/>
    <m/>
    <s v="Married"/>
    <s v="Married"/>
    <m/>
    <s v="ekamau@cartafrica.org"/>
    <s v="dr.ednakamau@gmail.com"/>
    <s v="+254 722-649187"/>
    <m/>
    <d v="1980-02-23T00:00:00"/>
    <s v="Detection of esophageal squamous cell dysplasia and early squamous cell carcinoma in high risk populations"/>
    <m/>
    <m/>
    <m/>
    <n v="22.5"/>
    <d v="2017-08-31T00:00:00"/>
    <d v="2017-03-01T00:00:00"/>
    <d v="2021-01-18T00:00:00"/>
    <s v="Professor Lucy Muchiri"/>
    <m/>
    <m/>
    <n v="1"/>
    <s v="Home"/>
    <m/>
    <m/>
    <s v="Yes"/>
    <m/>
    <m/>
    <s v="Academic"/>
    <m/>
    <m/>
    <m/>
    <m/>
    <s v="UNIVERSITY OF NAIROBI"/>
    <m/>
    <m/>
    <d v="2017-02-27T00:00:00"/>
    <d v="2017-11-06T00:00:00"/>
    <s v="Yes"/>
    <d v="2017-08-23T00:00:00"/>
    <d v="2017-10-18T00:00:00"/>
    <d v="2017-11-08T00:00:00"/>
    <s v="Non-Alcoholic Steatohepatitis and Advanced Fibrosis in Patients with Non-Alcoholic Fatty Liver Disease at the Kenyatta National Clinical research - The Diagnostic Utility of Non-Invasive Tests"/>
    <s v="Not attended"/>
    <s v="No"/>
    <s v="Not attended"/>
    <s v="No"/>
    <m/>
    <m/>
    <m/>
    <m/>
    <x v="2"/>
    <s v="Terminated"/>
    <m/>
    <m/>
    <m/>
    <m/>
    <m/>
    <m/>
    <m/>
    <m/>
    <m/>
    <s v="No"/>
    <m/>
    <m/>
    <m/>
    <m/>
    <m/>
    <m/>
    <m/>
    <m/>
    <m/>
    <m/>
    <m/>
    <s v="WT-DELTAS"/>
  </r>
  <r>
    <n v="158"/>
    <s v="C7/011"/>
    <s v="Felishana"/>
    <s v="Jepkosgei"/>
    <s v="Cherop"/>
    <x v="1"/>
    <x v="6"/>
    <s v="Kenya"/>
    <s v="Moi University"/>
    <s v="Management Science"/>
    <s v="Management Science, School of Business and Economics"/>
    <s v="Moi University"/>
    <s v="No"/>
    <s v="SBE/DPHIL/BM/18/15"/>
    <s v="Single"/>
    <s v="Single"/>
    <s v="Single"/>
    <s v="fcherop@cartafrica.org"/>
    <s v="fcherop@gmail.com"/>
    <s v="+254720296334"/>
    <s v="MBA, Strategic Management, MSc. International Health Research Ethics "/>
    <d v="1981-06-17T00:00:00"/>
    <s v="Entrepreneurial Orientation and Self-Concept Traits on Health Outcomes of People Living With HIV/Aids in Western Kenya"/>
    <s v="Field"/>
    <s v="No"/>
    <m/>
    <m/>
    <d v="2017-05-01T00:00:00"/>
    <d v="2017-03-01T00:00:00"/>
    <m/>
    <s v="Prof. Michael Korir"/>
    <s v="Dr. Juddy Wachira"/>
    <m/>
    <n v="2"/>
    <s v="Home"/>
    <m/>
    <m/>
    <s v="No"/>
    <m/>
    <m/>
    <s v="Academic"/>
    <s v="Graduate Assistant"/>
    <s v="Lecturer"/>
    <s v="Yes"/>
    <m/>
    <s v="MOI UNIVERSITY"/>
    <s v="0000-0001-5599-0839"/>
    <m/>
    <d v="2017-02-27T00:00:00"/>
    <d v="2017-11-06T00:00:00"/>
    <s v="Yes"/>
    <m/>
    <m/>
    <m/>
    <s v="Strategic Leadership, Relational Dynamics and Patient Loyalty to HIV Care in a Public Clinical research in Eldoret, Western Kenya"/>
    <d v="2021-01-11T00:00:00"/>
    <s v="No"/>
    <d v="2021-08-02T00:00:00"/>
    <s v="No"/>
    <m/>
    <m/>
    <m/>
    <d v="2022-12-22T00:00:00"/>
    <x v="0"/>
    <n v="70"/>
    <n v="62"/>
    <s v="Strategic Clinical Leader Attributes and Health System Factors Associated with Patient Loyalty to HIV Care in Moi Teaching and Referral Clinical research, Eldoret, Kenya"/>
    <n v="3"/>
    <m/>
    <m/>
    <m/>
    <m/>
    <m/>
    <m/>
    <s v="JAS 3&amp;4, 2021"/>
    <s v="No"/>
    <m/>
    <m/>
    <m/>
    <m/>
    <s v="No"/>
    <m/>
    <m/>
    <n v="0"/>
    <m/>
    <m/>
    <s v="WT-DELTAS/DAAD"/>
  </r>
  <r>
    <n v="159"/>
    <s v="C7/012"/>
    <s v="Folake"/>
    <s v="Barakat"/>
    <s v="Lawal"/>
    <x v="1"/>
    <x v="6"/>
    <s v="Nigeria"/>
    <s v="University of Ibadan"/>
    <s v="Dentistry"/>
    <s v="Department of Periodontology and Community Dentistry"/>
    <s v="University of Ibadan"/>
    <s v="Yes"/>
    <m/>
    <s v="Married"/>
    <s v="Married"/>
    <s v="Married"/>
    <s v="flawal@cartafrica.org"/>
    <s v="folakemilawal@yahoo.com"/>
    <s v="+2348023658988"/>
    <s v="MDS"/>
    <d v="1979-06-29T00:00:00"/>
    <s v="Evaluation and comparison of oral health education delivery strategies in the promotion of oral health among adolescents in Ibadan"/>
    <s v="Field"/>
    <s v="No"/>
    <m/>
    <n v="32.5"/>
    <d v="2017-04-03T00:00:00"/>
    <d v="2017-03-01T00:00:00"/>
    <m/>
    <s v="Professor Oke Aderemi Gbemisola"/>
    <m/>
    <m/>
    <n v="1"/>
    <s v="Home"/>
    <m/>
    <m/>
    <s v="Yes"/>
    <m/>
    <m/>
    <s v="Academic"/>
    <s v="Coordinator Community oral health programme"/>
    <s v="Professor"/>
    <s v="Yes"/>
    <m/>
    <s v="UNIVERSITY OF IBADAN"/>
    <s v="0000-0002-3193-387X"/>
    <m/>
    <d v="2017-02-27T00:00:00"/>
    <d v="2017-11-06T00:00:00"/>
    <s v="Yes"/>
    <m/>
    <d v="2018-03-16T00:00:00"/>
    <m/>
    <s v="Comparison of school based oral health promotion strategies among adolescents in Ibadan, Nigeria"/>
    <d v="2019-07-29T00:00:00"/>
    <s v="Yes"/>
    <d v="2020-03-01T00:00:00"/>
    <s v="Yes"/>
    <m/>
    <m/>
    <m/>
    <d v="2021-09-21T00:00:00"/>
    <x v="0"/>
    <n v="55"/>
    <n v="47"/>
    <m/>
    <n v="12"/>
    <n v="14"/>
    <n v="8"/>
    <m/>
    <m/>
    <m/>
    <m/>
    <s v="No"/>
    <s v="No"/>
    <m/>
    <d v="2020-09-03T00:00:00"/>
    <d v="2021-04-01T00:00:00"/>
    <n v="7"/>
    <s v="No"/>
    <m/>
    <m/>
    <n v="4"/>
    <n v="4"/>
    <m/>
    <s v="WT-DELTAS"/>
  </r>
  <r>
    <n v="160"/>
    <s v="C7/013"/>
    <s v="Funmilola"/>
    <s v="Folasade"/>
    <s v="Oyinlola"/>
    <x v="1"/>
    <x v="6"/>
    <s v="Nigeria"/>
    <s v="Obafemi Awolowo University"/>
    <s v="Demography and Social Statistics"/>
    <s v="Demography and Social Statistics"/>
    <s v="Obafemi Awolowo University"/>
    <s v="Yes"/>
    <s v="SSP15/16/R/0001"/>
    <s v="Married"/>
    <s v="Married"/>
    <s v="Married"/>
    <s v="foyinlola@cartafrica.org"/>
    <s v="funmibek1@yahoo.com"/>
    <s v="+2347037847020"/>
    <s v="M.sc Demography and Social Statistics"/>
    <d v="1981-06-20T00:00:00"/>
    <s v="Childbearing Choices and Intentions among Married Women in Nigeria"/>
    <s v="Field"/>
    <s v="No"/>
    <m/>
    <m/>
    <d v="2016-11-09T00:00:00"/>
    <d v="2017-03-01T00:00:00"/>
    <m/>
    <s v="Prof. Bamiwuye Olusina"/>
    <s v="Dr. Adedokun Sulaimon "/>
    <m/>
    <n v="2"/>
    <s v="Home"/>
    <m/>
    <m/>
    <s v="Yes"/>
    <m/>
    <m/>
    <s v="Academic"/>
    <s v="Assistant lecturer"/>
    <s v="Senior Lecturer"/>
    <s v="Yes"/>
    <m/>
    <s v="OBAFEMI AWOLOWO UNIVERSITY"/>
    <s v="0000-0002-9630-963X"/>
    <m/>
    <d v="2017-02-27T00:00:00"/>
    <d v="2017-11-06T00:00:00"/>
    <s v="Yes"/>
    <d v="2018-05-10T00:00:00"/>
    <d v="2018-05-14T00:00:00"/>
    <m/>
    <s v="Individual, Household and Neighbourhood Factors Influencing Women's Reproductive Choices in Nigeria"/>
    <d v="2019-07-29T00:00:00"/>
    <s v="Yes"/>
    <d v="2020-03-01T00:00:00"/>
    <s v="Yes"/>
    <m/>
    <m/>
    <m/>
    <d v="2019-11-14T00:00:00"/>
    <x v="0"/>
    <n v="33"/>
    <n v="25"/>
    <m/>
    <n v="0"/>
    <n v="0"/>
    <n v="2"/>
    <m/>
    <m/>
    <m/>
    <m/>
    <s v="JAS1, 2017"/>
    <s v="No"/>
    <m/>
    <m/>
    <m/>
    <m/>
    <s v="No"/>
    <m/>
    <m/>
    <n v="2"/>
    <n v="2"/>
    <m/>
    <s v="WT-DELTAS"/>
  </r>
  <r>
    <n v="161"/>
    <s v="C7/014"/>
    <s v="Justus"/>
    <s v="Khashmottoh"/>
    <s v="Musasiah"/>
    <x v="0"/>
    <x v="6"/>
    <s v="Kenya"/>
    <s v="APHRC"/>
    <s v="Social Sciences"/>
    <s v="Research Capacity Strengthening Division"/>
    <s v="University of the Witwatersrand"/>
    <s v="No"/>
    <m/>
    <s v="Married"/>
    <s v="Married"/>
    <m/>
    <s v="jmusasiah@cartafrica.org"/>
    <s v="musasiahjustus@yahoo.com; justus.musasiah.ke@gmail.com"/>
    <s v="+254720970716"/>
    <m/>
    <d v="1981-03-23T00:00:00"/>
    <s v="Assessing the importance of private providers in Maternal Health Services in Nairobi Slums"/>
    <m/>
    <m/>
    <m/>
    <m/>
    <d v="2017-04-30T00:00:00"/>
    <d v="2017-03-01T00:00:00"/>
    <d v="2020-04-09T00:00:00"/>
    <s v="Dr. Caryn Abrahams"/>
    <s v="Prof. Alex Van Den Heever"/>
    <m/>
    <n v="2"/>
    <s v="Host"/>
    <m/>
    <m/>
    <s v="Yes"/>
    <m/>
    <m/>
    <s v="Administrative"/>
    <m/>
    <m/>
    <m/>
    <m/>
    <s v=""/>
    <s v="0000-0001-8586-186X"/>
    <m/>
    <d v="2017-02-27T00:00:00"/>
    <d v="2017-11-06T00:00:00"/>
    <s v="Yes"/>
    <m/>
    <m/>
    <m/>
    <m/>
    <s v="Not attended"/>
    <s v="No"/>
    <s v="Not attended"/>
    <s v="No"/>
    <m/>
    <m/>
    <m/>
    <m/>
    <x v="2"/>
    <s v="Terminated"/>
    <m/>
    <m/>
    <m/>
    <m/>
    <m/>
    <m/>
    <m/>
    <m/>
    <m/>
    <s v="No"/>
    <m/>
    <m/>
    <m/>
    <m/>
    <m/>
    <m/>
    <m/>
    <m/>
    <m/>
    <m/>
    <m/>
    <s v="SIDA"/>
  </r>
  <r>
    <n v="162"/>
    <s v="C7/015"/>
    <s v="Judith"/>
    <s v="Reegan Mulubwa"/>
    <s v="Mwansa-Kambafwile"/>
    <x v="1"/>
    <x v="6"/>
    <s v="South Africa"/>
    <s v="University of the Witwatersrand"/>
    <s v="Epidemiology and Biostatistics"/>
    <s v="Public Health"/>
    <s v="University of the Witwatersrand"/>
    <s v="No"/>
    <n v="1512734"/>
    <s v="Married"/>
    <s v="Married"/>
    <m/>
    <s v="jmwansa@cartafrica.org"/>
    <s v="judy.mwansa@gmail.com"/>
    <s v="+27739217403"/>
    <m/>
    <d v="1976-10-26T00:00:00"/>
    <s v="Initial Lost to follow-up and Contact Tracing among Tuberculosis patients: The Role of Ward-based Outreach Teams and SMS Technology"/>
    <s v="Field"/>
    <m/>
    <m/>
    <n v="5"/>
    <d v="2016-03-14T00:00:00"/>
    <d v="2017-03-01T00:00:00"/>
    <m/>
    <s v="Prof. Colin Menezes  "/>
    <m/>
    <m/>
    <n v="1"/>
    <s v="Home"/>
    <m/>
    <m/>
    <s v="No"/>
    <m/>
    <m/>
    <s v="Researcher"/>
    <s v="Program Manager"/>
    <s v="Senior Epidemiologist"/>
    <s v="Yes"/>
    <m/>
    <s v="UNIVERSITY OF THE WITWATERSRAND"/>
    <s v="0000-0001-8552-2366"/>
    <m/>
    <d v="2017-02-27T00:00:00"/>
    <d v="2017-11-06T00:00:00"/>
    <s v="Yes"/>
    <d v="2016-08-17T00:00:00"/>
    <d v="2018-08-08T00:00:00"/>
    <d v="2017-06-30T00:00:00"/>
    <s v="Initial lost to follow up and contact tracing amongst tuberclosis patients: the role of ward based outreach teams (WBOT'S) and short message services (SMS) technology"/>
    <d v="2019-07-29T00:00:00"/>
    <s v="Yes"/>
    <d v="2021-08-02T00:00:00"/>
    <s v="No"/>
    <m/>
    <m/>
    <m/>
    <d v="2023-03-10T00:00:00"/>
    <x v="0"/>
    <m/>
    <n v="65"/>
    <s v="Initial lost to follow up and contact tracing amongst tuberclosis patients: the role of ward based outreach teams (WBOT'S) and short message services (SMS) technology"/>
    <n v="10"/>
    <n v="8"/>
    <n v="0"/>
    <m/>
    <m/>
    <m/>
    <m/>
    <s v="JAS 2, 2017"/>
    <m/>
    <m/>
    <m/>
    <m/>
    <m/>
    <m/>
    <m/>
    <m/>
    <n v="3"/>
    <m/>
    <m/>
    <s v="SIDA"/>
  </r>
  <r>
    <n v="163"/>
    <s v="C7/016"/>
    <s v="Kellen"/>
    <s v="Joyce"/>
    <s v="Karimi"/>
    <x v="1"/>
    <x v="6"/>
    <s v="Kenya"/>
    <s v="University of Nairobi"/>
    <s v="EPIDEMIOLOGY/ BIOSTATISTICS"/>
    <s v="SCHOOL OF PUBLIC HEALTH"/>
    <s v="University of the Witwatersrand"/>
    <s v="No"/>
    <n v="2012904"/>
    <s v="Married"/>
    <s v="Married"/>
    <m/>
    <s v="kkarimi@cartafrica.org"/>
    <s v="karimikellen@gmail.com"/>
    <s v="+254(0)721263316"/>
    <m/>
    <d v="1979-11-10T00:00:00"/>
    <s v="Prevalence and Risk factors of non-communicable diseases related to urban ground water among households in informal settlements, Kisumu City, Kenya"/>
    <s v="Laboratory"/>
    <m/>
    <m/>
    <n v="23"/>
    <d v="2017-06-30T00:00:00"/>
    <d v="2017-03-01T00:00:00"/>
    <m/>
    <s v="Prof. Mutuku A. Mwanthi"/>
    <m/>
    <m/>
    <n v="1"/>
    <s v="Home"/>
    <m/>
    <m/>
    <s v="Yes"/>
    <m/>
    <m/>
    <s v="Researcher"/>
    <s v="Research Associate"/>
    <s v="Lecturer"/>
    <m/>
    <m/>
    <s v="UNIVERSITY OF NAIROBI"/>
    <s v="0000-0001-7064-8003"/>
    <m/>
    <d v="2017-02-27T00:00:00"/>
    <d v="2017-11-06T00:00:00"/>
    <s v="Yes"/>
    <d v="2018-08-29T00:00:00"/>
    <d v="2019-04-24T00:00:00"/>
    <m/>
    <s v="Investigation of Contamination of Community Groundwater Sources with Antibiotics in Informal Settlements in Kisumu, Kenya"/>
    <d v="2021-01-11T00:00:00"/>
    <s v="No"/>
    <d v="2021-08-02T00:00:00"/>
    <s v="No"/>
    <m/>
    <m/>
    <m/>
    <d v="2023-09-26T00:00:00"/>
    <x v="0"/>
    <n v="79"/>
    <n v="71"/>
    <s v="Investigation of contamination of community groundwater sources with antibiotics in informal settlements in Kisumu, Kenya"/>
    <m/>
    <m/>
    <m/>
    <m/>
    <m/>
    <m/>
    <m/>
    <s v="JAS 3&amp;4, 2021"/>
    <m/>
    <m/>
    <m/>
    <m/>
    <m/>
    <m/>
    <m/>
    <m/>
    <n v="1"/>
    <m/>
    <m/>
    <s v="SIDA/DAAD"/>
  </r>
  <r>
    <n v="164"/>
    <s v="C7/017"/>
    <s v="Marceline"/>
    <s v="Francis"/>
    <s v="Finda"/>
    <x v="1"/>
    <x v="6"/>
    <s v="Tanzania"/>
    <s v="Ifakara Health Institute"/>
    <s v="Public Health"/>
    <s v="Public Health"/>
    <s v="University of the Witwatersrand"/>
    <s v="No"/>
    <s v="Carta-17-17"/>
    <s v="Single"/>
    <s v="Single"/>
    <s v="Single"/>
    <s v="mfinda@cartafrica.org"/>
    <s v="marcelinefinda@gmail.com"/>
    <s v="+255684967440"/>
    <m/>
    <d v="1979-11-22T00:00:00"/>
    <s v="Effective outbreak Communication to urban and rural communities in Tanzania, using Zika as an example "/>
    <s v="Clinical research"/>
    <m/>
    <m/>
    <m/>
    <d v="2017-03-31T00:00:00"/>
    <d v="2017-03-01T00:00:00"/>
    <m/>
    <s v="Dr. Fredros Okumu"/>
    <m/>
    <m/>
    <n v="1"/>
    <s v="Host"/>
    <m/>
    <m/>
    <s v="No"/>
    <m/>
    <m/>
    <s v="Researcher"/>
    <m/>
    <s v="Senior Research Scientist"/>
    <m/>
    <m/>
    <s v="IFAKARA HEALTH INSTITUTE"/>
    <s v="0000-0003-4460-4415"/>
    <m/>
    <d v="2017-02-27T00:00:00"/>
    <d v="2017-11-06T00:00:00"/>
    <s v="Yes"/>
    <d v="2018-06-12T00:00:00"/>
    <d v="2018-06-29T00:00:00"/>
    <m/>
    <s v="Awareness and acceptance of alternative technologies for malaria control among stakeholders in Tanzania: A community engagement processs"/>
    <d v="2019-07-29T00:00:00"/>
    <s v="Yes"/>
    <d v="2020-03-01T00:00:00"/>
    <s v="Yes"/>
    <d v="2021-07-15T00:00:00"/>
    <m/>
    <m/>
    <d v="2021-09-30T00:00:00"/>
    <x v="0"/>
    <n v="56"/>
    <n v="47"/>
    <s v="Awareness and acceptance of alternative technologies for malaria control among stakeholders in Tanzania: A community engagement processs"/>
    <n v="1"/>
    <n v="23"/>
    <n v="8"/>
    <m/>
    <m/>
    <m/>
    <m/>
    <s v="No"/>
    <m/>
    <m/>
    <m/>
    <m/>
    <m/>
    <m/>
    <m/>
    <m/>
    <n v="4"/>
    <n v="4"/>
    <m/>
    <s v="SIDA"/>
  </r>
  <r>
    <n v="165"/>
    <s v="C7/018"/>
    <s v="Martha"/>
    <s v="Kabudula"/>
    <s v="Makwero"/>
    <x v="1"/>
    <x v="6"/>
    <s v="Malawi"/>
    <s v="University of Malawi"/>
    <s v="Medicine"/>
    <s v="Family Medicine"/>
    <s v="University of the Witwatersrand"/>
    <s v="No"/>
    <n v="2083454"/>
    <s v="Married"/>
    <s v="Married"/>
    <s v="Married"/>
    <s v="mmakwero@cartafrica.org"/>
    <s v="marthamakwero@gmail.com"/>
    <s v="+265 884111312"/>
    <s v="Masters in Medicine ( Family Medicine)"/>
    <d v="1975-03-03T00:00:00"/>
    <s v="Assessment of chronic care patients’ perspectives on core attributes of patient centered care in Malawi"/>
    <s v="Laboratory"/>
    <s v="yes"/>
    <m/>
    <n v="19.5"/>
    <d v="2017-03-22T00:00:00"/>
    <d v="2017-03-01T00:00:00"/>
    <m/>
    <s v="Prof. Adamson Muula"/>
    <s v="Jude Igumbor"/>
    <m/>
    <n v="2"/>
    <s v="Host"/>
    <m/>
    <m/>
    <s v="Yes"/>
    <m/>
    <m/>
    <s v="Academic"/>
    <s v="Clinical Lecturer"/>
    <s v="Clinical Lecturer &amp; Senior advisor"/>
    <s v="Yes"/>
    <s v="Head of Department, Family Medicine department"/>
    <s v="UNIVERSITY OF MALAWI"/>
    <s v="0000-0002-8396-5056"/>
    <m/>
    <d v="2017-02-27T00:00:00"/>
    <d v="2017-11-06T00:00:00"/>
    <s v="Yes"/>
    <d v="2019-05-08T00:00:00"/>
    <d v="2019-07-02T00:00:00"/>
    <m/>
    <s v="STAKEHOLDERS' UNDERSTANDING AND EXPERIENCES OF PATIENT CENTRED CARE: A CASE STUDY OF DIABETES MELLITUS MANAGEMENT IN BLANTYRE, MALAWI."/>
    <d v="2021-01-11T00:00:00"/>
    <s v="No"/>
    <d v="2021-08-02T00:00:00"/>
    <s v="No"/>
    <m/>
    <m/>
    <m/>
    <d v="2024-10-30T00:00:00"/>
    <x v="0"/>
    <n v="93"/>
    <n v="84"/>
    <s v="The Assessment of Patient-centered Care among diabetic patients in Southern Malawi"/>
    <n v="0"/>
    <n v="13"/>
    <n v="0"/>
    <m/>
    <m/>
    <m/>
    <m/>
    <s v="No"/>
    <s v="No"/>
    <m/>
    <m/>
    <m/>
    <m/>
    <s v="No"/>
    <m/>
    <m/>
    <n v="2"/>
    <m/>
    <m/>
    <s v="SIDA"/>
  </r>
  <r>
    <n v="166"/>
    <s v="C7/019"/>
    <s v="Marie Claire"/>
    <s v="-"/>
    <s v="Uwamahoro"/>
    <x v="1"/>
    <x v="6"/>
    <s v="Rwanda"/>
    <s v="University of Rwanda"/>
    <s v="Nursing"/>
    <s v="Nursing"/>
    <s v="University of the Witwatersrand"/>
    <s v="No"/>
    <n v="1760159"/>
    <s v="Married"/>
    <s v="Married"/>
    <s v="Married"/>
    <s v="muwamahoro@cartafrica.org"/>
    <s v="clairuwa073@gmail.com"/>
    <s v="+250788402547"/>
    <m/>
    <d v="1979-08-15T00:00:00"/>
    <s v="Developing intervention strategies to improve health literacy and quality of life for diabetic patients in Rwanda"/>
    <s v="Clinical research"/>
    <m/>
    <m/>
    <n v="15"/>
    <d v="2017-07-01T00:00:00"/>
    <d v="2017-03-01T00:00:00"/>
    <m/>
    <s v="Dr. Nokuthula Mafutha"/>
    <s v="Professor Daleen Casteleijn"/>
    <m/>
    <n v="2"/>
    <s v="Host"/>
    <m/>
    <m/>
    <s v="Yes"/>
    <m/>
    <m/>
    <s v="Academic"/>
    <m/>
    <s v="Post-Doctoral Associate"/>
    <s v="Yes"/>
    <m/>
    <s v="UNIVERSITY OF CALGARY (2022)"/>
    <s v="0000-0002-0750-3992"/>
    <m/>
    <d v="2017-02-27T00:00:00"/>
    <d v="2017-11-06T00:00:00"/>
    <s v="Yes"/>
    <d v="2018-02-15T00:00:00"/>
    <d v="2018-04-06T00:00:00"/>
    <m/>
    <s v="Development and pilot testing of an instrument to assess self management barriers among patients diagonised with type 2 diabetes patients in Rwanda."/>
    <d v="2019-07-29T00:00:00"/>
    <s v="Yes"/>
    <d v="2020-03-01T00:00:00"/>
    <s v="Yes"/>
    <m/>
    <m/>
    <m/>
    <d v="2021-05-28T00:00:00"/>
    <x v="0"/>
    <n v="52"/>
    <n v="43"/>
    <m/>
    <m/>
    <m/>
    <m/>
    <m/>
    <m/>
    <m/>
    <m/>
    <s v="No"/>
    <m/>
    <m/>
    <d v="2020-04-09T00:00:00"/>
    <d v="2020-07-23T00:00:00"/>
    <n v="4"/>
    <m/>
    <m/>
    <m/>
    <n v="3"/>
    <n v="3"/>
    <m/>
    <s v="SIDA"/>
  </r>
  <r>
    <n v="167"/>
    <s v="C7/020"/>
    <s v="Nishimwe"/>
    <s v="Aurore"/>
    <s v="Aurore"/>
    <x v="1"/>
    <x v="6"/>
    <s v="Rwanda"/>
    <s v="University of Rwanda"/>
    <s v="Public Health"/>
    <s v="Public Health"/>
    <s v="University of the Witwatersrand"/>
    <s v="No"/>
    <n v="1941393"/>
    <s v="Married"/>
    <s v="Married"/>
    <s v="Married"/>
    <s v="naurore@cartafrica.org"/>
    <s v="aurorehirwa@gmail.com"/>
    <s v="+250788814121"/>
    <s v="Master of Science in Health Informatics"/>
    <d v="1986-12-14T00:00:00"/>
    <s v="M-Health To Battle Maternal Death In Sub - Saharan Africa. Case Of Rwanda"/>
    <s v="Field"/>
    <s v="No"/>
    <m/>
    <n v="10.5"/>
    <d v="2017-04-01T00:00:00"/>
    <d v="2017-03-01T00:00:00"/>
    <m/>
    <s v="Dr. Daphney Nozizwe Conco "/>
    <m/>
    <m/>
    <n v="1"/>
    <s v="Host"/>
    <m/>
    <m/>
    <s v="No"/>
    <m/>
    <m/>
    <s v="Academic"/>
    <s v="Assistant Lecturer"/>
    <s v="Senior lecturer"/>
    <s v="Yes"/>
    <s v="Deputy team leader/ digital health"/>
    <s v="UNIVERSITY OF RWANDA"/>
    <s v="0000-0002-8019-2561"/>
    <m/>
    <d v="2017-02-27T00:00:00"/>
    <d v="2017-11-06T00:00:00"/>
    <s v="Yes"/>
    <d v="2018-08-10T00:00:00"/>
    <d v="2018-11-12T00:00:00"/>
    <d v="2018-12-11T00:00:00"/>
    <s v="Safe delivery mhealth application and clinical decision making among nurses and midwives on basic emergency obstetric and newborn carein district Clinical researchs in Rwanda"/>
    <d v="2019-07-29T00:00:00"/>
    <s v="Yes"/>
    <d v="2020-03-01T00:00:00"/>
    <s v="Yes"/>
    <m/>
    <m/>
    <m/>
    <d v="2022-10-17T00:00:00"/>
    <x v="0"/>
    <n v="68"/>
    <n v="60"/>
    <s v="Safe delivery mhealth application and clinical decision making among nurses and midwives on basic emergency obstetric and newborn carein district Clinical researchs in Rwanda"/>
    <n v="0"/>
    <n v="9"/>
    <n v="0"/>
    <m/>
    <m/>
    <m/>
    <m/>
    <s v="No"/>
    <s v="Yes"/>
    <s v="I am on 4-year study leave for Ph.D. (20% contract) since March 2018 which implies that I am implementing 20% of my workload at my work Institution."/>
    <d v="2018-03-01T00:00:00"/>
    <d v="2022-03-01T00:00:00"/>
    <n v="48"/>
    <s v="No"/>
    <m/>
    <m/>
    <n v="2"/>
    <m/>
    <m/>
    <s v="SIDA"/>
  </r>
  <r>
    <n v="168"/>
    <s v="C7/021"/>
    <s v="Olufemi"/>
    <s v="Mayowa"/>
    <s v="Adetutu"/>
    <x v="0"/>
    <x v="6"/>
    <s v="Nigeria"/>
    <s v="Obafemi Awolowo University"/>
    <s v="DEMOGRAPHY AND SOCIAL STATISTICS"/>
    <s v="DEPARTMENT OF DEMOGRAPHY AND SOCIAL STATISTICS"/>
    <s v="Obafemi Awolowo University"/>
    <s v="Yes"/>
    <s v="SSP15/16/R/0002"/>
    <s v="Married"/>
    <s v="Married"/>
    <s v="Married"/>
    <s v="oadetutu@cartafrica.org"/>
    <s v="femzhor2006@yahoo.com"/>
    <s v="+2347038065386"/>
    <s v="DEMOGRAPHY AND SOCIAL STATISTICS"/>
    <d v="1979-07-23T00:00:00"/>
    <s v="Individual and Social Contexts of  Risky Sexual Behaviour of Emerging Adults in Nigeria"/>
    <s v="Field"/>
    <s v="No"/>
    <m/>
    <m/>
    <d v="2016-11-09T00:00:00"/>
    <d v="2017-03-01T00:00:00"/>
    <m/>
    <s v="Dr. Sola Asa"/>
    <m/>
    <m/>
    <n v="1"/>
    <s v="Home"/>
    <m/>
    <m/>
    <s v="Yes"/>
    <m/>
    <m/>
    <s v="Academic"/>
    <m/>
    <s v="Lecturer I"/>
    <m/>
    <m/>
    <s v="OBAFEMI AWOLOWO UNIVERSITY"/>
    <s v="0000-0001-5699-7055"/>
    <m/>
    <d v="2017-02-27T00:00:00"/>
    <d v="2017-11-06T00:00:00"/>
    <s v="Yes"/>
    <d v="2016-02-19T00:00:00"/>
    <d v="2016-02-19T00:00:00"/>
    <m/>
    <s v="Contextual Determinants of Sexual Behaviour of Emerging Adults in Nigeria"/>
    <d v="2019-07-29T00:00:00"/>
    <s v="Yes"/>
    <d v="2020-03-01T00:00:00"/>
    <s v="Yes"/>
    <m/>
    <m/>
    <m/>
    <d v="2019-12-14T00:00:00"/>
    <x v="0"/>
    <n v="34"/>
    <n v="26"/>
    <m/>
    <n v="0"/>
    <n v="0"/>
    <n v="3"/>
    <m/>
    <m/>
    <m/>
    <m/>
    <s v="No"/>
    <s v="No"/>
    <m/>
    <m/>
    <m/>
    <m/>
    <s v="No"/>
    <m/>
    <m/>
    <n v="1"/>
    <n v="3"/>
    <m/>
    <s v="SIDA"/>
  </r>
  <r>
    <n v="169"/>
    <s v="C7/022"/>
    <s v="Olufunmilola"/>
    <s v="Onabanjo"/>
    <s v="Ogun"/>
    <x v="1"/>
    <x v="6"/>
    <s v="Nigeria"/>
    <s v="University of Ibadan"/>
    <s v="Community Medicine"/>
    <s v="Medicine"/>
    <s v="University of Ibadan"/>
    <s v="Yes"/>
    <s v="PGX16121713024003"/>
    <s v="Married"/>
    <s v="Married"/>
    <m/>
    <s v="oogun@cartafrica.org"/>
    <s v="olufunmiogun@gmail.com"/>
    <s v="+2348032137984"/>
    <m/>
    <d v="1972-04-28T00:00:00"/>
    <s v="Usefulness of immunohistochemistry in the characterization of malignant potential in pterygium specimens following excision"/>
    <s v="Clinical research"/>
    <m/>
    <m/>
    <m/>
    <d v="2017-10-30T00:00:00"/>
    <d v="2017-03-01T00:00:00"/>
    <m/>
    <s v="Prof. Charles O. Bekibele"/>
    <m/>
    <m/>
    <n v="1"/>
    <s v="Home"/>
    <m/>
    <m/>
    <s v="No"/>
    <m/>
    <m/>
    <s v="Academic"/>
    <m/>
    <m/>
    <m/>
    <m/>
    <s v="UNIVERSITY OF IBADAN"/>
    <s v="0000-0001-6433-9300"/>
    <m/>
    <d v="2017-02-27T00:00:00"/>
    <d v="2017-11-06T00:00:00"/>
    <s v="Yes"/>
    <d v="2018-07-31T00:00:00"/>
    <d v="2018-08-20T00:00:00"/>
    <m/>
    <s v="Health related quality of life, mental health status and lived experiences of visually impaired adolescents in selected institutions in Oyo state, Nigeria"/>
    <d v="2019-07-29T00:00:00"/>
    <s v="Yes"/>
    <d v="2020-03-01T00:00:00"/>
    <s v="Yes"/>
    <m/>
    <m/>
    <m/>
    <d v="2021-12-13T00:00:00"/>
    <x v="0"/>
    <n v="58"/>
    <n v="50"/>
    <m/>
    <n v="17"/>
    <n v="2"/>
    <n v="0"/>
    <m/>
    <m/>
    <m/>
    <m/>
    <s v="No"/>
    <m/>
    <m/>
    <d v="2020-09-01T00:00:00"/>
    <d v="2021-05-01T00:00:00"/>
    <n v="9"/>
    <m/>
    <m/>
    <m/>
    <n v="3"/>
    <n v="3"/>
    <m/>
    <s v="SIDA"/>
  </r>
  <r>
    <n v="170"/>
    <s v="C7/023"/>
    <s v="Oluseye"/>
    <s v="Ademola"/>
    <s v="Okunola"/>
    <x v="0"/>
    <x v="6"/>
    <s v="Nigeria"/>
    <s v="Obafemi Awolowo University"/>
    <s v="SOCIOLOGY"/>
    <s v="SOCIOLOGY AND ANTHROPOLOGY"/>
    <s v="Obafemi Awolowo University"/>
    <s v="Yes"/>
    <m/>
    <s v="Married"/>
    <s v="Married"/>
    <m/>
    <s v="ookunola@cartafrica.org"/>
    <s v="spancho2001@yahoo.com"/>
    <s v="+2347039086791"/>
    <m/>
    <d v="1977-09-19T00:00:00"/>
    <s v="Socio-Cultural Determinants of Healthcare Utilisation among Caregivers for Under-Five Children in South Western Nigeria"/>
    <s v="Field"/>
    <m/>
    <m/>
    <m/>
    <d v="2017-04-12T00:00:00"/>
    <d v="2017-03-01T00:00:00"/>
    <m/>
    <s v="Prof. M.A.O Aluko"/>
    <m/>
    <m/>
    <n v="1"/>
    <s v="Home"/>
    <m/>
    <m/>
    <s v="Yes"/>
    <m/>
    <m/>
    <s v="Researcher"/>
    <m/>
    <s v="Research Fellow"/>
    <m/>
    <m/>
    <s v="OBAFEMI AWOLOWO UNIVERSITY"/>
    <s v="0000-0003-4138-0233"/>
    <m/>
    <d v="2017-02-27T00:00:00"/>
    <d v="2017-11-06T00:00:00"/>
    <s v="Yes"/>
    <d v="2018-04-10T00:00:00"/>
    <d v="2018-12-17T00:00:00"/>
    <m/>
    <s v="Sociological Analysis of Self-medication practices in the care of Under-five Children by Caregivers in South western Nigeria"/>
    <d v="2019-07-29T00:00:00"/>
    <s v="Yes"/>
    <d v="2020-03-01T00:00:00"/>
    <s v="Yes"/>
    <m/>
    <d v="2021-03-17T00:00:00"/>
    <d v="2021-07-26T00:00:00"/>
    <d v="2021-08-02T00:00:00"/>
    <x v="0"/>
    <n v="54"/>
    <n v="45"/>
    <s v="Sociological Analysis of Self-medication practices in the care of Under-five Children by Caregivers in Southwestern Nigeria."/>
    <n v="0"/>
    <n v="1"/>
    <n v="0"/>
    <m/>
    <m/>
    <m/>
    <m/>
    <s v="No"/>
    <m/>
    <m/>
    <m/>
    <m/>
    <m/>
    <m/>
    <m/>
    <m/>
    <m/>
    <m/>
    <m/>
    <s v="SIDA"/>
  </r>
  <r>
    <n v="171"/>
    <s v="C7/024"/>
    <s v="Olusola"/>
    <s v="Oluyinka"/>
    <s v="Olawoye"/>
    <x v="1"/>
    <x v="6"/>
    <s v="Nigeria"/>
    <s v="University of Ibadan"/>
    <s v="Ophthalmologist"/>
    <s v="Department of Ophthalmology"/>
    <s v="University of Ibadan"/>
    <s v="Yes"/>
    <n v="155101"/>
    <s v="Married"/>
    <s v="Married"/>
    <s v="Married"/>
    <s v="oolawoye@cartafrica.org"/>
    <s v="solaolawoye@yahoo.com"/>
    <s v="+2348023890063"/>
    <m/>
    <d v="1974-07-04T00:00:00"/>
    <s v="Prevalence and Determinants of Primary Open Angle Glaucoma in a sub-urban population in South West Nigeria"/>
    <s v="Clinical research"/>
    <m/>
    <m/>
    <m/>
    <d v="2015-10-30T00:00:00"/>
    <d v="2017-03-01T00:00:00"/>
    <m/>
    <s v="Prof. Olufunmilayo Fawole"/>
    <s v="Prof. Ashaye"/>
    <m/>
    <n v="2"/>
    <s v="Home"/>
    <m/>
    <m/>
    <s v="Yes"/>
    <m/>
    <m/>
    <s v="Academic"/>
    <s v="Lecturer"/>
    <s v="Professor"/>
    <m/>
    <m/>
    <s v="UNIVERSITY OF IBADAN"/>
    <s v="0000-0003-2357-8924"/>
    <m/>
    <d v="2017-02-27T00:00:00"/>
    <d v="2017-11-06T00:00:00"/>
    <s v="Yes"/>
    <d v="2017-09-27T00:00:00"/>
    <d v="2018-01-19T00:00:00"/>
    <m/>
    <s v="Pathways to care and Clinical research retention of glaucoma patients in South West Nigeria"/>
    <d v="2019-07-29T00:00:00"/>
    <s v="Yes"/>
    <d v="2020-03-01T00:00:00"/>
    <s v="Yes"/>
    <m/>
    <m/>
    <m/>
    <d v="2021-07-25T00:00:00"/>
    <x v="0"/>
    <n v="53"/>
    <n v="45"/>
    <m/>
    <n v="14"/>
    <n v="13"/>
    <n v="5"/>
    <m/>
    <m/>
    <m/>
    <m/>
    <s v="No"/>
    <m/>
    <m/>
    <d v="2020-09-03T00:00:00"/>
    <d v="2021-06-01T00:00:00"/>
    <n v="9"/>
    <m/>
    <m/>
    <m/>
    <n v="4"/>
    <n v="4"/>
    <m/>
    <s v="SIDA"/>
  </r>
  <r>
    <n v="172"/>
    <s v="C7/025"/>
    <s v="Stevens"/>
    <s v="M.B"/>
    <s v="Kisaka"/>
    <x v="0"/>
    <x v="6"/>
    <s v="Uganda"/>
    <s v="Makerere University"/>
    <s v="Epidemiology"/>
    <s v="Epidemiology and Biostatistics"/>
    <s v="University of Nairobi"/>
    <s v="No"/>
    <s v="W80/52986/2018"/>
    <s v="Married"/>
    <s v="Married"/>
    <s v="Married"/>
    <s v="skisaka@cartafrica.org"/>
    <s v="bmks@dr.com"/>
    <s v="+256 392 945 160"/>
    <s v="Master of Public Health"/>
    <d v="1980-10-10T00:00:00"/>
    <s v="HIV - Brucellosis co-infections in Uganda: Epidemiology, clinical profiles, antimicrobial susceptibility patterns and molecular characterization of Brucella species"/>
    <s v="Field and Laboratory"/>
    <m/>
    <m/>
    <m/>
    <d v="2017-06-01T00:00:00"/>
    <d v="2017-03-01T00:00:00"/>
    <m/>
    <s v="Prof. Fredrick Edward Makumbi"/>
    <m/>
    <m/>
    <n v="1"/>
    <s v="Home"/>
    <m/>
    <m/>
    <s v="Yes"/>
    <m/>
    <m/>
    <s v="Academic"/>
    <s v="Assistant Lecturer"/>
    <s v="Lecturer"/>
    <m/>
    <m/>
    <s v="NATIONAL AGRICULTURAL RESEARCH ORGANOZATION (NARO) - 2023"/>
    <s v="0000-0001-7848-316X"/>
    <m/>
    <d v="2017-02-27T00:00:00"/>
    <d v="2017-11-06T00:00:00"/>
    <s v="Yes"/>
    <m/>
    <d v="2019-01-30T00:00:00"/>
    <m/>
    <s v="PRE-CLINICAL CARE, CLINICAL MANAGEMENT AND OUTCOMES OF DOG BITE INJURIES IN HIGH RABIES BURDEN DISTRICTS OF WAKISO AND KAMPALA, UGANDA"/>
    <d v="2019-07-29T00:00:00"/>
    <s v="Yes"/>
    <d v="2020-03-01T00:00:00"/>
    <s v="Yes"/>
    <m/>
    <m/>
    <m/>
    <d v="2022-12-06T00:00:00"/>
    <x v="0"/>
    <n v="70"/>
    <n v="62"/>
    <s v="Preclinical care, clinical management and outcomes of dog bites injuries in high Rabies burden districts of Wakiso and Kampala, Uganda"/>
    <n v="5"/>
    <n v="5"/>
    <m/>
    <m/>
    <m/>
    <m/>
    <m/>
    <s v="No"/>
    <s v="Yes"/>
    <s v="I study out of my home country and home institution."/>
    <d v="2018-08-01T00:00:00"/>
    <d v="2020-08-01T00:00:00"/>
    <n v="24"/>
    <s v="No"/>
    <m/>
    <m/>
    <n v="1"/>
    <n v="2"/>
    <m/>
    <s v="SIDA/DAAD"/>
  </r>
  <r>
    <n v="173"/>
    <s v="C7/026"/>
    <s v="Sonti"/>
    <s v="Imogene"/>
    <s v="Pilusa"/>
    <x v="1"/>
    <x v="6"/>
    <s v="South Africa"/>
    <s v="University of the Witwatersrand"/>
    <s v="PHYSIOTHERAPY"/>
    <s v="PHYSIOTHERAPY"/>
    <s v="University of the Witwatersrand"/>
    <s v="Yes"/>
    <s v="9311506K"/>
    <s v="Married"/>
    <s v="Married"/>
    <s v="Married"/>
    <s v="spilusa@cartafrica.org"/>
    <s v="sonti.pilusa@wits.ac.za"/>
    <s v="082 053 6190"/>
    <m/>
    <d v="1975-07-01T00:00:00"/>
    <s v="Prevalence of Secondary and Co-Morbidities in People with Physical Disabilities  "/>
    <s v="Field"/>
    <m/>
    <m/>
    <m/>
    <d v="2017-02-03T00:00:00"/>
    <d v="2017-03-01T00:00:00"/>
    <m/>
    <s v="Hellen Myezwa"/>
    <s v="Prof. Joanne Potterton "/>
    <s v="Prof. Joanne Potterton "/>
    <n v="3"/>
    <s v="Home"/>
    <m/>
    <m/>
    <s v="No"/>
    <m/>
    <m/>
    <s v="Academic"/>
    <s v="Lecturer"/>
    <s v="Senior Lecturer"/>
    <s v="Yes"/>
    <m/>
    <s v="UNIVERSITY OF THE WITWATERSRAND"/>
    <s v="0000-0003-0606-9669"/>
    <m/>
    <d v="2017-02-27T00:00:00"/>
    <d v="2017-11-06T00:00:00"/>
    <s v="Yes"/>
    <d v="2017-09-27T00:00:00"/>
    <d v="2017-12-11T00:00:00"/>
    <d v="2018-01-16T00:00:00"/>
    <s v="Prevention care for secondary health conditions amongst people living with spinal cord iinjuries in the Tshwane Metropolitan area"/>
    <d v="2019-07-29T00:00:00"/>
    <s v="Yes"/>
    <d v="2020-03-01T00:00:00"/>
    <s v="Yes"/>
    <m/>
    <m/>
    <m/>
    <d v="2021-11-09T00:00:00"/>
    <x v="0"/>
    <n v="57"/>
    <n v="49"/>
    <s v="Prevention care of secondary health conditions among people living with spinal cord injuries in the Tshwane Metropolitan area"/>
    <n v="0"/>
    <n v="7"/>
    <n v="3"/>
    <m/>
    <m/>
    <m/>
    <m/>
    <s v="No"/>
    <m/>
    <m/>
    <m/>
    <m/>
    <m/>
    <m/>
    <m/>
    <m/>
    <n v="3"/>
    <n v="3"/>
    <m/>
    <s v="SIDA"/>
  </r>
  <r>
    <n v="174"/>
    <s v="C7/027"/>
    <s v="Gad"/>
    <m/>
    <s v="Rutayisire"/>
    <x v="0"/>
    <x v="6"/>
    <s v="Rwanda"/>
    <s v="University of Rwanda"/>
    <s v="Immunology and Clinical microbiology"/>
    <s v="Microbiology"/>
    <s v="Makerere University"/>
    <s v="No"/>
    <s v="NF"/>
    <s v="NF"/>
    <s v="NF"/>
    <s v="NF"/>
    <s v="grutayisire@cartafrica.org"/>
    <s v="gadrutal@yahoo.co.uk"/>
    <s v="+25078886881"/>
    <m/>
    <d v="1978-05-05T00:00:00"/>
    <s v="Molecular and social behaviour factors associated with mother to child transmission of drug resistant HIV-1 strains in District Clinical research’s PMTCT Clinic, Rwanda"/>
    <m/>
    <m/>
    <m/>
    <m/>
    <d v="2017-04-20T00:00:00"/>
    <d v="2017-03-01T00:00:00"/>
    <d v="2017-12-31T00:00:00"/>
    <m/>
    <m/>
    <m/>
    <n v="0"/>
    <m/>
    <m/>
    <m/>
    <m/>
    <m/>
    <m/>
    <m/>
    <m/>
    <m/>
    <m/>
    <m/>
    <s v="UNIVERSITY OF RWANDA"/>
    <m/>
    <m/>
    <d v="2017-02-27T00:00:00"/>
    <d v="2017-11-06T00:00:00"/>
    <s v="Yes"/>
    <m/>
    <m/>
    <m/>
    <m/>
    <m/>
    <m/>
    <m/>
    <m/>
    <m/>
    <m/>
    <m/>
    <m/>
    <x v="2"/>
    <s v="Terminated"/>
    <m/>
    <m/>
    <m/>
    <m/>
    <m/>
    <m/>
    <m/>
    <m/>
    <m/>
    <s v="No"/>
    <m/>
    <m/>
    <m/>
    <m/>
    <m/>
    <m/>
    <m/>
    <m/>
    <m/>
    <m/>
    <m/>
    <s v="WT-DELTAS"/>
  </r>
  <r>
    <n v="175"/>
    <s v="C8/001"/>
    <s v=" Lindiwe"/>
    <m/>
    <s v="Farlane"/>
    <x v="1"/>
    <x v="7"/>
    <s v="South Africa"/>
    <s v="University of the Witwatersrand"/>
    <s v="Public Health"/>
    <s v="Monitoring &amp; Evaluation"/>
    <s v="University of the Witwatersrand"/>
    <s v="Yes"/>
    <m/>
    <s v="Single"/>
    <s v="Single"/>
    <m/>
    <s v="lfarlane@cartafrica.org"/>
    <s v="lindiwefarlane@gmail.com"/>
    <s v="+27113585324"/>
    <s v="MA HEALTH PROMOTION"/>
    <d v="1980-09-21T00:00:00"/>
    <s v="Systematic review and cohort analysis of at risk children tracked and managed through the 90-90-90 HIV treatment cascade in the City of Johannesburg District, South Africa"/>
    <s v="Field"/>
    <m/>
    <m/>
    <n v="23"/>
    <d v="2019-01-02T00:00:00"/>
    <d v="2018-03-01T00:00:00"/>
    <m/>
    <s v="Lee Fairlie"/>
    <s v="Saiqa Mullick"/>
    <s v="Nancy Yinger"/>
    <n v="3"/>
    <s v="Home"/>
    <s v="Home"/>
    <m/>
    <s v="Yes"/>
    <s v="No"/>
    <s v="No"/>
    <s v="Other"/>
    <s v="TECHNICAL HEAD: MONITORING &amp; EVALUATION"/>
    <s v="Consultant - Social &amp; Behavior Change"/>
    <m/>
    <m/>
    <s v="UNIVERSITY OF THE WITWATERSRAND"/>
    <s v="0000-0002-2051-0118"/>
    <m/>
    <d v="2018-03-05T00:00:00"/>
    <d v="2018-11-05T00:00:00"/>
    <s v="Yes"/>
    <d v="2019-11-30T00:00:00"/>
    <d v="2020-04-30T00:00:00"/>
    <m/>
    <s v="Improving 90-90-90 HIV coverage for children and adolescents in the inner city of Johannesburg, South Africa: an outcome evaluation"/>
    <d v="2021-01-11T00:00:00"/>
    <s v="Yes"/>
    <d v="2021-08-02T00:00:00"/>
    <s v="Yes"/>
    <m/>
    <m/>
    <m/>
    <d v="2025-04-29T00:00:00"/>
    <x v="0"/>
    <n v="86"/>
    <n v="78"/>
    <s v="Implementation evaluation of the Paediatric and Adolescent Scale-up Plan for 90-90-90 HIV outcomes in the inner City of Johannesburg, South Africa"/>
    <n v="2"/>
    <n v="0"/>
    <n v="0"/>
    <m/>
    <m/>
    <m/>
    <m/>
    <s v="No"/>
    <m/>
    <m/>
    <m/>
    <m/>
    <m/>
    <m/>
    <m/>
    <m/>
    <n v="2"/>
    <m/>
    <m/>
    <s v="SIDA"/>
  </r>
  <r>
    <n v="176"/>
    <s v="C8/002"/>
    <s v="Adeleye"/>
    <s v="Abiodun"/>
    <s v="Adeomi"/>
    <x v="0"/>
    <x v="7"/>
    <s v="Nigeria"/>
    <s v="Obafemi Awolowo University"/>
    <s v="Public Health"/>
    <s v="Community Health"/>
    <s v="University of the Witwatersrand"/>
    <s v="No"/>
    <m/>
    <m/>
    <s v="Married"/>
    <s v="Married"/>
    <s v="aadeomi@cartafrica.org"/>
    <s v="leyeadeomi@yahoo.com"/>
    <s v="+234 803 653 5077"/>
    <m/>
    <d v="1979-12-26T00:00:00"/>
    <s v="Pattern and determinants of the nutritional status of school-aged children and adolescents in Nigeria; using multi-level modeling"/>
    <s v="Field"/>
    <m/>
    <m/>
    <n v="6"/>
    <d v="2018-08-06T00:00:00"/>
    <d v="2018-03-01T00:00:00"/>
    <m/>
    <s v="Dr Kerstin Klipstein-Grobusch "/>
    <m/>
    <m/>
    <n v="1"/>
    <s v="Host"/>
    <m/>
    <m/>
    <s v="Yes"/>
    <m/>
    <m/>
    <s v="Academic"/>
    <m/>
    <s v="Senior Lecturer"/>
    <m/>
    <m/>
    <s v="OBAFEMI AWOLOWO UNIVERSITY"/>
    <s v="0000-0002-6645-7295"/>
    <m/>
    <d v="2018-03-05T00:00:00"/>
    <d v="2018-11-05T00:00:00"/>
    <s v="Yes"/>
    <d v="2019-09-12T00:00:00"/>
    <d v="2019-04-15T00:00:00"/>
    <m/>
    <s v="THE DOUBLE BURDEN OF MALNUTRITION AMONG SCHOOL-AGED CHILDREN AND ADOLESCENTS; THE NIGERIAN EXPERIENCE"/>
    <d v="2021-01-11T00:00:00"/>
    <s v="Yes"/>
    <d v="2021-08-02T00:00:00"/>
    <s v="Yes"/>
    <m/>
    <m/>
    <m/>
    <d v="2022-05-11T00:00:00"/>
    <x v="0"/>
    <n v="51"/>
    <n v="43"/>
    <m/>
    <n v="9"/>
    <n v="7"/>
    <n v="2"/>
    <m/>
    <m/>
    <m/>
    <m/>
    <s v="No"/>
    <m/>
    <m/>
    <m/>
    <m/>
    <m/>
    <m/>
    <m/>
    <m/>
    <n v="2"/>
    <n v="3"/>
    <m/>
    <s v="WT-DELTAS"/>
  </r>
  <r>
    <n v="177"/>
    <s v="C8/003"/>
    <s v="Jean de Dieu"/>
    <m/>
    <s v="Habimana"/>
    <x v="0"/>
    <x v="7"/>
    <s v="Rwanda"/>
    <s v="University of Rwanda"/>
    <s v="Applied Human Nutrition"/>
    <s v="Food Science, Nutrition and Technology"/>
    <s v="University of Rwanda"/>
    <s v="Yes"/>
    <m/>
    <s v="Married"/>
    <s v="Married"/>
    <m/>
    <s v="jhabimana@cartafrica.org"/>
    <s v="kajado7@gmail.com"/>
    <s v="+250788446024"/>
    <s v="MSc of applied Human Nutrition"/>
    <d v="1980-03-08T00:00:00"/>
    <s v="Prevalence of Aflatoxin from Breast Milk and its effect on nutrition status of children under two years old in Nyamagabe District of Rwanda"/>
    <s v="Field"/>
    <s v="No"/>
    <m/>
    <n v="25"/>
    <d v="2018-03-01T00:00:00"/>
    <d v="2018-03-01T00:00:00"/>
    <m/>
    <s v="Dr. John Wangoh"/>
    <m/>
    <m/>
    <n v="1"/>
    <s v="Host"/>
    <m/>
    <m/>
    <s v="No"/>
    <m/>
    <m/>
    <s v="Academic"/>
    <s v="Academic Staff"/>
    <s v="Assistant Lecturer"/>
    <s v="No"/>
    <s v="Member of Exams moderattion commeittee"/>
    <s v="UNIVERSITY OF RWANDA"/>
    <s v="0000-0002-7473-853X"/>
    <m/>
    <d v="2018-03-05T00:00:00"/>
    <d v="2018-11-05T00:00:00"/>
    <s v="Yes"/>
    <d v="2020-09-08T00:00:00"/>
    <d v="2021-04-30T00:00:00"/>
    <m/>
    <s v="Positive deviance in child growth"/>
    <d v="2021-10-01T00:00:00"/>
    <s v="No"/>
    <d v="2022-06-20T00:00:00"/>
    <s v="No"/>
    <m/>
    <m/>
    <m/>
    <m/>
    <x v="3"/>
    <m/>
    <m/>
    <m/>
    <m/>
    <m/>
    <m/>
    <m/>
    <m/>
    <m/>
    <m/>
    <s v="No"/>
    <s v="No"/>
    <m/>
    <m/>
    <m/>
    <m/>
    <s v="No"/>
    <m/>
    <m/>
    <n v="1"/>
    <m/>
    <m/>
    <s v="SIDA"/>
  </r>
  <r>
    <n v="178"/>
    <s v="C8/004"/>
    <s v="Julienne"/>
    <m/>
    <s v="Murererehe"/>
    <x v="1"/>
    <x v="7"/>
    <s v="Rwanda"/>
    <s v="University of Rwanda"/>
    <s v="Dentistry"/>
    <s v="Oral  maxillofacial surgery and pathology"/>
    <s v="University of the Witwatersrand"/>
    <s v="No"/>
    <m/>
    <s v="Single"/>
    <s v="Married"/>
    <m/>
    <s v="jmurererehe@cartafrica.org"/>
    <s v="jmurererehe@yahoo.com"/>
    <s v="+250788593017"/>
    <m/>
    <d v="1984-01-01T00:00:00"/>
    <s v="Effect of early treatment of dental caries and periodontal diseases on the psycho-social functionality and viral load among HIV-infected patients in Rwanda."/>
    <s v="Clinical research"/>
    <m/>
    <m/>
    <n v="23"/>
    <d v="2018-10-30T00:00:00"/>
    <d v="2018-03-01T00:00:00"/>
    <m/>
    <s v="Prof. V Yengopal "/>
    <s v="Dr Yolanda Malele-Kolisa; Yolanda.Kolisa@wits.ac.za; University of the Witwatersrand"/>
    <m/>
    <n v="2"/>
    <s v="Host"/>
    <m/>
    <m/>
    <s v="Yes"/>
    <m/>
    <m/>
    <s v="Academic"/>
    <s v="Assistant Lecturer "/>
    <s v="Associate Professor"/>
    <s v="Yes"/>
    <m/>
    <s v="UNIVERSITY OF RWANDA"/>
    <s v="0000-0001-7980-1107"/>
    <m/>
    <d v="2018-03-05T00:00:00"/>
    <d v="2018-11-05T00:00:00"/>
    <s v="Yes"/>
    <d v="2019-11-28T00:00:00"/>
    <d v="2020-03-05T00:00:00"/>
    <m/>
    <s v="Risk factors to caries and periodontal diseases among HIV-positive adults on Antiretroviral treatment in Nyarugenge district, Rwanda"/>
    <d v="2021-10-01T00:00:00"/>
    <s v="No"/>
    <d v="2022-06-20T00:00:00"/>
    <s v="No"/>
    <m/>
    <m/>
    <m/>
    <d v="2024-05-22T00:00:00"/>
    <x v="0"/>
    <n v="75"/>
    <n v="67"/>
    <s v="Risk factors for caries and periodontal diseases: A comparative study among HIV-positive and HIV-negative adults in Nyarugenge district, Rwanda."/>
    <n v="1"/>
    <n v="2"/>
    <n v="0"/>
    <m/>
    <m/>
    <m/>
    <m/>
    <s v="No"/>
    <m/>
    <m/>
    <d v="2020-05-01T00:00:00"/>
    <d v="2020-07-31T00:00:00"/>
    <n v="3"/>
    <m/>
    <m/>
    <m/>
    <n v="0"/>
    <m/>
    <m/>
    <s v="SIDA"/>
  </r>
  <r>
    <n v="179"/>
    <s v="C8/005"/>
    <s v="Jacob"/>
    <s v="Wale"/>
    <s v="Mobolaji"/>
    <x v="0"/>
    <x v="7"/>
    <s v="Nigeria"/>
    <s v="Obafemi Awolowo University"/>
    <s v="Demography and Social Statistics"/>
    <s v="Demography and Social Statistics"/>
    <s v="Obafemi Awolowo University"/>
    <s v="Yes"/>
    <s v="SSP16/17/H/0462"/>
    <s v="Married"/>
    <s v="Married"/>
    <s v="Married"/>
    <s v="jmobolaji@cartafrica.org"/>
    <s v="mobolawale@gmail.com"/>
    <s v="+2348030755825"/>
    <s v="M.Sc. Demography and Social Statistics"/>
    <d v="1980-01-17T00:00:00"/>
    <s v="Individual and Family Context of Social Support and Quality of Life of Elderly in South Western Nigeria"/>
    <s v="Field"/>
    <s v="No"/>
    <m/>
    <n v="18"/>
    <d v="2017-05-15T00:00:00"/>
    <d v="2018-03-01T00:00:00"/>
    <m/>
    <s v="Prof. Akanni Ibukun Akinyemi"/>
    <s v="Dr. Bola Lukman Solanke"/>
    <m/>
    <n v="2"/>
    <s v="Home"/>
    <s v="Home"/>
    <m/>
    <s v="Yes"/>
    <s v="No"/>
    <m/>
    <s v="Academic"/>
    <s v="Assistant Lecturer"/>
    <s v="Senior Lecturer"/>
    <s v="Yes"/>
    <m/>
    <s v="OBAFEMI AWOLOWO UNIVERSITY"/>
    <s v="0000-0002-4996-9387"/>
    <m/>
    <d v="2018-03-05T00:00:00"/>
    <d v="2018-11-05T00:00:00"/>
    <s v="Yes"/>
    <d v="2019-07-10T00:00:00"/>
    <d v="2019-07-29T00:00:00"/>
    <m/>
    <s v="Determinants and Health Implication of Unmet Needs for Informal Support for Older people in South-Western Nigeria."/>
    <d v="2021-01-11T00:00:00"/>
    <s v="Yes"/>
    <d v="2021-08-02T00:00:00"/>
    <s v="Yes"/>
    <m/>
    <d v="2021-08-13T00:00:00"/>
    <d v="2021-09-22T00:00:00"/>
    <d v="2021-09-22T00:00:00"/>
    <x v="0"/>
    <n v="43"/>
    <n v="35"/>
    <m/>
    <n v="0"/>
    <n v="3"/>
    <n v="3"/>
    <m/>
    <m/>
    <m/>
    <m/>
    <s v="No"/>
    <s v="No"/>
    <m/>
    <m/>
    <m/>
    <m/>
    <s v="Yes"/>
    <n v="43891"/>
    <n v="44012"/>
    <n v="2"/>
    <n v="3"/>
    <m/>
    <s v="SIDA"/>
  </r>
  <r>
    <n v="180"/>
    <s v="C8/006"/>
    <s v="Doris"/>
    <m/>
    <s v="Kwesiga"/>
    <x v="1"/>
    <x v="7"/>
    <s v="Uganda"/>
    <s v="Makerere University"/>
    <s v="Public Health"/>
    <s v="Health Policy, Planning and Management"/>
    <s v="Makerere University"/>
    <s v="Yes"/>
    <n v="207019377"/>
    <m/>
    <s v="Married"/>
    <m/>
    <s v="dkwesiga@cartafrica.org"/>
    <s v="dknnkwesiga@gmail.com"/>
    <s v="+256 750 972487"/>
    <m/>
    <d v="1981-01-13T00:00:00"/>
    <s v="Factors affecting measurement of pregnancy and adverse pregnancy outcomes in survey data collection and HDSS longitudinal surveillance"/>
    <m/>
    <m/>
    <m/>
    <n v="33"/>
    <d v="2017-11-06T00:00:00"/>
    <d v="2018-03-01T00:00:00"/>
    <d v="2020-02-06T00:00:00"/>
    <m/>
    <m/>
    <m/>
    <n v="0"/>
    <m/>
    <m/>
    <m/>
    <m/>
    <m/>
    <m/>
    <s v="Researcher"/>
    <m/>
    <m/>
    <m/>
    <m/>
    <s v="MAKERERE UNIVERSITY"/>
    <m/>
    <m/>
    <d v="2018-03-05T00:00:00"/>
    <m/>
    <s v="No"/>
    <m/>
    <m/>
    <m/>
    <m/>
    <m/>
    <m/>
    <m/>
    <m/>
    <m/>
    <m/>
    <m/>
    <m/>
    <x v="2"/>
    <s v="Terminated"/>
    <m/>
    <m/>
    <n v="3"/>
    <m/>
    <m/>
    <m/>
    <m/>
    <m/>
    <m/>
    <s v="No"/>
    <m/>
    <m/>
    <m/>
    <m/>
    <m/>
    <m/>
    <m/>
    <m/>
    <n v="2"/>
    <m/>
    <m/>
    <s v="SIDA"/>
  </r>
  <r>
    <n v="181"/>
    <s v="C8/007"/>
    <s v="Samuel"/>
    <s v="Waweru"/>
    <s v="Mwaniki"/>
    <x v="0"/>
    <x v="7"/>
    <s v="Kenya"/>
    <s v="University of Nairobi"/>
    <s v="Pharmacy"/>
    <m/>
    <s v="University of the Witwatersrand"/>
    <s v="No"/>
    <n v="2160178"/>
    <s v="Married"/>
    <s v="Married"/>
    <m/>
    <s v="smwaniki@cartafrica.org"/>
    <s v="smwanex@gmail.com"/>
    <s v="+254 721 543 351"/>
    <s v="MSC. TROPICAL AND INFECTIOUS DISEASES"/>
    <d v="1982-02-28T00:00:00"/>
    <s v="Sexual health of male university students who have sex with men in Nairobi, Kenya: Needs and Responses"/>
    <s v="Laboratory"/>
    <s v="yes"/>
    <m/>
    <n v="3"/>
    <d v="2018-09-30T00:00:00"/>
    <d v="2018-03-01T00:00:00"/>
    <m/>
    <s v="Dr. Thesla Palanee "/>
    <s v="Dr. Peter Mugo"/>
    <m/>
    <n v="2"/>
    <s v="Host"/>
    <m/>
    <m/>
    <s v="No"/>
    <m/>
    <m/>
    <s v="Administrative"/>
    <s v="PHARMACIST"/>
    <s v="PHARMACIST"/>
    <m/>
    <s v="Member, CARTA Steering Committee "/>
    <s v="UNIVERSITY OF NAIROBI"/>
    <s v="0000-0001-8682-311X"/>
    <m/>
    <d v="2018-03-05T00:00:00"/>
    <d v="2018-11-05T00:00:00"/>
    <s v="Yes"/>
    <d v="2019-11-28T00:00:00"/>
    <d v="2020-02-04T00:00:00"/>
    <m/>
    <s v="HIV, STI and related factors among tertiary male students who have sex with men in Nairobi, Kenya and Blantyre, Malawi"/>
    <d v="2021-10-01T00:00:00"/>
    <s v="No"/>
    <d v="2023-07-03T00:00:00"/>
    <s v="No"/>
    <d v="2023-01-23T00:00:00"/>
    <m/>
    <m/>
    <d v="2023-06-10T00:00:00"/>
    <x v="0"/>
    <n v="64"/>
    <n v="56"/>
    <s v="Integrated biological behavioural assessment of human immunodeficiency virus and sexually transmitted infections among tertiary student men who have sex with men in Nairobi, Kenya"/>
    <n v="1"/>
    <n v="2"/>
    <n v="0"/>
    <m/>
    <m/>
    <m/>
    <m/>
    <s v="No"/>
    <s v="Yes"/>
    <s v="TO CONCENTRATE ON PROTOCOL DEVELOPMENT AND DATA COLLECTION"/>
    <d v="2019-07-01T00:00:00"/>
    <d v="2020-06-30T00:00:00"/>
    <n v="11"/>
    <s v="No"/>
    <m/>
    <m/>
    <n v="2"/>
    <m/>
    <m/>
    <s v="WT-DELTAS"/>
  </r>
  <r>
    <n v="182"/>
    <s v="C8/008"/>
    <s v="Christine"/>
    <s v="Minoo"/>
    <s v="Mbindyo"/>
    <x v="1"/>
    <x v="7"/>
    <s v="Kenya"/>
    <s v="University of Nairobi"/>
    <s v="Veterinary Microbiology"/>
    <s v="Veterinary Pathology, Microbiology and Parasitology"/>
    <s v="University of Nairobi"/>
    <s v="Yes"/>
    <m/>
    <s v="Single"/>
    <s v="Single"/>
    <m/>
    <s v="cmbindyo@cartafrica.org"/>
    <s v="christineminoo@yahoo.com"/>
    <s v="+254726467024"/>
    <s v="Msc in Applied Microbiology (Bacteriology option)"/>
    <d v="1986-08-26T00:00:00"/>
    <s v="CHARACTERIZATION OF MICROBIOTA OF RAW MILK FROM HEALTHY AND MASTITIC DAIRY COWS BY METAGENOMIC ANALYSIS AND ASSESSMENT OF ANTIMICROBIAL RESISTANCE POTENTIAL FOR THE DETECTED STRAINS IN KIAMBU COUNTY"/>
    <s v="Laboratory"/>
    <m/>
    <m/>
    <n v="10"/>
    <d v="2018-10-01T00:00:00"/>
    <d v="2018-03-01T00:00:00"/>
    <m/>
    <s v="Prof. George Gitao"/>
    <s v="Prof. Paul Plummer"/>
    <s v="Prof. Charles Mulei"/>
    <n v="3"/>
    <s v="Home"/>
    <s v="Other"/>
    <s v="Home"/>
    <s v="Yes"/>
    <s v="No"/>
    <s v="No"/>
    <s v="Academic"/>
    <s v="Tutorial Fellow"/>
    <s v="Lecturer"/>
    <s v="Yes"/>
    <m/>
    <s v="UNIVERSITY OF NAIROBI"/>
    <s v="0000-0001-7423-0341"/>
    <m/>
    <d v="2018-03-05T00:00:00"/>
    <d v="2018-11-05T00:00:00"/>
    <s v="Yes"/>
    <d v="2018-08-22T00:00:00"/>
    <d v="2019-01-03T00:00:00"/>
    <m/>
    <s v="Bovine mastitis: Characterization of milk microbial diversity, their antibiotic resistance and factors linked to these profiles in dairy cows in Kenya"/>
    <d v="2021-01-11T00:00:00"/>
    <s v="Yes"/>
    <d v="2021-08-02T00:00:00"/>
    <s v="Yes"/>
    <m/>
    <m/>
    <m/>
    <d v="2022-04-28T00:00:00"/>
    <x v="0"/>
    <n v="50"/>
    <n v="42"/>
    <m/>
    <n v="1"/>
    <n v="2"/>
    <n v="0"/>
    <m/>
    <m/>
    <m/>
    <m/>
    <s v="No"/>
    <m/>
    <m/>
    <m/>
    <m/>
    <m/>
    <m/>
    <m/>
    <m/>
    <n v="2"/>
    <m/>
    <m/>
    <s v="WT-DELTAS"/>
  </r>
  <r>
    <n v="183"/>
    <s v="C8/009"/>
    <s v="Siphamandla"/>
    <s v="Bonga"/>
    <s v="Gumede"/>
    <x v="0"/>
    <x v="7"/>
    <s v="South Africa"/>
    <s v="University of the Witwatersrand"/>
    <s v="Clinical Medicine"/>
    <m/>
    <s v="University of the Witwatersrand"/>
    <s v="Yes"/>
    <m/>
    <s v="Single"/>
    <s v="Single"/>
    <m/>
    <s v="sgumede@cartafrica.org"/>
    <s v="sbzgumede@gmail.com"/>
    <s v="+27 11 358 5500"/>
    <m/>
    <d v="1984-10-01T00:00:00"/>
    <s v="Analysis of factors associated with adherence on second-line regimen in the inner city Johannesburg, South Africa: A mixed method retrospective cohort study"/>
    <s v="Clinical research"/>
    <m/>
    <m/>
    <n v="43"/>
    <d v="2019-01-01T00:00:00"/>
    <d v="2018-03-01T00:00:00"/>
    <m/>
    <s v="Samanta T Lalla-Edward"/>
    <s v="John de Wit"/>
    <m/>
    <n v="2"/>
    <s v="Home"/>
    <s v="Other"/>
    <m/>
    <s v="Yes"/>
    <s v="No"/>
    <m/>
    <s v="Other"/>
    <s v="Technical Specialist"/>
    <s v="Researcher"/>
    <m/>
    <m/>
    <s v="UNIVERSITY OF THE WITWATERSRAND"/>
    <s v="0000-0002-7870-1363"/>
    <m/>
    <d v="2018-03-05T00:00:00"/>
    <d v="2018-11-05T00:00:00"/>
    <s v="Yes"/>
    <d v="2019-08-13T00:00:00"/>
    <d v="2019-06-28T00:00:00"/>
    <m/>
    <s v="Adherence to first-line and second-line antiretroviral therapy (ART) in selected rural and urban communities in South Africa: assessment of patient support needs and adherence strategies"/>
    <d v="2021-01-11T00:00:00"/>
    <s v="Yes"/>
    <d v="2021-08-02T00:00:00"/>
    <s v="Yes"/>
    <m/>
    <m/>
    <m/>
    <d v="2024-11-14T00:00:00"/>
    <x v="0"/>
    <n v="81"/>
    <n v="73"/>
    <s v="Strengthening understanding of effective adherence strategies for first-line and second-line antiretroviral therapy (ART) in selected rural and urban communities in South Africa"/>
    <n v="1"/>
    <n v="4"/>
    <n v="0"/>
    <m/>
    <m/>
    <m/>
    <m/>
    <s v="No"/>
    <m/>
    <m/>
    <m/>
    <m/>
    <m/>
    <m/>
    <m/>
    <m/>
    <n v="3"/>
    <m/>
    <m/>
    <s v="SIDA"/>
  </r>
  <r>
    <n v="184"/>
    <s v="C8/010"/>
    <s v="Margaret"/>
    <s v="Omowaleola"/>
    <s v="Akinwaare"/>
    <x v="1"/>
    <x v="7"/>
    <s v="Nigeria"/>
    <s v="University of Ibadan"/>
    <s v="Nursing"/>
    <s v="Nursing"/>
    <s v="University of Ibadan"/>
    <s v="Yes"/>
    <n v="160413"/>
    <s v="Married"/>
    <s v="Married"/>
    <s v="Married"/>
    <s v="makinwaare@cartafrica.org"/>
    <s v="margaretakinwaare@gmail.com"/>
    <s v="+2348034242253"/>
    <s v="M.Sc"/>
    <d v="1975-04-30T00:00:00"/>
    <s v="Effects of goal-oriented prenatal class on birth preparedness and complication readiness among pregnant women in selected local governments in Ibadan"/>
    <s v="Field"/>
    <s v="No"/>
    <m/>
    <n v="28"/>
    <d v="2015-01-26T00:00:00"/>
    <d v="2018-03-01T00:00:00"/>
    <m/>
    <s v="Dr. O. Abimbola Oluwatosin"/>
    <m/>
    <m/>
    <n v="1"/>
    <m/>
    <m/>
    <m/>
    <s v="Yes"/>
    <m/>
    <m/>
    <s v="Academic"/>
    <s v="Lecturer II"/>
    <s v="Lecturer II"/>
    <m/>
    <m/>
    <s v="UNIVERSITY OF IBADAN"/>
    <s v="0000-0003-3453-2569"/>
    <m/>
    <d v="2018-03-05T00:00:00"/>
    <d v="2018-11-05T00:00:00"/>
    <s v="Yes"/>
    <d v="2018-08-14T00:00:00"/>
    <d v="2018-10-30T00:00:00"/>
    <m/>
    <s v="Fostering women's birth preparedness and complication through goal-oriented prenatal classes in primary health facilities in Ibadan, Nigeria."/>
    <d v="2021-01-11T00:00:00"/>
    <s v="Yes"/>
    <d v="2021-08-02T00:00:00"/>
    <s v="Yes"/>
    <m/>
    <m/>
    <m/>
    <d v="2022-03-28T00:00:00"/>
    <x v="0"/>
    <n v="49"/>
    <n v="41"/>
    <m/>
    <n v="1"/>
    <n v="0"/>
    <n v="1"/>
    <m/>
    <m/>
    <m/>
    <m/>
    <s v="No"/>
    <s v="No"/>
    <m/>
    <m/>
    <m/>
    <m/>
    <s v="No"/>
    <m/>
    <m/>
    <n v="3"/>
    <n v="3"/>
    <m/>
    <s v="SIDA"/>
  </r>
  <r>
    <n v="185"/>
    <s v="C8/011"/>
    <s v="Angella"/>
    <m/>
    <s v="Musewa"/>
    <x v="1"/>
    <x v="7"/>
    <s v="Uganda"/>
    <s v="Makerere University"/>
    <s v="One Health"/>
    <s v="Biosecurity, Ecosystems and Veterinary Public Health"/>
    <s v="University of Nairobi"/>
    <s v="No"/>
    <s v="W80/54808/2019"/>
    <s v="Married"/>
    <s v="Married"/>
    <m/>
    <s v="amusewa@cartafrica.org"/>
    <s v="musewaa@gmail.com"/>
    <s v="+256787456336"/>
    <s v="MSc. Clinical epidemiology and Biostatistics"/>
    <d v="1990-10-15T00:00:00"/>
    <s v="Molecular Epidemiology and Immunological responses associated with Flavivirus infections among febrile individuals in Western Uganda. "/>
    <s v="Laboratory"/>
    <s v="yes"/>
    <m/>
    <n v="31"/>
    <d v="2019-01-28T00:00:00"/>
    <d v="2018-03-01T00:00:00"/>
    <m/>
    <s v="Dr. Kato Charles Drago"/>
    <s v="Dr. Kristina Roesel"/>
    <m/>
    <n v="2"/>
    <s v="Home"/>
    <s v="Other"/>
    <m/>
    <s v="No"/>
    <s v="No"/>
    <m/>
    <s v="Academic"/>
    <s v="Assistant Lecturer"/>
    <s v="Assistant Lecturer"/>
    <m/>
    <m/>
    <s v="MAKERERE UNIVERSITY"/>
    <s v="0000-0002-9399-1522"/>
    <m/>
    <d v="2018-03-05T00:00:00"/>
    <d v="2018-11-05T00:00:00"/>
    <s v="Yes"/>
    <d v="2018-05-08T00:00:00"/>
    <d v="2019-07-19T00:00:00"/>
    <m/>
    <s v="Epidemiology and Molecular Characterization of Erysipelothrix rhusiopathiae infections in pigs and humans in Uganda"/>
    <d v="2021-01-11T00:00:00"/>
    <s v="Yes"/>
    <d v="2021-08-02T00:00:00"/>
    <s v="Yes"/>
    <m/>
    <m/>
    <m/>
    <m/>
    <x v="3"/>
    <m/>
    <m/>
    <m/>
    <n v="1"/>
    <n v="6"/>
    <n v="0"/>
    <m/>
    <m/>
    <m/>
    <m/>
    <s v="JAS 3&amp;4, 2021"/>
    <s v="No"/>
    <m/>
    <m/>
    <m/>
    <m/>
    <s v="No"/>
    <m/>
    <m/>
    <n v="0"/>
    <m/>
    <m/>
    <s v="SIDA"/>
  </r>
  <r>
    <n v="186"/>
    <s v="C8/012"/>
    <s v="Robert"/>
    <m/>
    <s v="Rutayisire"/>
    <x v="0"/>
    <x v="7"/>
    <s v="Rwanda"/>
    <s v="University of Rwanda"/>
    <s v="Chemistry"/>
    <s v="Biomedical Laboratory Sciences"/>
    <s v="University of Nairobi"/>
    <s v="No"/>
    <m/>
    <s v="Married"/>
    <s v="Married"/>
    <m/>
    <s v="rrutayisire@cartafrica.org"/>
    <s v="robertrutayisire@gmail.com"/>
    <s v="+250734984170"/>
    <m/>
    <d v="1985-10-14T00:00:00"/>
    <s v="The effect of HIV itself and HIV with ARV treatment on the biochemical risk factors related to cardiovascular diseases."/>
    <s v="Laboratory"/>
    <m/>
    <m/>
    <n v="38"/>
    <d v="2018-08-13T00:00:00"/>
    <d v="2018-03-01T00:00:00"/>
    <m/>
    <s v="Dr David Tumusiime"/>
    <m/>
    <m/>
    <n v="1"/>
    <m/>
    <m/>
    <m/>
    <s v="Yes"/>
    <m/>
    <m/>
    <s v="Academic"/>
    <s v="Assistant Lecturer"/>
    <s v="Division Manager"/>
    <s v="Yes"/>
    <m/>
    <s v="NATIONAL REFERENCE LABORATORY"/>
    <s v="0000-0003-4818-1552"/>
    <m/>
    <d v="2018-03-05T00:00:00"/>
    <d v="2018-11-05T00:00:00"/>
    <s v="Yes"/>
    <d v="2020-03-03T00:00:00"/>
    <d v="2019-08-23T00:00:00"/>
    <m/>
    <s v="ALTERED BIOMARKERS OF CARDIOVASCULAR DISEASES: THE ASSOCIATION WITH ART DRUGS."/>
    <d v="2021-10-01T00:00:00"/>
    <s v="No"/>
    <d v="2022-06-20T00:00:00"/>
    <s v="No"/>
    <m/>
    <m/>
    <m/>
    <m/>
    <x v="3"/>
    <m/>
    <m/>
    <m/>
    <n v="1"/>
    <n v="6"/>
    <n v="0"/>
    <m/>
    <m/>
    <m/>
    <m/>
    <s v="No"/>
    <m/>
    <m/>
    <m/>
    <m/>
    <m/>
    <m/>
    <m/>
    <m/>
    <n v="1"/>
    <m/>
    <m/>
    <s v="SIDA"/>
  </r>
  <r>
    <n v="187"/>
    <s v="C8/013"/>
    <s v="Getrude"/>
    <s v="Shepelo"/>
    <s v="Peter"/>
    <x v="1"/>
    <x v="7"/>
    <s v="Kenya"/>
    <s v="University of Nairobi"/>
    <s v="Veterinary Medicine"/>
    <s v="Clinical Studies"/>
    <s v="University of Nairobi"/>
    <s v="Yes"/>
    <m/>
    <s v="Married"/>
    <s v="Married"/>
    <s v="Married"/>
    <s v="gshepelo@cartafrica.org"/>
    <s v="shepelog@gmail.com"/>
    <s v="+254 2055198"/>
    <s v="Masters in Veterinary Medicine"/>
    <d v="1987-01-07T00:00:00"/>
    <s v="Molecular epidemiology of re-emerging zoonotic Ehrlichia infections in bovine in Nairobi and its peri-urban areas."/>
    <s v="Laboratory"/>
    <s v="yes"/>
    <m/>
    <n v="8"/>
    <d v="2018-03-01T00:00:00"/>
    <d v="2018-03-01T00:00:00"/>
    <m/>
    <s v="Prof. Daniel Waweru Gakuya "/>
    <s v="Dr. Gabriel Oluga Aboge"/>
    <s v="Prof. Ndichu Maingi"/>
    <n v="3"/>
    <s v="Home"/>
    <s v="Home"/>
    <s v="Home"/>
    <s v="Yes"/>
    <m/>
    <m/>
    <s v="Academic"/>
    <s v="Tutorial Fellow"/>
    <s v="Lecturer"/>
    <s v="Yes"/>
    <m/>
    <s v="UNIVERSITY OF NAIROBI"/>
    <s v="0000-0002-2188-3303"/>
    <m/>
    <d v="2018-03-05T00:00:00"/>
    <d v="2018-11-05T00:00:00"/>
    <s v="Yes"/>
    <d v="2018-08-15T00:00:00"/>
    <d v="2018-10-18T00:00:00"/>
    <m/>
    <s v="Epidemiology and characteristics of Ehrlichia infections in dairy cattle in Nairobi and peri-urban areas"/>
    <d v="2021-01-11T00:00:00"/>
    <s v="Yes"/>
    <d v="2021-08-02T00:00:00"/>
    <s v="Yes"/>
    <m/>
    <m/>
    <m/>
    <d v="2020-11-25T00:00:00"/>
    <x v="0"/>
    <n v="33"/>
    <n v="25"/>
    <s v="Epidemiology and Molecular Characterization of Anaplasma and Ehrlichia Species infecting Dairy cattle in smalleholder farms in Peri Urnab Nairobi, Kenya"/>
    <n v="3"/>
    <n v="5"/>
    <n v="1"/>
    <m/>
    <m/>
    <m/>
    <m/>
    <s v="No"/>
    <s v="No"/>
    <m/>
    <m/>
    <m/>
    <m/>
    <m/>
    <m/>
    <m/>
    <n v="1"/>
    <n v="2"/>
    <m/>
    <s v="WT-DELTAS/DAAD"/>
  </r>
  <r>
    <n v="188"/>
    <s v="C8/014"/>
    <s v="Atupele"/>
    <s v="Ngina"/>
    <s v="Mulaga"/>
    <x v="1"/>
    <x v="7"/>
    <s v="Malawi"/>
    <s v="University of Malawi"/>
    <s v="Mathematical Sciences"/>
    <s v="Mathematics and Statistics"/>
    <s v="University of the Malawi"/>
    <s v="Yes"/>
    <m/>
    <s v="Married"/>
    <s v="Married"/>
    <m/>
    <s v="amulaga@cartafrica.org"/>
    <s v="atupelemulaga@gmail.com"/>
    <s v="+265 882 363 717"/>
    <m/>
    <d v="1981-10-18T00:00:00"/>
    <s v="Spatial analysis and modeling of household out-of-pocket healthcare expenditure in Malawi: implications on household welfare           "/>
    <s v="Field"/>
    <m/>
    <m/>
    <n v="32"/>
    <d v="2018-04-01T00:00:00"/>
    <d v="2018-03-01T00:00:00"/>
    <m/>
    <s v="Dr.Mphatso Kamndaya"/>
    <s v="Dr Lumbwe Chola"/>
    <m/>
    <n v="2"/>
    <s v="Home"/>
    <s v="Other"/>
    <m/>
    <s v="Yes"/>
    <m/>
    <m/>
    <s v="Academic"/>
    <m/>
    <m/>
    <m/>
    <m/>
    <s v="UNIVERSITY OF MALAWI"/>
    <s v="0000-0002-9172-0366"/>
    <m/>
    <d v="2018-03-05T00:00:00"/>
    <d v="2018-11-05T00:00:00"/>
    <s v="Yes"/>
    <d v="2020-01-31T00:00:00"/>
    <d v="2019-08-19T00:00:00"/>
    <m/>
    <s v="Modelling catastrophic out-of-pocket health expenditure and its implication for household welfare in Malawi: A spatial multilevel approach"/>
    <d v="2021-01-11T00:00:00"/>
    <s v="Yes"/>
    <d v="2021-08-02T00:00:00"/>
    <s v="Yes"/>
    <m/>
    <m/>
    <m/>
    <d v="2022-12-05T00:00:00"/>
    <x v="0"/>
    <n v="58"/>
    <n v="50"/>
    <s v="Modelling Catastrophic Out-of-pocket Health Expenditures and its Implication for Household Welfare in Malawi: A Multilevel Spatial Approach."/>
    <n v="1"/>
    <n v="3"/>
    <n v="0"/>
    <m/>
    <m/>
    <m/>
    <m/>
    <s v="No"/>
    <m/>
    <m/>
    <m/>
    <m/>
    <m/>
    <m/>
    <m/>
    <m/>
    <n v="2"/>
    <m/>
    <m/>
    <s v="SIDA"/>
  </r>
  <r>
    <n v="189"/>
    <s v="C8/015"/>
    <s v="Oluwaseun"/>
    <s v="Taiwo"/>
    <s v="Esan"/>
    <x v="1"/>
    <x v="7"/>
    <s v="Nigeria"/>
    <s v="Obafemi Awolowo University"/>
    <s v="Public Health"/>
    <s v="Centre for Health Policy"/>
    <s v="University of the Witwatersrand"/>
    <s v="No"/>
    <n v="1928547"/>
    <s v="Married"/>
    <s v="Married"/>
    <m/>
    <s v="oesan@cartafrica.org"/>
    <s v="seunkayo@yahoo.com"/>
    <s v="+2348124352700"/>
    <s v="Master of Public Health (MPH), Master of Business Administration (MBA)"/>
    <d v="1975-07-30T00:00:00"/>
    <s v="Poor maternal Health Outcomes: Development of Strategies and Short term Evaluation for Improving Human Resources for Health in South West, Nigeria."/>
    <s v="Field"/>
    <m/>
    <m/>
    <n v="1"/>
    <d v="2018-05-01T00:00:00"/>
    <d v="2018-03-01T00:00:00"/>
    <m/>
    <s v="Dr. Duane Blaauw "/>
    <s v="Dr. Salome Maswime "/>
    <m/>
    <n v="2"/>
    <s v="Host"/>
    <s v="Host"/>
    <m/>
    <s v="No"/>
    <s v="No"/>
    <m/>
    <s v="Academic"/>
    <s v="Senior Lecturer"/>
    <s v="Associate professor"/>
    <s v="Yes"/>
    <m/>
    <s v="OBAFEMI AWOLOWO UNIVERSITY"/>
    <s v="0000-0002-2908-6034"/>
    <m/>
    <d v="2018-03-05T00:00:00"/>
    <d v="2018-11-05T00:00:00"/>
    <s v="Yes"/>
    <d v="2019-02-26T00:00:00"/>
    <d v="2019-06-07T00:00:00"/>
    <m/>
    <s v="Strategies to Positively Shift Readiness for Change to a Respectful Maternity Care Practice During Childbirth in Public Health Facilities, Ibadan, Nigeria"/>
    <d v="2021-01-11T00:00:00"/>
    <s v="Yes"/>
    <d v="2021-08-02T00:00:00"/>
    <s v="Yes"/>
    <m/>
    <m/>
    <m/>
    <d v="2022-12-12T00:00:00"/>
    <x v="0"/>
    <n v="58"/>
    <n v="50"/>
    <s v="Improving readiness for change to respectful maternity care practice in public health facilities, Ibadan, Nigeria"/>
    <n v="5"/>
    <n v="5"/>
    <n v="0"/>
    <m/>
    <m/>
    <m/>
    <m/>
    <s v="No"/>
    <m/>
    <m/>
    <m/>
    <m/>
    <m/>
    <m/>
    <m/>
    <m/>
    <n v="3"/>
    <m/>
    <m/>
    <s v="WT-DELTAS"/>
  </r>
  <r>
    <n v="190"/>
    <s v="C8/016"/>
    <s v="Folashayo"/>
    <s v="Ikenna Peter"/>
    <s v="Adeniji"/>
    <x v="0"/>
    <x v="7"/>
    <s v="Nigeria"/>
    <s v="University of Ibadan"/>
    <s v="Public Health"/>
    <s v="Health Policy &amp; Management"/>
    <s v="University of the Witwatersrand"/>
    <s v="No"/>
    <m/>
    <s v="Married"/>
    <s v="Married"/>
    <s v="Married"/>
    <s v="fiadeniji@cartafrica.org"/>
    <s v="folashayoadeniji@yahoo.co.uk"/>
    <s v="+2347034649073"/>
    <s v="M.Sc. Economics"/>
    <d v="1981-12-04T00:00:00"/>
    <s v="Cost analysis of selected tobacco-related diseases in tertiary and secondary Clinical researchs in Ibadan, South-West, Nigeria: Implication for Tobacco Control Policy"/>
    <s v="Field"/>
    <m/>
    <m/>
    <n v="5"/>
    <d v="2018-08-06T00:00:00"/>
    <d v="2018-03-01T00:00:00"/>
    <m/>
    <s v="PD. Dr. med. Wilm Quentin"/>
    <m/>
    <m/>
    <n v="1"/>
    <m/>
    <m/>
    <m/>
    <s v="No"/>
    <m/>
    <m/>
    <s v="Academic"/>
    <s v="Lecturer II"/>
    <s v="Lecturer I"/>
    <s v="Yes"/>
    <m/>
    <s v="UNIVERSITY OF IBADAN"/>
    <s v="0000-0002-4697-3081"/>
    <m/>
    <d v="2018-03-05T00:00:00"/>
    <d v="2018-11-05T00:00:00"/>
    <s v="Yes"/>
    <d v="2019-05-30T00:00:00"/>
    <d v="2019-05-30T00:00:00"/>
    <m/>
    <s v="The Economic Burden of Cardiovascular Diseases in some sub-Saharan Africa Countries"/>
    <d v="2021-01-11T00:00:00"/>
    <s v="Yes"/>
    <d v="2021-08-02T00:00:00"/>
    <s v="Yes"/>
    <m/>
    <m/>
    <m/>
    <d v="2021-09-02T00:00:00"/>
    <x v="0"/>
    <n v="42"/>
    <n v="34"/>
    <m/>
    <n v="3"/>
    <n v="3"/>
    <n v="2"/>
    <m/>
    <m/>
    <m/>
    <m/>
    <s v="No"/>
    <m/>
    <m/>
    <m/>
    <m/>
    <m/>
    <m/>
    <m/>
    <m/>
    <n v="3"/>
    <n v="3"/>
    <m/>
    <s v="WT-DELTAS"/>
  </r>
  <r>
    <n v="191"/>
    <s v="C8/017"/>
    <s v="Lebogang"/>
    <s v="Johanna"/>
    <s v="Maseko"/>
    <x v="1"/>
    <x v="7"/>
    <s v="South Africa"/>
    <s v="University of the Witwatersrand"/>
    <s v="Occupational Therapy"/>
    <s v="Public Health"/>
    <s v="University of the Witwatersrand"/>
    <s v="Yes"/>
    <s v="9703746R"/>
    <s v="Married"/>
    <s v="Married"/>
    <m/>
    <s v="lmaseko@cartafrica.org"/>
    <s v="lkomape@hotmail.com"/>
    <s v="+2711 717 3701/0735266884"/>
    <s v="Master of Public Health (MPH)"/>
    <d v="1979-03-30T00:00:00"/>
    <s v="Rehabilitation in a reengineered Primary Health Care system: a model for service delivery in an under-resourced urban community setting"/>
    <s v="Field"/>
    <s v="No"/>
    <m/>
    <n v="19"/>
    <d v="2018-08-01T00:00:00"/>
    <d v="2018-03-01T00:00:00"/>
    <m/>
    <s v="Prof. Hellen Myezwa"/>
    <s v="Dr Fasloen Adams"/>
    <m/>
    <n v="2"/>
    <s v="Home"/>
    <s v="Home"/>
    <m/>
    <s v="No"/>
    <s v="No"/>
    <m/>
    <s v="Academic"/>
    <s v="Lecturer"/>
    <s v="Lecturer"/>
    <m/>
    <s v="Chairperson of committee and acting Head of Department when the Head of Department is out of the department"/>
    <s v="UNIVERSITY OF THE WITWATERSRAND"/>
    <s v="0000-0002-0996-4207"/>
    <m/>
    <d v="2018-03-05T00:00:00"/>
    <d v="2018-11-05T00:00:00"/>
    <s v="Yes"/>
    <d v="2019-03-07T00:00:00"/>
    <d v="2019-06-07T00:00:00"/>
    <m/>
    <s v="Integrating Rehabilitation services at Primary Healthcare level in Gauteng, South Africa"/>
    <d v="2021-01-11T00:00:00"/>
    <s v="Yes"/>
    <d v="2021-08-02T00:00:00"/>
    <s v="Yes"/>
    <m/>
    <m/>
    <m/>
    <d v="2024-11-14T00:00:00"/>
    <x v="0"/>
    <n v="81"/>
    <n v="73"/>
    <s v="Integrating rehabilitation services at primary healthcare level in Johannesburg, South Africa"/>
    <n v="2"/>
    <m/>
    <m/>
    <m/>
    <m/>
    <m/>
    <m/>
    <s v="No"/>
    <s v="No"/>
    <m/>
    <m/>
    <m/>
    <m/>
    <s v="No"/>
    <m/>
    <m/>
    <n v="2"/>
    <m/>
    <m/>
    <s v="SIDA"/>
  </r>
  <r>
    <n v="192"/>
    <s v="C8/018"/>
    <s v="Anne"/>
    <s v="Njeri"/>
    <s v="Maina"/>
    <x v="1"/>
    <x v="7"/>
    <s v="Kenya"/>
    <s v="University of Nairobi"/>
    <s v="Medical Microbiology"/>
    <s v="Medical Microbiology"/>
    <s v="University of Nairobi"/>
    <s v="Yes"/>
    <s v="H80/53286/2018"/>
    <s v="Married"/>
    <s v="Married"/>
    <m/>
    <s v="amaina@cartafrica.org"/>
    <s v="acnmaina@gmail.com"/>
    <s v="+254 737 348848"/>
    <s v="Msc. Medical Microbiology"/>
    <d v="1980-01-03T00:00:00"/>
    <s v="Cytokine Profile and the Genital Bacterial Microbiome in Neisseria gonorrhoeae infection: A Case-Control study"/>
    <s v="Clinical and laboratory based"/>
    <m/>
    <m/>
    <n v="11"/>
    <d v="2019-01-01T00:00:00"/>
    <d v="2018-03-01T00:00:00"/>
    <m/>
    <s v="Dr. Marianne Mureithi"/>
    <s v="Dr. John Ndemi Kiiru"/>
    <s v="Prof. Gunturu Revathi"/>
    <n v="3"/>
    <s v="Home"/>
    <s v="Home"/>
    <m/>
    <s v="Yes"/>
    <s v="No"/>
    <m/>
    <s v="Academic"/>
    <s v="Tutorial Fellow"/>
    <s v="Tutorial Fellow"/>
    <m/>
    <m/>
    <s v="UNIVERSITY OF NAIROBI"/>
    <s v="0000-0003-4945-0734"/>
    <m/>
    <d v="2018-03-05T00:00:00"/>
    <d v="2018-11-05T00:00:00"/>
    <s v="Yes"/>
    <d v="2018-08-07T00:00:00"/>
    <d v="2018-10-05T00:00:00"/>
    <m/>
    <s v="Role of the Genital Bacterial Microbiome in the Immune Response to Neisseria gonorrhoeae infection"/>
    <d v="2021-01-11T00:00:00"/>
    <s v="Yes"/>
    <d v="2021-08-02T00:00:00"/>
    <s v="Yes"/>
    <m/>
    <m/>
    <m/>
    <m/>
    <x v="3"/>
    <m/>
    <m/>
    <m/>
    <n v="1"/>
    <n v="3"/>
    <n v="0"/>
    <m/>
    <m/>
    <m/>
    <m/>
    <s v="No"/>
    <s v="No"/>
    <m/>
    <m/>
    <m/>
    <m/>
    <s v="No"/>
    <m/>
    <m/>
    <n v="3"/>
    <m/>
    <m/>
    <s v="WT-DELTAS"/>
  </r>
  <r>
    <n v="193"/>
    <s v="C8/019"/>
    <s v="Oyeyemi"/>
    <s v="Olajumoke"/>
    <s v="Oyelade"/>
    <x v="1"/>
    <x v="7"/>
    <s v="Nigeria"/>
    <s v="Obafemi Awolowo University"/>
    <s v="Nursing"/>
    <s v="Department of Nursing Sciences"/>
    <s v="University of the Witwatersrand"/>
    <s v="No"/>
    <n v="1815816"/>
    <m/>
    <s v="Single"/>
    <m/>
    <s v="ooyelade@cartafrica.org"/>
    <s v="yemilad13@gmail.com"/>
    <s v="+234(0)8076580198"/>
    <m/>
    <d v="1982-11-18T00:00:00"/>
    <s v="Development of Quality Care Indicator for the Management of Violent Mentally ill Patients in Psychiatric Clinical researchs in Nigeria."/>
    <s v="Clinical research"/>
    <m/>
    <m/>
    <n v="7"/>
    <d v="2018-07-30T00:00:00"/>
    <d v="2018-03-01T00:00:00"/>
    <m/>
    <s v="Dr Nokuthula Mafutha"/>
    <m/>
    <m/>
    <n v="1"/>
    <s v="Host"/>
    <m/>
    <m/>
    <s v="Yes"/>
    <m/>
    <m/>
    <s v="Academic"/>
    <m/>
    <s v="Senior Lecturer"/>
    <s v="Yes"/>
    <m/>
    <s v="OBAFEMI AWOLOWO UNIVERSITY"/>
    <s v="0000-0002-0173-9208"/>
    <m/>
    <d v="2018-03-05T00:00:00"/>
    <d v="2018-11-05T00:00:00"/>
    <s v="Yes"/>
    <d v="2018-08-21T00:00:00"/>
    <d v="2018-09-21T00:00:00"/>
    <m/>
    <s v="A context specific psychosocial rehabilitation practice guide for the management of patients living with schizophrenia in South West Nigeria"/>
    <d v="2021-01-11T00:00:00"/>
    <s v="Yes"/>
    <d v="2021-08-02T00:00:00"/>
    <s v="Yes"/>
    <m/>
    <m/>
    <m/>
    <d v="2022-06-29T00:00:00"/>
    <x v="0"/>
    <n v="52"/>
    <n v="44"/>
    <s v="“An Exploration into Mealtimes for Families of Children with Autism Spectrum Disorders in South Africa.”"/>
    <n v="2"/>
    <n v="5"/>
    <n v="2"/>
    <m/>
    <m/>
    <m/>
    <m/>
    <s v="No"/>
    <m/>
    <m/>
    <m/>
    <m/>
    <m/>
    <m/>
    <m/>
    <m/>
    <n v="2"/>
    <m/>
    <m/>
    <s v="WT-DELTAS"/>
  </r>
  <r>
    <n v="194"/>
    <s v="C8/020"/>
    <s v="Faustin"/>
    <m/>
    <s v="Ntirenganya"/>
    <x v="0"/>
    <x v="7"/>
    <s v="Rwanda"/>
    <s v="University of Rwanda"/>
    <s v="Onco-Plastic surgery"/>
    <s v="Surgery"/>
    <s v="University of Rwanda"/>
    <s v="Yes"/>
    <m/>
    <s v="Married"/>
    <s v="Married"/>
    <m/>
    <s v="fntirenganya@cartafrica.org"/>
    <s v="fostino21@yahoo.fr"/>
    <s v="+250788732667"/>
    <s v="Surgery"/>
    <d v="1979-03-01T00:00:00"/>
    <s v="The analysis of biomarkers and key oncogenes expression in Rwandan breast cancer patients: From molecular sub-typing to clinical presentation, prognosis and outcomes"/>
    <s v="Laboratory"/>
    <s v="yes"/>
    <m/>
    <n v="12"/>
    <d v="2018-09-01T00:00:00"/>
    <d v="2018-03-01T00:00:00"/>
    <m/>
    <s v="Prof RULISA Steven"/>
    <m/>
    <m/>
    <n v="1"/>
    <s v="Home"/>
    <m/>
    <m/>
    <s v="Yes"/>
    <m/>
    <m/>
    <s v="Academic"/>
    <s v="Senior Lecturer of Surgery and Head of department"/>
    <s v="Associate Professor"/>
    <s v="Yes"/>
    <m/>
    <s v="UNIVERSITY OF RWANDA"/>
    <s v="0000-0001-8886-8100_x000a_"/>
    <m/>
    <d v="2018-03-05T00:00:00"/>
    <d v="2018-11-05T00:00:00"/>
    <s v="Yes"/>
    <d v="2018-06-01T00:00:00"/>
    <d v="2018-02-01T00:00:00"/>
    <m/>
    <s v="Risk factors, clinical and histopathology-based Model to predict breast cancer molecular subtypes in premenopausal women, Rwanda"/>
    <d v="2021-01-11T00:00:00"/>
    <s v="Yes"/>
    <d v="2021-08-02T00:00:00"/>
    <s v="Yes"/>
    <m/>
    <m/>
    <m/>
    <d v="2023-11-17T00:00:00"/>
    <x v="0"/>
    <m/>
    <m/>
    <m/>
    <n v="9"/>
    <n v="57"/>
    <n v="0"/>
    <m/>
    <m/>
    <m/>
    <m/>
    <s v="No"/>
    <s v="No"/>
    <m/>
    <m/>
    <m/>
    <m/>
    <s v="No"/>
    <m/>
    <m/>
    <n v="2"/>
    <m/>
    <m/>
    <s v="WT-DELTAS"/>
  </r>
  <r>
    <n v="195"/>
    <s v="C8/021"/>
    <s v="Foluso"/>
    <s v="Ayobami"/>
    <s v="Atiba"/>
    <x v="1"/>
    <x v="7"/>
    <s v="Nigeria"/>
    <s v="University of Ibadan"/>
    <s v="Neuroscience"/>
    <s v="School of Anatomical Sciences"/>
    <s v="University of the Witwatersrand"/>
    <s v="No"/>
    <n v="2113374"/>
    <m/>
    <s v="Married"/>
    <m/>
    <s v="fatiba@cartafrica.org"/>
    <s v="omoloye1@yahoo.com"/>
    <s v="+234 8034237082"/>
    <m/>
    <d v="1977-07-26T00:00:00"/>
    <s v="Studies on the effect of kolanut isolates on the developing brain of rats: Electron microscopic structure of the blood brain barrier"/>
    <s v="Field and Laboratory"/>
    <m/>
    <m/>
    <n v="9"/>
    <d v="2018-06-10T00:00:00"/>
    <d v="2018-03-01T00:00:00"/>
    <m/>
    <s v="Dr Felix Mbajiorgu"/>
    <s v="Prof. Amadi Ihunwo"/>
    <s v="Prof. Adefolarin Malomo"/>
    <n v="3"/>
    <s v="Host"/>
    <s v="Host"/>
    <m/>
    <s v="Yes"/>
    <s v="No"/>
    <s v="No"/>
    <s v="Academic"/>
    <s v="Lecturer"/>
    <s v="Senior Lecturer"/>
    <m/>
    <m/>
    <s v="UNIVERSITY OF IBADAN"/>
    <s v="0000-0003-4780-7840"/>
    <m/>
    <d v="2018-03-05T00:00:00"/>
    <d v="2018-11-05T00:00:00"/>
    <s v="Yes"/>
    <d v="2020-12-04T00:00:00"/>
    <d v="2020-10-20T00:00:00"/>
    <m/>
    <s v="Kolanut (Cola nitida) consumption among pregnant women and structural changes in the postnatal brain of Sprague-Dawley rat pups"/>
    <d v="2021-01-11T00:00:00"/>
    <s v="Yes"/>
    <d v="2021-08-02T00:00:00"/>
    <s v="Yes"/>
    <m/>
    <m/>
    <m/>
    <d v="2024-07-25T00:00:00"/>
    <x v="0"/>
    <n v="77"/>
    <n v="69"/>
    <s v="Effects of aqueous extract of kolanut (Cola nitida) on Sprague Dawley dams and exposure on the hippocampus of the progeny"/>
    <n v="1"/>
    <n v="5"/>
    <n v="0"/>
    <m/>
    <m/>
    <m/>
    <m/>
    <s v="No"/>
    <m/>
    <m/>
    <m/>
    <m/>
    <m/>
    <m/>
    <m/>
    <m/>
    <m/>
    <m/>
    <m/>
    <s v="WT-DELTAS"/>
  </r>
  <r>
    <n v="196"/>
    <s v="C8/022"/>
    <s v="Leo"/>
    <s v="Peter Lockie"/>
    <s v="Masamba"/>
    <x v="0"/>
    <x v="7"/>
    <s v="Malawi"/>
    <s v="University of Malawi"/>
    <s v="Internal Medicine"/>
    <s v="Oncology/Medicine"/>
    <s v="University of the Malawi"/>
    <s v="Yes"/>
    <m/>
    <m/>
    <s v="Married"/>
    <m/>
    <s v="lmasamba@cartafrica.org"/>
    <s v="leomasamba@yahoo.co.uk"/>
    <s v="+2651630333/+265888868714"/>
    <m/>
    <d v="1979-09-11T00:00:00"/>
    <s v="EVALUATING IMPACT OF HIV, BENIGN NEUTROPAENIA AND DARC-NULL ON CHEMOTHERAPY INDUCED INFECTIONS IN CANCER PATIENTS AT QUEEN ELIZABETH CENTRAL Clinical research"/>
    <m/>
    <m/>
    <m/>
    <n v="12"/>
    <d v="2018-07-03T00:00:00"/>
    <d v="2018-03-01T00:00:00"/>
    <d v="2021-07-21T00:00:00"/>
    <s v="Prof Adamson Muula"/>
    <m/>
    <m/>
    <n v="1"/>
    <s v="Home"/>
    <m/>
    <m/>
    <s v="Yes"/>
    <m/>
    <m/>
    <s v="Academic"/>
    <m/>
    <m/>
    <m/>
    <m/>
    <s v="UNIVERSITY OF MALAWI"/>
    <s v="0000-0002-7775-0139"/>
    <m/>
    <d v="2018-03-05T00:00:00"/>
    <d v="2018-11-05T00:00:00"/>
    <s v="Yes"/>
    <d v="2020-09-25T00:00:00"/>
    <d v="2020-10-18T00:00:00"/>
    <m/>
    <m/>
    <m/>
    <m/>
    <m/>
    <m/>
    <m/>
    <m/>
    <m/>
    <m/>
    <x v="2"/>
    <m/>
    <m/>
    <m/>
    <n v="0"/>
    <m/>
    <m/>
    <m/>
    <m/>
    <m/>
    <m/>
    <s v="No"/>
    <m/>
    <m/>
    <m/>
    <m/>
    <m/>
    <m/>
    <m/>
    <m/>
    <m/>
    <m/>
    <m/>
    <s v="WT-DELTAS"/>
  </r>
  <r>
    <n v="197"/>
    <s v="C8/023"/>
    <s v="Florence"/>
    <s v="Basiimwa"/>
    <s v="Tushemerirwe"/>
    <x v="1"/>
    <x v="7"/>
    <s v="Uganda"/>
    <s v="Makerere University"/>
    <s v="Public Health"/>
    <s v="Community Health and Behavioural Sciences"/>
    <m/>
    <s v="No"/>
    <m/>
    <m/>
    <s v="Single"/>
    <m/>
    <s v="ftushemerirwe@cartafrica.org"/>
    <s v="ftusht01@gmail.com"/>
    <s v="256794944401_x000a_256414543872"/>
    <m/>
    <d v="1973-01-02T00:00:00"/>
    <s v="The Uganda Food System and its influence on Non-Communicable Diseases trends "/>
    <m/>
    <m/>
    <m/>
    <n v="14"/>
    <d v="2018-08-31T00:00:00"/>
    <d v="2018-03-01T00:00:00"/>
    <d v="2022-03-31T00:00:00"/>
    <s v="Assoc. Prof. Freddie Ssengooba"/>
    <s v="Dr. Henry Wamani"/>
    <m/>
    <n v="2"/>
    <s v="Home"/>
    <s v="Home"/>
    <m/>
    <s v="No"/>
    <m/>
    <m/>
    <s v="Academic"/>
    <m/>
    <m/>
    <m/>
    <m/>
    <s v="MAKERERE UNIVERSITY"/>
    <s v="0000-0001-7147-6012"/>
    <m/>
    <d v="2018-03-05T00:00:00"/>
    <d v="2018-11-05T00:00:00"/>
    <s v="Yes"/>
    <m/>
    <m/>
    <m/>
    <m/>
    <m/>
    <m/>
    <m/>
    <m/>
    <m/>
    <m/>
    <m/>
    <m/>
    <x v="2"/>
    <m/>
    <m/>
    <m/>
    <n v="4"/>
    <m/>
    <m/>
    <m/>
    <m/>
    <m/>
    <m/>
    <s v="No"/>
    <m/>
    <m/>
    <m/>
    <m/>
    <m/>
    <m/>
    <m/>
    <m/>
    <m/>
    <m/>
    <m/>
    <s v="WT-DELTAS"/>
  </r>
  <r>
    <n v="198"/>
    <s v="C8/024"/>
    <s v="Oluwafemi"/>
    <s v="Akinyele"/>
    <s v="Popoola"/>
    <x v="0"/>
    <x v="7"/>
    <s v="Nigeria"/>
    <s v="University of Ibadan"/>
    <s v="Public Health"/>
    <s v="Community Medicine"/>
    <s v="University of Ibadan"/>
    <s v="Yes"/>
    <m/>
    <m/>
    <s v="Married"/>
    <m/>
    <s v="opopoola@cartafrica.org"/>
    <s v="drpopee@gmail.com"/>
    <s v="+2348131733285"/>
    <m/>
    <d v="1977-12-29T00:00:00"/>
    <s v="An assessment of patient safety culture and practices across tiers of the Nigerian Health System: a contextual analysis for intervention"/>
    <s v="Clinical research"/>
    <m/>
    <m/>
    <n v="2"/>
    <d v="2018-11-01T00:00:00"/>
    <d v="2018-03-01T00:00:00"/>
    <m/>
    <s v="Dr Akindele Olupelumi Adebiyi"/>
    <s v="Prof Eme Theodora Owoaje"/>
    <m/>
    <n v="2"/>
    <m/>
    <s v="Home"/>
    <m/>
    <s v="Yes"/>
    <s v="Yes"/>
    <m/>
    <s v="Academic"/>
    <m/>
    <m/>
    <m/>
    <m/>
    <s v="UNIVERSITY OF IBADAN"/>
    <s v="0000-0001-8535-7882"/>
    <m/>
    <d v="2018-03-05T00:00:00"/>
    <d v="2018-11-05T00:00:00"/>
    <s v="Yes"/>
    <d v="2020-01-03T00:00:00"/>
    <d v="2020-01-27T00:00:00"/>
    <m/>
    <s v="Analysing patient safety culture and medical errors in a tertiary Clinical research in South Western Nigeria"/>
    <d v="2021-01-11T00:00:00"/>
    <s v="Yes"/>
    <d v="2021-08-02T00:00:00"/>
    <s v="Yes"/>
    <m/>
    <m/>
    <m/>
    <m/>
    <x v="3"/>
    <m/>
    <m/>
    <m/>
    <n v="5"/>
    <n v="12"/>
    <n v="0"/>
    <m/>
    <m/>
    <m/>
    <m/>
    <s v="No"/>
    <m/>
    <m/>
    <m/>
    <m/>
    <m/>
    <m/>
    <m/>
    <m/>
    <m/>
    <m/>
    <m/>
    <s v="WT-DELTAS"/>
  </r>
  <r>
    <n v="199"/>
    <s v="C8/025"/>
    <s v="Catherine"/>
    <m/>
    <s v="Kafu"/>
    <x v="1"/>
    <x v="7"/>
    <s v="Kenya"/>
    <s v="Moi University"/>
    <s v="Health Communication"/>
    <s v="Development Communication"/>
    <s v="University of the Witwatersrand"/>
    <s v="No"/>
    <n v="1540298"/>
    <s v="Single"/>
    <s v="Single"/>
    <m/>
    <s v="ckafu@cartafrica.org"/>
    <s v="catekafu@gmail.com"/>
    <s v="+254 532 033 471"/>
    <s v="Communication and Journalism"/>
    <d v="1986-07-21T00:00:00"/>
    <s v="Mass Media As A Key Adherence Intervention Strategy For The Perinatal Infected HIV Adolescents"/>
    <s v="Field"/>
    <s v="No"/>
    <m/>
    <n v="15"/>
    <d v="2018-09-03T00:00:00"/>
    <d v="2018-03-01T00:00:00"/>
    <m/>
    <s v="Prof. Dina Ligaga"/>
    <s v="Dr. Juddy Wachira"/>
    <m/>
    <n v="2"/>
    <s v="Host"/>
    <s v="Home"/>
    <m/>
    <s v="No"/>
    <s v="No"/>
    <m/>
    <s v="Researcher"/>
    <s v="Manager, Social Behavioural Department-AMPATHPlus"/>
    <s v="Departmental Manager"/>
    <m/>
    <m/>
    <s v="MOI UNIVERSITY"/>
    <s v="0000-0003-4890-4458"/>
    <m/>
    <d v="2018-03-05T00:00:00"/>
    <d v="2018-11-05T00:00:00"/>
    <s v="Yes"/>
    <d v="2019-05-22T00:00:00"/>
    <d v="2020-04-20T00:00:00"/>
    <m/>
    <s v="Exploring the Kenyan media framing of abortion content on television: A focus on adolescents"/>
    <d v="2021-01-11T00:00:00"/>
    <s v="Yes"/>
    <d v="2021-08-02T00:00:00"/>
    <s v="Yes"/>
    <m/>
    <m/>
    <m/>
    <d v="2025-02-13T00:00:00"/>
    <x v="0"/>
    <m/>
    <m/>
    <s v="Exploring media framing of abortion content on Kenyan Television: A focus on adolescents."/>
    <n v="1"/>
    <n v="8"/>
    <n v="0"/>
    <m/>
    <m/>
    <m/>
    <m/>
    <s v="No"/>
    <s v="No"/>
    <s v="N/A"/>
    <m/>
    <m/>
    <m/>
    <s v="No"/>
    <m/>
    <m/>
    <n v="1"/>
    <m/>
    <m/>
    <s v="SIDA"/>
  </r>
  <r>
    <n v="200"/>
    <s v="C8/026"/>
    <s v="Agnes"/>
    <s v="Jemuge"/>
    <s v="Maleyo"/>
    <x v="1"/>
    <x v="7"/>
    <s v="Kenya"/>
    <s v="Moi University"/>
    <s v="Environmental Planning and Managementt"/>
    <s v="Geography and Environmental Studies"/>
    <s v="University of Nairobi"/>
    <s v="No"/>
    <n v="10104312016"/>
    <m/>
    <s v="Married"/>
    <m/>
    <s v="amaleyo@cartafrica.org"/>
    <s v="maleyoagnes@gmail.com"/>
    <s v="+254720319202"/>
    <m/>
    <d v="1985-11-05T00:00:00"/>
    <s v="THE EFFECT OF MINING ACTIVITIES AND CORPORATE SOCIAL RESPONSIBILITY (CSR) INITIATIVES ON LIVELIHOODS: A CASE OF SODA ASH MINING IN LAKE MAGADI, KENYA"/>
    <s v="Field"/>
    <m/>
    <m/>
    <n v="41"/>
    <d v="2016-08-12T00:00:00"/>
    <d v="2018-03-01T00:00:00"/>
    <m/>
    <s v="Dr. Kennedy J. Omoke"/>
    <s v="Dr. James M. Moronge"/>
    <m/>
    <n v="2"/>
    <s v="Host"/>
    <s v="Host"/>
    <m/>
    <s v="No"/>
    <m/>
    <m/>
    <s v="Academic"/>
    <s v="Assistant Lecturer"/>
    <s v="Assistant Lecturer"/>
    <m/>
    <m/>
    <s v="MOI UNIVERSITY"/>
    <s v="0000-0003-3475-9982"/>
    <m/>
    <d v="2018-03-05T00:00:00"/>
    <d v="2018-11-05T00:00:00"/>
    <s v="Yes"/>
    <d v="2019-09-06T00:00:00"/>
    <d v="2020-04-06T00:00:00"/>
    <m/>
    <s v="AN EVALUATION OF FACTORS LOCAL ACTORS CONSIDER WHEN PROVIDING ACCESS TO CHILDBIRTH SERVICES: A CASE OF MAGADI SUB COUNTY"/>
    <d v="2021-01-11T00:00:00"/>
    <s v="Yes"/>
    <d v="2021-08-02T00:00:00"/>
    <s v="Yes"/>
    <m/>
    <m/>
    <m/>
    <m/>
    <x v="3"/>
    <m/>
    <m/>
    <m/>
    <n v="3"/>
    <m/>
    <m/>
    <m/>
    <m/>
    <m/>
    <m/>
    <s v="No"/>
    <m/>
    <m/>
    <m/>
    <m/>
    <m/>
    <m/>
    <m/>
    <m/>
    <m/>
    <m/>
    <m/>
    <s v="SIDA"/>
  </r>
  <r>
    <n v="201"/>
    <s v="C9/001"/>
    <s v="Ernest"/>
    <s v="Yamie"/>
    <s v="Moya"/>
    <x v="0"/>
    <x v="8"/>
    <s v="Malawi"/>
    <s v="University of Malawi"/>
    <s v="Maternal Health"/>
    <s v="Public Health Department"/>
    <s v="University of the Malawi"/>
    <s v="Yes"/>
    <m/>
    <s v="Married"/>
    <s v="Married"/>
    <m/>
    <s v="emoya@cartafrica.org"/>
    <s v="emoya@medcol.mw"/>
    <s v="+2651871911/'+265999639917"/>
    <m/>
    <d v="1985-04-15T00:00:00"/>
    <s v="A prospective cohort study on “Extent of iron deficiency anemia and its impact on Malawian postnatal mothers”"/>
    <s v="Clinical research"/>
    <m/>
    <m/>
    <n v="14"/>
    <d v="2019-09-01T00:00:00"/>
    <d v="2019-03-01T00:00:00"/>
    <m/>
    <s v="Prof. Phiri Kamija"/>
    <s v="Dr. Martin Mwangi"/>
    <m/>
    <n v="2"/>
    <s v="Home"/>
    <s v="Home"/>
    <m/>
    <s v="No"/>
    <s v="Yes"/>
    <m/>
    <s v="Researcher"/>
    <s v="Research fellow"/>
    <s v="Senior Research fellow"/>
    <s v="Yes"/>
    <m/>
    <s v="UNIVERSITY OF MALAWI"/>
    <s v="0000-0002-1157-7724"/>
    <m/>
    <d v="2019-03-04T00:00:00"/>
    <d v="2019-11-01T00:00:00"/>
    <s v="Yes"/>
    <d v="2019-12-16T00:00:00"/>
    <d v="2019-12-09T00:00:00"/>
    <m/>
    <s v="Long-term effects of antenatal intravenous iron on maternal well-being after child birth"/>
    <d v="2021-10-01T00:00:00"/>
    <s v="Yes"/>
    <d v="2022-06-20T00:00:00"/>
    <s v="Yes"/>
    <d v="2023-09-28T00:00:00"/>
    <m/>
    <m/>
    <d v="2024-02-15T00:00:00"/>
    <x v="0"/>
    <n v="60"/>
    <n v="52"/>
    <m/>
    <n v="0"/>
    <n v="5"/>
    <m/>
    <m/>
    <m/>
    <m/>
    <m/>
    <s v="No"/>
    <m/>
    <m/>
    <m/>
    <m/>
    <m/>
    <m/>
    <m/>
    <m/>
    <n v="2"/>
    <m/>
    <m/>
    <s v="WT-DELTAS"/>
  </r>
  <r>
    <n v="202"/>
    <s v="C9/002"/>
    <s v="Olujide"/>
    <s v="Olusesan"/>
    <s v="Arije"/>
    <x v="0"/>
    <x v="8"/>
    <s v="Nigeria"/>
    <s v="Obafemi Awolowo University"/>
    <s v="Public Health"/>
    <s v="Public Health"/>
    <s v="University of the Witwatersrand"/>
    <s v="No"/>
    <n v="1507128"/>
    <s v="Married"/>
    <s v="Married"/>
    <m/>
    <s v="oarije@cartafrica.org"/>
    <s v="olujide_arije@yahoo.com"/>
    <s v="+2348023208897"/>
    <s v="MBA"/>
    <d v="1978-10-01T00:00:00"/>
    <s v="Impact on adolescent health of a minimum healthcare package delivered by primary health care workers with strengthened links to primary health care facilities"/>
    <s v="Field"/>
    <s v="No"/>
    <m/>
    <n v="21"/>
    <d v="2020-01-07T00:00:00"/>
    <d v="2019-03-01T00:00:00"/>
    <m/>
    <s v="Dr Olumide, Adesola O."/>
    <m/>
    <m/>
    <n v="1"/>
    <s v="University of Ibadan, Ibadan"/>
    <m/>
    <m/>
    <s v="Yes"/>
    <m/>
    <m/>
    <s v="Researcher"/>
    <s v="Research Fellow"/>
    <s v="Research Fellow 1; Senior lecture r (Jan 2022)"/>
    <m/>
    <m/>
    <s v="OBAFEMI AWOLOWO UNIVERSITY"/>
    <s v="0000-0001-5192-3698"/>
    <m/>
    <d v="2019-03-04T00:00:00"/>
    <d v="2019-11-01T00:00:00"/>
    <s v="Yes"/>
    <d v="2020-08-14T00:00:00"/>
    <d v="2021-05-03T00:00:00"/>
    <m/>
    <s v="Adolescent and youth-friendly health service capacity and readiness in primary healthcare facilities in South West Nigeria"/>
    <d v="2021-10-01T00:00:00"/>
    <s v="Yes"/>
    <d v="2022-06-20T00:00:00"/>
    <s v="Yes"/>
    <m/>
    <m/>
    <m/>
    <d v="2023-10-03T00:00:00"/>
    <x v="0"/>
    <n v="55"/>
    <n v="48"/>
    <s v="Quality of care and stated preferences in sexual and reproductive health services for adolescents and young people in Southwest Nigeria"/>
    <n v="7"/>
    <n v="8"/>
    <m/>
    <m/>
    <m/>
    <m/>
    <m/>
    <s v="No"/>
    <m/>
    <m/>
    <m/>
    <m/>
    <m/>
    <s v="No"/>
    <m/>
    <m/>
    <n v="3"/>
    <m/>
    <m/>
    <s v="WT-DELTAS"/>
  </r>
  <r>
    <n v="203"/>
    <s v="C9/003"/>
    <s v="Skye"/>
    <s v="Nandi"/>
    <s v="Adams"/>
    <x v="1"/>
    <x v="8"/>
    <s v="South Africa"/>
    <s v="University of the Witwatersrand"/>
    <s v="Speech Pathology"/>
    <s v="Speech Pathology"/>
    <s v="University of the Witwatersrand"/>
    <s v="Yes"/>
    <n v="161842"/>
    <s v="Single"/>
    <s v="Single"/>
    <m/>
    <s v="sadams@cartafrica.org"/>
    <s v="skye.adams@wits.ac.za"/>
    <s v="+27 11 717 4484,+27 732218804 "/>
    <m/>
    <d v="1990-10-16T00:00:00"/>
    <s v="Implementation of a dysphagia management programme for children with Cerebral Palsy in a care facilities in Johannesburg"/>
    <s v="Clinical research"/>
    <m/>
    <m/>
    <n v="33"/>
    <d v="2018-05-22T00:00:00"/>
    <d v="2019-03-01T00:00:00"/>
    <m/>
    <s v="Dr Jaishika Seedat "/>
    <m/>
    <m/>
    <n v="1"/>
    <s v="Home"/>
    <m/>
    <m/>
    <s v="Yes"/>
    <m/>
    <m/>
    <s v="Academic"/>
    <m/>
    <s v="Lecturer "/>
    <m/>
    <m/>
    <s v="UNIVERSITY OF THE WITWATERSRAND"/>
    <s v="0000-0002-6388-0960"/>
    <m/>
    <d v="2019-03-04T00:00:00"/>
    <d v="2019-11-01T00:00:00"/>
    <s v="Yes"/>
    <d v="2019-11-06T00:00:00"/>
    <d v="2019-08-16T00:00:00"/>
    <m/>
    <s v="An Exploration into Mealtimes for Families of Children with Autism Spectrum Disorders in Gauteng, South Africa"/>
    <d v="2021-10-01T00:00:00"/>
    <s v="Yes"/>
    <d v="2023-07-03T00:00:00"/>
    <s v="No"/>
    <d v="2022-04-27T00:00:00"/>
    <m/>
    <m/>
    <d v="2022-10-17T00:00:00"/>
    <x v="0"/>
    <n v="44"/>
    <n v="36"/>
    <s v="An Exploration into Mealtimes for Families of Children with Autism Spectrum Disorders in South Africa."/>
    <n v="0"/>
    <n v="5"/>
    <m/>
    <m/>
    <m/>
    <m/>
    <m/>
    <s v="No"/>
    <m/>
    <m/>
    <m/>
    <m/>
    <m/>
    <m/>
    <m/>
    <m/>
    <n v="0"/>
    <m/>
    <m/>
    <s v="WT-DELTAS"/>
  </r>
  <r>
    <n v="204"/>
    <s v="C9/004"/>
    <s v="Noel"/>
    <m/>
    <s v="Korukire"/>
    <x v="0"/>
    <x v="8"/>
    <s v="Rwanda"/>
    <s v="University of Rwanda"/>
    <s v="Environmental Health Sciences "/>
    <s v="Environmental Health Sciences "/>
    <s v="University of Rwanda"/>
    <s v="Yes"/>
    <s v="-"/>
    <s v="Married"/>
    <s v="Married"/>
    <m/>
    <s v="nkorukire@cartafrica.org"/>
    <s v="koranoe@yahoo.com"/>
    <s v="+250789453462/ +250788524045"/>
    <s v="HI&amp;UMD"/>
    <d v="1980-12-25T00:00:00"/>
    <s v="Water quality and community health in  informal settlements in Rwanda"/>
    <s v="Laboratory"/>
    <s v="No"/>
    <m/>
    <n v="21"/>
    <d v="2019-09-01T00:00:00"/>
    <d v="2019-03-01T00:00:00"/>
    <m/>
    <s v="Ass.Prof. Theoneste Ntakirutimana"/>
    <m/>
    <m/>
    <n v="1"/>
    <s v="Home"/>
    <m/>
    <m/>
    <s v="Yes"/>
    <m/>
    <m/>
    <s v="Academic"/>
    <s v="Lecturer"/>
    <s v="Lecturer"/>
    <s v="No"/>
    <s v="The chairperson of the National Council Board(NCB) of Rwanda Allied Health Professions Council (RAHPC). _x000a_Nominated to be head of the commanding of the COVID-19 response team at the level of College of Medicine and Health Sciences, University of Rwanda._x000a_"/>
    <s v="UNIVERSITY OF RWANDA"/>
    <s v="0000-0003-1249-5138"/>
    <m/>
    <d v="2019-03-04T00:00:00"/>
    <d v="2019-11-01T00:00:00"/>
    <s v="Yes"/>
    <d v="2021-03-11T00:00:00"/>
    <d v="2021-03-15T00:00:00"/>
    <m/>
    <s v="Health effects of exposure to urban indoor and outdoor air pollution among communities living in Kigali, Rwanda"/>
    <d v="2021-10-01T00:00:00"/>
    <s v="Yes"/>
    <d v="2022-06-20T00:00:00"/>
    <s v="Yes"/>
    <m/>
    <m/>
    <m/>
    <m/>
    <x v="3"/>
    <m/>
    <m/>
    <m/>
    <m/>
    <m/>
    <m/>
    <m/>
    <m/>
    <m/>
    <m/>
    <s v="No"/>
    <m/>
    <m/>
    <m/>
    <m/>
    <m/>
    <m/>
    <m/>
    <m/>
    <n v="2"/>
    <m/>
    <m/>
    <s v="WT-DELTAS"/>
  </r>
  <r>
    <n v="205"/>
    <s v="C9/005"/>
    <s v="Priscille"/>
    <m/>
    <s v="Musabirema"/>
    <x v="1"/>
    <x v="8"/>
    <s v="Rwanda"/>
    <s v="University of Rwanda"/>
    <s v="Nursing"/>
    <s v="Midwifery"/>
    <s v="University of the Witwatersrand"/>
    <s v="No"/>
    <n v="2394319"/>
    <s v="Married"/>
    <s v="Married"/>
    <m/>
    <s v="pmusabirema@cartafrica.org"/>
    <s v="priscillemusa10@yahoo.fr"/>
    <s v="+250788304396/+250788497838"/>
    <s v="Critical Care and Trauma Nursing"/>
    <d v="1976-01-01T00:00:00"/>
    <s v="Ecological factors impacting adherence to hemodialysis sessions among persons with end stage renal disease, in Rwanda: a mixed method study."/>
    <s v="Laboratory"/>
    <s v="yes"/>
    <m/>
    <n v="8"/>
    <d v="2020-01-10T00:00:00"/>
    <d v="2019-03-01T00:00:00"/>
    <m/>
    <s v="Professor Lize Maree"/>
    <m/>
    <m/>
    <n v="1"/>
    <s v="Host"/>
    <m/>
    <m/>
    <s v="Yes"/>
    <m/>
    <m/>
    <s v="Academic"/>
    <s v="Lecturer"/>
    <s v="Lecturer"/>
    <s v="No"/>
    <m/>
    <s v="UNIVERSITY OF RWANDA"/>
    <s v="0000-0002-5106-1394"/>
    <m/>
    <d v="2019-03-04T00:00:00"/>
    <d v="2019-11-01T00:00:00"/>
    <s v="Yes"/>
    <d v="2020-12-01T00:00:00"/>
    <d v="2021-02-01T00:00:00"/>
    <m/>
    <s v="Holistic adherence to hemodialysis and associated social-ecological factors among persons with end-stage renal diseases in Rwanda."/>
    <d v="2021-10-01T00:00:00"/>
    <s v="Yes"/>
    <d v="2022-06-20T00:00:00"/>
    <s v="Yes"/>
    <d v="2023-03-01T00:00:00"/>
    <m/>
    <m/>
    <d v="2023-11-10T00:00:00"/>
    <x v="0"/>
    <n v="57"/>
    <n v="49"/>
    <s v="Development and pilot testing of an educational supportive program for persons with end-stage renal disease on hemodialysis in Rwanda"/>
    <n v="1"/>
    <n v="1"/>
    <m/>
    <m/>
    <m/>
    <m/>
    <m/>
    <s v="No"/>
    <m/>
    <m/>
    <m/>
    <m/>
    <m/>
    <m/>
    <m/>
    <m/>
    <n v="3"/>
    <m/>
    <m/>
    <s v="WT-DELTAS"/>
  </r>
  <r>
    <n v="206"/>
    <s v="C9/006"/>
    <s v="Lilian"/>
    <s v="Nkirote"/>
    <s v="Njagi"/>
    <x v="1"/>
    <x v="8"/>
    <s v="Kenya"/>
    <s v="University of Nairobi"/>
    <s v="Tropical and Infectious Diseases"/>
    <s v="Clinical Medicine and therapeutics"/>
    <s v="University of Nairobi"/>
    <s v="Yes"/>
    <s v="W80/52095/2017"/>
    <s v="Single"/>
    <s v="Single"/>
    <m/>
    <s v="lnjagi@cartafrica.org"/>
    <s v="njagi.lilian@gmail.com"/>
    <s v="+254731575686/'+254722575686"/>
    <s v="Master of Science in Tropical and Infectious Diseases"/>
    <d v="1979-03-11T00:00:00"/>
    <s v="Tuberculosis and HIV, novel strategies for treatment monitoring."/>
    <s v="Laboratory"/>
    <s v="yes"/>
    <m/>
    <n v="12"/>
    <d v="2018-12-08T00:00:00"/>
    <d v="2019-03-01T00:00:00"/>
    <m/>
    <s v="Dr Kennedy Abuga"/>
    <s v="Dr Marianne Mureithi"/>
    <s v="Dr Videlis Nduba"/>
    <n v="3"/>
    <s v="Home"/>
    <s v="Home"/>
    <s v="Other"/>
    <s v="Yes"/>
    <s v="No"/>
    <s v="No"/>
    <s v="Other"/>
    <s v="Senior Project Officer"/>
    <s v="Senior Clinical Research Scientist"/>
    <m/>
    <s v="Was appointed as a sub investigator at KEMRI Center for Respiratory Disease Research."/>
    <s v="UNIVERSITY OF NAIROBI"/>
    <s v="0000-0002-5067-0788"/>
    <m/>
    <d v="2019-03-04T00:00:00"/>
    <d v="2019-11-01T00:00:00"/>
    <s v="Yes"/>
    <d v="2018-11-07T00:00:00"/>
    <d v="2019-10-30T00:00:00"/>
    <m/>
    <s v="Isoniazid for latent tuberculosis infection: Validating and testing novel treatment monitoring methods in Kenya"/>
    <d v="2021-10-01T00:00:00"/>
    <s v="Yes"/>
    <d v="2022-06-20T00:00:00"/>
    <s v="Yes"/>
    <m/>
    <d v="2025-02-06T00:00:00"/>
    <m/>
    <d v="2025-02-14T00:00:00"/>
    <x v="0"/>
    <n v="72"/>
    <n v="64"/>
    <m/>
    <n v="3"/>
    <n v="0"/>
    <m/>
    <m/>
    <m/>
    <m/>
    <m/>
    <s v="No"/>
    <m/>
    <m/>
    <d v="2023-09-01T00:00:00"/>
    <d v="2024-06-30T00:00:00"/>
    <n v="10"/>
    <m/>
    <m/>
    <m/>
    <n v="1"/>
    <m/>
    <m/>
    <s v="WT-DELTAS"/>
  </r>
  <r>
    <n v="207"/>
    <s v="C9/007"/>
    <s v="Leonidas"/>
    <m/>
    <s v="Banamwana"/>
    <x v="0"/>
    <x v="8"/>
    <s v="Rwanda"/>
    <s v="University of Rwanda"/>
    <s v="Biostatistics"/>
    <s v="Applied Statistics"/>
    <s v="University of Rwanda"/>
    <s v="Yes"/>
    <m/>
    <s v="Married"/>
    <s v="Married"/>
    <m/>
    <s v="lbanamwana@cartafrica.org"/>
    <s v="leontosbanamwana@gmail.com"/>
    <s v="+250785385308; 250783544242"/>
    <s v="Statistics"/>
    <d v="1982-07-25T00:00:00"/>
    <s v="Sexual and Reproductive Health among adolescents"/>
    <s v="Field"/>
    <m/>
    <m/>
    <n v="6"/>
    <d v="2019-10-20T00:00:00"/>
    <d v="2019-03-01T00:00:00"/>
    <m/>
    <s v="Dr. Onyango Owuor Nelson"/>
    <s v="Dr. Chukwu Unna Angela"/>
    <m/>
    <n v="2"/>
    <s v="Host"/>
    <s v="Other"/>
    <m/>
    <s v="Yes"/>
    <s v="No"/>
    <m/>
    <s v="Academic"/>
    <s v="Lecturer "/>
    <s v="Lecturer"/>
    <s v="No"/>
    <m/>
    <s v="UNIVERSITY OF RWANDA"/>
    <s v="0000-0003-1267-235X"/>
    <m/>
    <d v="2019-03-04T00:00:00"/>
    <d v="2019-11-01T00:00:00"/>
    <s v="Yes"/>
    <d v="2020-03-25T00:00:00"/>
    <d v="2020-05-20T00:00:00"/>
    <m/>
    <s v="Assessing Sexual Behaviors, Fertility Preferences and Contraceptive Use among Sexual Active People living with HIV/AIDS in Rwanda"/>
    <d v="2021-10-01T00:00:00"/>
    <s v="Yes"/>
    <d v="2022-06-20T00:00:00"/>
    <s v="Yes"/>
    <m/>
    <m/>
    <m/>
    <m/>
    <x v="3"/>
    <m/>
    <m/>
    <m/>
    <n v="1"/>
    <n v="0"/>
    <m/>
    <m/>
    <m/>
    <m/>
    <m/>
    <s v="No"/>
    <m/>
    <m/>
    <m/>
    <m/>
    <m/>
    <m/>
    <m/>
    <m/>
    <n v="1"/>
    <m/>
    <m/>
    <s v="WT-DELTAS"/>
  </r>
  <r>
    <n v="208"/>
    <s v="C9/008"/>
    <s v="Charles "/>
    <m/>
    <s v="Ssemugabo"/>
    <x v="0"/>
    <x v="8"/>
    <s v="Uganda"/>
    <s v="Makerere University"/>
    <s v="Environmental Health"/>
    <s v="Disease Control and Environmental Health"/>
    <s v="Makerere University"/>
    <s v="Yes"/>
    <s v="2018/HD07/19459U "/>
    <s v="Single"/>
    <s v="Single"/>
    <m/>
    <s v="cssemugabo@cartafrica.org"/>
    <s v="cssemugabo@gmail.com"/>
    <s v="+256 779 625 182/_x000a_'+256706066096"/>
    <s v="Public Health - Health promotion "/>
    <d v="1988-08-06T00:00:00"/>
    <s v="Pesticide residues in fruits and vegetables along the food supply and consumption chain and associated human health effects in central Uganda"/>
    <s v="Laboratory"/>
    <s v="yes"/>
    <m/>
    <n v="15"/>
    <d v="2019-07-01T00:00:00"/>
    <d v="2019-03-01T00:00:00"/>
    <m/>
    <s v="Prof. David Guwatudde"/>
    <s v="Dr. John C. Ssempebwa "/>
    <s v="Prof. Asa Bradman"/>
    <n v="3"/>
    <s v="Home"/>
    <s v="Home"/>
    <s v="Other"/>
    <s v="No"/>
    <s v="No"/>
    <s v="No"/>
    <s v="Academic"/>
    <s v="Research Associate "/>
    <s v="Research Associate "/>
    <m/>
    <m/>
    <s v="MAKERERE UNIVERSITY"/>
    <s v="0000-0001-6857-0091"/>
    <m/>
    <d v="2019-03-04T00:00:00"/>
    <d v="2019-11-01T00:00:00"/>
    <s v="Yes"/>
    <d v="2019-05-14T00:00:00"/>
    <d v="2019-10-08T00:00:00"/>
    <m/>
    <s v="Health risk assessment of pesticide residues in fruits and vegetables among consumers in central Uganda - using the &quot;from farm to fork&quot; principle  "/>
    <d v="2021-10-01T00:00:00"/>
    <s v="Yes"/>
    <d v="2022-06-20T00:00:00"/>
    <s v="Yes"/>
    <m/>
    <d v="2023-08-30T00:00:00"/>
    <m/>
    <d v="2023-08-30T00:00:00"/>
    <x v="0"/>
    <n v="54"/>
    <n v="46"/>
    <s v="Pesticide residues in fruits and vegetables along the food supply and consumption chain and associated human health effects in central Uganda"/>
    <n v="7"/>
    <n v="24"/>
    <m/>
    <m/>
    <m/>
    <m/>
    <m/>
    <s v="No"/>
    <m/>
    <m/>
    <m/>
    <m/>
    <m/>
    <m/>
    <m/>
    <m/>
    <m/>
    <m/>
    <m/>
    <s v="WT-DELTAS"/>
  </r>
  <r>
    <n v="209"/>
    <s v="C9/009"/>
    <s v="Cyril"/>
    <s v="Nyalik"/>
    <s v="Ogada"/>
    <x v="0"/>
    <x v="8"/>
    <s v="Kenya"/>
    <s v="University of Nairobi"/>
    <s v="Dentistry"/>
    <s v="Conservative and Prosthetic Dentisry"/>
    <s v="University of the Witwatersrand"/>
    <s v="No"/>
    <s v="Not registered yet"/>
    <s v="Married"/>
    <s v="Married"/>
    <m/>
    <s v="cogada@cartafrica.org"/>
    <s v="nyalikogada@yahoo.com"/>
    <s v="+254772438224; 254720342901"/>
    <m/>
    <d v="1983-03-08T00:00:00"/>
    <m/>
    <s v="Field"/>
    <m/>
    <m/>
    <n v="17"/>
    <d v="2020-08-12T00:00:00"/>
    <d v="2019-03-01T00:00:00"/>
    <m/>
    <s v=" Prof. Laetitia Rispel"/>
    <s v="Dr Richard Ayah "/>
    <m/>
    <n v="2"/>
    <s v="Host"/>
    <s v="Home"/>
    <m/>
    <s v="No"/>
    <s v="Yes"/>
    <m/>
    <s v="Academic"/>
    <s v="Tutorial fellow"/>
    <s v="Lecturer "/>
    <m/>
    <m/>
    <s v="UNIVERSITY OF NAIROBI"/>
    <s v="0000-0003-0919-3411"/>
    <m/>
    <d v="2019-03-04T00:00:00"/>
    <d v="2019-11-01T00:00:00"/>
    <s v="Yes"/>
    <m/>
    <m/>
    <m/>
    <s v="Absenteeism among Doctors and health service utilization in the devolved system of government in Kenya."/>
    <d v="2023-05-15T00:00:00"/>
    <s v="No"/>
    <d v="2023-07-03T00:00:00"/>
    <s v="No"/>
    <m/>
    <m/>
    <m/>
    <m/>
    <x v="3"/>
    <m/>
    <m/>
    <m/>
    <m/>
    <m/>
    <m/>
    <m/>
    <m/>
    <m/>
    <m/>
    <s v="No"/>
    <m/>
    <m/>
    <m/>
    <m/>
    <m/>
    <m/>
    <m/>
    <m/>
    <n v="3"/>
    <m/>
    <m/>
    <s v="WT-DELTAS"/>
  </r>
  <r>
    <n v="210"/>
    <s v="C9/010"/>
    <s v="Evelyne"/>
    <m/>
    <s v="Kantarama"/>
    <x v="1"/>
    <x v="8"/>
    <s v="Rwanda"/>
    <s v="University of Rwanda"/>
    <s v="Biochemistry"/>
    <s v="Clinical Biology"/>
    <s v="University of Rwanda"/>
    <s v="Yes"/>
    <m/>
    <s v="Married"/>
    <s v="Married"/>
    <m/>
    <s v="ekantarama@cartafrica.org"/>
    <s v="kantever11@gmail.com"/>
    <s v="+250788651907"/>
    <s v="Medical Biochemistry"/>
    <d v="1980-01-01T00:00:00"/>
    <s v="Medical Biochemistry with focus on the relationship between epigenetic effects of hormonal contraceptives and lipid profile abnormalities"/>
    <s v="Laboratory"/>
    <s v="yes"/>
    <m/>
    <n v="11"/>
    <d v="2019-12-11T00:00:00"/>
    <d v="2019-03-01T00:00:00"/>
    <m/>
    <s v="Prof. Muvunyi Mambo"/>
    <s v="Dr. Uwineza Annette"/>
    <m/>
    <n v="2"/>
    <s v="Home"/>
    <s v="Home"/>
    <m/>
    <s v="No"/>
    <s v="Yes"/>
    <m/>
    <s v="Academic"/>
    <s v="Assistant Lecturer"/>
    <s v="Lecturer"/>
    <s v="No"/>
    <m/>
    <s v="UNIVERSITY OF RWANDA"/>
    <s v="0000-0002-5428-8914"/>
    <m/>
    <d v="2019-03-04T00:00:00"/>
    <d v="2019-11-01T00:00:00"/>
    <s v="Yes"/>
    <m/>
    <m/>
    <m/>
    <s v="Dyslipidemia, related factors and risk of cardiovascular diseases in users of hormonal contraceptives in Rwanda"/>
    <d v="2021-10-01T00:00:00"/>
    <s v="Yes"/>
    <d v="2022-06-20T00:00:00"/>
    <s v="Yes"/>
    <m/>
    <m/>
    <m/>
    <d v="2023-10-30T00:00:00"/>
    <x v="0"/>
    <n v="56"/>
    <n v="48"/>
    <s v="Effect of Depo Medroxyprogesterone Acetate (DMPA)  Injectable Contraceptive on Cardiometabolic Risk Profile Among Women of Reproductive Age in Kigali, Rwanda"/>
    <n v="0"/>
    <m/>
    <m/>
    <m/>
    <m/>
    <m/>
    <m/>
    <s v="JAS1, 2019"/>
    <m/>
    <m/>
    <m/>
    <m/>
    <m/>
    <m/>
    <m/>
    <m/>
    <n v="4"/>
    <m/>
    <m/>
    <s v="WT-DELTAS"/>
  </r>
  <r>
    <n v="211"/>
    <s v="C9/011"/>
    <s v="Wilfred"/>
    <m/>
    <s v="Eneku"/>
    <x v="0"/>
    <x v="8"/>
    <s v="Uganda"/>
    <s v="Makerere University"/>
    <s v="Pathobiology"/>
    <s v="Pharmacy, Clinical and Comparative Medicine"/>
    <s v="Makerere University"/>
    <s v="Yes"/>
    <n v="201000282"/>
    <s v="Married"/>
    <s v="Married"/>
    <m/>
    <s v="weneku@cartafrica.org"/>
    <s v="weneku@gmail.com"/>
    <s v="+256 776 535187, +256 752 535187"/>
    <s v="Masters of Veterinary Pathology"/>
    <d v="1981-08-05T00:00:00"/>
    <s v="Molecular and Sero-Epidemiology of Rickettsia in Uganda"/>
    <s v="Field and Laboratory"/>
    <m/>
    <m/>
    <n v="28"/>
    <d v="2019-04-01T00:00:00"/>
    <d v="2019-03-01T00:00:00"/>
    <m/>
    <s v="Prof. Byarugaba K. Denis"/>
    <s v="Assoc. Prof. Robert Tweyongyere"/>
    <m/>
    <n v="2"/>
    <m/>
    <m/>
    <m/>
    <m/>
    <m/>
    <m/>
    <s v="Academic"/>
    <s v="Assistant Lecturer"/>
    <m/>
    <m/>
    <m/>
    <s v="MAKERERE UNIVERSITY"/>
    <s v="0000-0001-5013-7118"/>
    <m/>
    <d v="2019-03-04T00:00:00"/>
    <d v="2019-11-01T00:00:00"/>
    <s v="Yes"/>
    <m/>
    <d v="2020-04-13T00:00:00"/>
    <m/>
    <s v="Molecular and Sero-epidemiology of Zoonotic rickettsioses in Uganda"/>
    <d v="2021-10-01T00:00:00"/>
    <s v="Yes"/>
    <d v="2022-06-20T00:00:00"/>
    <s v="Yes"/>
    <m/>
    <m/>
    <m/>
    <d v="2024-07-10T00:00:00"/>
    <x v="0"/>
    <n v="65"/>
    <n v="57"/>
    <m/>
    <n v="4"/>
    <n v="1"/>
    <m/>
    <m/>
    <m/>
    <m/>
    <m/>
    <s v="No"/>
    <m/>
    <m/>
    <m/>
    <m/>
    <m/>
    <m/>
    <m/>
    <m/>
    <n v="3"/>
    <m/>
    <m/>
    <s v="WT-DELTAS"/>
  </r>
  <r>
    <n v="212"/>
    <s v="C9/012"/>
    <s v="Kirsty"/>
    <m/>
    <s v="Van Stormbroek"/>
    <x v="1"/>
    <x v="8"/>
    <s v="South Africa"/>
    <s v="University of the Witwatersrand"/>
    <s v="Occupational Therapy"/>
    <s v="Occupational Therapy"/>
    <s v="University of the Witwatersrand"/>
    <s v="Yes"/>
    <m/>
    <s v="Single"/>
    <s v="Single"/>
    <m/>
    <s v="kstormbroek@cartafrica.org"/>
    <s v="kirststorm@gmail.com"/>
    <s v="+27 11 717 3701/'+27760977705"/>
    <s v="MSc Occupational Therapy"/>
    <d v="1983-05-25T00:00:00"/>
    <s v="Improving access to quality hand injury-care services in the public service."/>
    <s v="Field"/>
    <m/>
    <m/>
    <n v="1"/>
    <d v="2019-03-04T00:00:00"/>
    <d v="2019-03-01T00:00:00"/>
    <m/>
    <s v="Professor Hellen Myezwa,"/>
    <s v="Dr Tania Rauch-van der Merwe"/>
    <s v="Professor Lisa O’Brien"/>
    <n v="3"/>
    <s v="Home"/>
    <s v="Other"/>
    <m/>
    <s v="Yes"/>
    <s v="No"/>
    <m/>
    <s v="Academic"/>
    <s v="Lecturer 1"/>
    <s v="Senior lecturer"/>
    <s v="Yes"/>
    <s v="Chairperson, Committee on Immunization and HIV/AIDS for the Nigerian Medical Association, Osun State Chapter"/>
    <s v="UNIVERSITY OF THE WITWATERSRAND"/>
    <s v="0000-0003-4890-5063"/>
    <m/>
    <d v="2019-03-04T00:00:00"/>
    <d v="2019-11-01T00:00:00"/>
    <s v="Yes"/>
    <d v="2019-11-01T00:00:00"/>
    <d v="2020-02-01T00:00:00"/>
    <m/>
    <s v="Towards enabling livelihood after hand injury: Contextually responsive support and development strategies for generalist occupational therapists delivering hand rehabilitation in South Africa."/>
    <d v="2021-10-01T00:00:00"/>
    <s v="Yes"/>
    <d v="2022-06-20T00:00:00"/>
    <s v="Yes"/>
    <m/>
    <m/>
    <m/>
    <s v="31/05/2024"/>
    <x v="0"/>
    <n v="63"/>
    <n v="55"/>
    <s v="Contextually responsive support and development strategies for generalist occupational therapists delivering hand-injury care in South Africa"/>
    <n v="2"/>
    <n v="0"/>
    <m/>
    <m/>
    <m/>
    <m/>
    <m/>
    <s v="No"/>
    <m/>
    <m/>
    <m/>
    <m/>
    <m/>
    <m/>
    <m/>
    <m/>
    <n v="0"/>
    <m/>
    <m/>
    <s v="WT-DELTAS"/>
  </r>
  <r>
    <n v="213"/>
    <s v="C9/013"/>
    <s v="Funmito"/>
    <s v="Omolola"/>
    <s v="Fehintola"/>
    <x v="1"/>
    <x v="8"/>
    <s v="Nigeria"/>
    <s v="Obafemi Awolowo University"/>
    <s v="Medical doctor"/>
    <s v="Community Health"/>
    <s v="University of Ibadan"/>
    <s v="No"/>
    <n v="78570"/>
    <s v="Married"/>
    <s v="Married"/>
    <m/>
    <s v="fomolola@cartafrica.org"/>
    <s v="funmitoabioye@yahoo.com"/>
    <s v="+2348033913964; 2348037998247"/>
    <m/>
    <d v="1976-11-18T00:00:00"/>
    <s v="Effect of multi-level intervention on modifiable risk factors of non-communicable diseases among in –school adolescents in Nigeria"/>
    <s v="Field"/>
    <m/>
    <m/>
    <n v="30"/>
    <d v="2019-04-15T00:00:00"/>
    <d v="2019-03-01T00:00:00"/>
    <m/>
    <s v="Prof/Omotade/Olayemi"/>
    <s v="Prof/Fatusi/Adesegun"/>
    <m/>
    <n v="2"/>
    <s v="Host"/>
    <s v="Home"/>
    <m/>
    <s v="Yes"/>
    <m/>
    <m/>
    <s v="Academic"/>
    <s v="Lecturer"/>
    <s v="Senior Lecturer"/>
    <m/>
    <m/>
    <s v="OBAFEMI AWOLOWO UNIVERSITY"/>
    <s v="0000-0002-3283-6641"/>
    <m/>
    <d v="2019-03-04T00:00:00"/>
    <d v="2019-11-01T00:00:00"/>
    <s v="Yes"/>
    <d v="2021-06-22T00:00:00"/>
    <d v="2020-09-09T00:00:00"/>
    <m/>
    <s v="Health literacy on  behavioural risk factors of NCDs and its determinants among adolescents"/>
    <d v="2021-10-01T00:00:00"/>
    <s v="Yes"/>
    <d v="2022-06-20T00:00:00"/>
    <s v="Yes"/>
    <m/>
    <d v="2023-09-18T00:00:00"/>
    <m/>
    <d v="2023-10-27T00:00:00"/>
    <x v="0"/>
    <m/>
    <n v="48"/>
    <m/>
    <n v="2"/>
    <n v="2"/>
    <m/>
    <m/>
    <m/>
    <m/>
    <m/>
    <s v="No"/>
    <m/>
    <m/>
    <d v="2023-05-01T00:00:00"/>
    <d v="2023-10-30T00:00:00"/>
    <n v="6"/>
    <m/>
    <m/>
    <m/>
    <n v="3"/>
    <m/>
    <m/>
    <s v="SIDA"/>
  </r>
  <r>
    <n v="214"/>
    <s v="C9/014"/>
    <s v="OLUFUNMILOLA"/>
    <s v="BAMIDELE"/>
    <s v="MAKANJUOLA"/>
    <x v="1"/>
    <x v="8"/>
    <s v="Nigeria"/>
    <s v="University of Ibadan"/>
    <s v="Medical Microbiology"/>
    <s v="Medical Microbiology and Parasitology"/>
    <s v="University of Ibadan"/>
    <s v="Yes"/>
    <s v="PGS19250719432936"/>
    <s v="Married"/>
    <s v="Married"/>
    <m/>
    <s v="omakanjuola@cartafrica.org"/>
    <s v="funmimakanjuola@yahoo.com"/>
    <s v="+2348034731717; 2348087643340"/>
    <s v="MSc Epidemiology"/>
    <d v="1974-10-18T00:00:00"/>
    <s v="Cutaneous fungal infections in rural and urban primary school children in Oyo State, Nigeria: Epidemiology, diagnosis and public health impact."/>
    <s v="Laboratory"/>
    <s v="yes"/>
    <m/>
    <n v="2"/>
    <d v="2019-01-07T00:00:00"/>
    <d v="2019-03-01T00:00:00"/>
    <m/>
    <s v="Prof Fawole Olufunmilayo"/>
    <m/>
    <m/>
    <n v="1"/>
    <s v="Home"/>
    <m/>
    <m/>
    <s v="Yes"/>
    <m/>
    <m/>
    <s v="Academic"/>
    <s v="Lecturer I"/>
    <s v="Senior Lecturer"/>
    <m/>
    <m/>
    <s v="UNIVERSITY OF IBADAN"/>
    <s v="0000-0001-7785-0183"/>
    <m/>
    <d v="2019-03-04T00:00:00"/>
    <d v="2019-11-01T00:00:00"/>
    <s v="Yes"/>
    <d v="2019-09-16T00:00:00"/>
    <d v="2020-12-22T00:00:00"/>
    <m/>
    <s v="Molecular epidemiology of dermatophyte infections among HIV positive individuals in South-Western Nigeria"/>
    <d v="2022-11-07T00:00:00"/>
    <s v="No"/>
    <d v="2023-07-03T00:00:00"/>
    <s v="No"/>
    <m/>
    <m/>
    <m/>
    <m/>
    <x v="3"/>
    <m/>
    <m/>
    <m/>
    <n v="7"/>
    <n v="5"/>
    <m/>
    <m/>
    <m/>
    <m/>
    <m/>
    <s v="No"/>
    <m/>
    <m/>
    <m/>
    <m/>
    <m/>
    <m/>
    <m/>
    <m/>
    <n v="4"/>
    <m/>
    <m/>
    <s v="SIDA"/>
  </r>
  <r>
    <n v="215"/>
    <s v="C9/015"/>
    <s v="Abiket"/>
    <s v="Nanfizat"/>
    <s v="Alamukii"/>
    <x v="1"/>
    <x v="8"/>
    <s v="Nigeria"/>
    <s v="University of Ibadan"/>
    <s v="Zoology"/>
    <s v="Institute for Advanced Medical Research and Training (IAMRAT)"/>
    <s v="University of Ibadan"/>
    <s v="Yes"/>
    <n v="138807"/>
    <s v="Single"/>
    <s v="Single"/>
    <m/>
    <s v="aabiket@cartafrica.org"/>
    <s v="iyabiket@gmail.com"/>
    <s v="+234 706 435 6537"/>
    <s v="M.Sc Zoology (Cell biology and Genetics)"/>
    <d v="1987-02-11T00:00:00"/>
    <s v="Prevalence of breast cancer among Nigerian women and the use of TNF alpha and receptors’ Single Nucleotide Polymorphisms as possible diagnostic indicators."/>
    <s v="Laboratory"/>
    <s v="yes"/>
    <m/>
    <n v="13"/>
    <d v="2016-02-17T00:00:00"/>
    <d v="2019-03-01T00:00:00"/>
    <m/>
    <s v="Dr. Nwuba I. Roseangela"/>
    <m/>
    <m/>
    <n v="1"/>
    <s v="Home"/>
    <m/>
    <m/>
    <s v="Yes"/>
    <m/>
    <m/>
    <s v="Academic"/>
    <s v="Teaching and Research Assistant at the Department of Zoology, University of Ibadan"/>
    <s v="Teaching and Research Assistant at the Department of Zoology"/>
    <m/>
    <m/>
    <s v="UNIVERSITY OF MEDICAL SCIENCES, ONDO, NIGERIA"/>
    <s v="0000-0002-5741-1383"/>
    <m/>
    <d v="2019-03-04T00:00:00"/>
    <d v="2019-11-01T00:00:00"/>
    <s v="Yes"/>
    <d v="2018-06-20T00:00:00"/>
    <d v="2020-05-26T00:00:00"/>
    <m/>
    <s v="TUMOUR NECROSIS FACTOR ALPHA (TNF α) AND ITS RECEPTORS AS INDICATORS FOR BREAST CANCER AMONG NIGERIAN WOMEN"/>
    <d v="2021-10-01T00:00:00"/>
    <s v="Yes"/>
    <d v="2022-06-20T00:00:00"/>
    <s v="Yes"/>
    <m/>
    <d v="2023-08-14T00:00:00"/>
    <m/>
    <d v="2023-08-25T00:00:00"/>
    <x v="0"/>
    <n v="54"/>
    <n v="46"/>
    <s v="Barriers to early diagnosis turnout nacrosis factors and receptors genetic varied  as possible predictors fro breast cancer among Nigerian women"/>
    <n v="2"/>
    <n v="1"/>
    <m/>
    <m/>
    <m/>
    <m/>
    <m/>
    <s v="No"/>
    <m/>
    <m/>
    <m/>
    <m/>
    <m/>
    <m/>
    <m/>
    <m/>
    <m/>
    <m/>
    <m/>
    <s v="SIDA"/>
  </r>
  <r>
    <n v="216"/>
    <s v="C9/016"/>
    <s v="Olindah"/>
    <s v="Mkhonto"/>
    <s v="Silaule"/>
    <x v="1"/>
    <x v="8"/>
    <s v="South Africa"/>
    <s v="University of the Witwatersrand"/>
    <s v="occupational therapy"/>
    <s v="Occupational therapy"/>
    <s v="University of the Witwatersrand"/>
    <s v="Yes"/>
    <s v="0504217T"/>
    <s v="Single"/>
    <s v="Single"/>
    <m/>
    <s v="osilaule@cartafrica.org"/>
    <s v="o.silaule@gmail.com"/>
    <s v="+27 11 717 3701/'+27782035213/+27 11 717 3714"/>
    <s v="MSc Occupational therapy"/>
    <d v="1987-04-11T00:00:00"/>
    <s v="Quality and efficiency in mental health services in South Africa"/>
    <s v="Field"/>
    <m/>
    <m/>
    <n v="6"/>
    <d v="2020-01-31T00:00:00"/>
    <d v="2019-03-01T00:00:00"/>
    <m/>
    <s v="Dr Adams Fasloen"/>
    <s v="Dr Nkosi-Mafutha Nokuthula"/>
    <m/>
    <n v="2"/>
    <s v="Home"/>
    <s v="Home"/>
    <m/>
    <s v="No"/>
    <s v="No"/>
    <m/>
    <s v="Academic"/>
    <s v="Lecturer"/>
    <s v="Senior Lecturer"/>
    <m/>
    <m/>
    <s v="UNIVERSITY OF CAPE TOWN"/>
    <s v="0000-0003-4890-5063"/>
    <m/>
    <d v="2019-03-04T00:00:00"/>
    <d v="2019-11-01T00:00:00"/>
    <s v="Yes"/>
    <d v="2020-03-28T00:00:00"/>
    <d v="2020-08-07T00:00:00"/>
    <m/>
    <s v="Developing and validation of a community-based program for caregivers of persons with mental disorders in rural South Africa"/>
    <d v="2021-10-01T00:00:00"/>
    <s v="Yes"/>
    <d v="2022-06-20T00:00:00"/>
    <s v="Yes"/>
    <d v="2023-11-17T00:00:00"/>
    <m/>
    <m/>
    <d v="2024-05-29T00:00:00"/>
    <x v="0"/>
    <n v="63"/>
    <n v="55"/>
    <s v="Developing strategies for alleviating caregiver burden among informal caregivers of persons with severe mental disorders in Bushbuckridge, Mpumalanga Province Informal caregivers of persons with severe mental disorders are faced with high levels of distress"/>
    <n v="0"/>
    <m/>
    <m/>
    <m/>
    <m/>
    <m/>
    <m/>
    <s v="No"/>
    <m/>
    <m/>
    <m/>
    <m/>
    <m/>
    <m/>
    <m/>
    <m/>
    <n v="0"/>
    <m/>
    <m/>
    <s v="SIDA"/>
  </r>
  <r>
    <n v="217"/>
    <s v="C9/017"/>
    <s v="Jane"/>
    <s v="Wanjiru"/>
    <s v="Macharia"/>
    <x v="1"/>
    <x v="8"/>
    <s v="Kenya"/>
    <s v="University of Nairobi"/>
    <s v="Chemistry"/>
    <s v="Department of Chemistry"/>
    <s v="University of Nairobi"/>
    <s v="Yes"/>
    <s v="I80/52247/2017"/>
    <s v="Married"/>
    <s v="Married"/>
    <m/>
    <s v="jmacharia@cartafrica.org"/>
    <s v="jmacharia251@gmail.com"/>
    <s v="+254 726418703"/>
    <s v="Msc in Chemistry"/>
    <d v="1986-04-09T00:00:00"/>
    <m/>
    <s v="Other"/>
    <m/>
    <m/>
    <n v="5"/>
    <d v="2018-09-03T00:00:00"/>
    <d v="2019-03-01T00:00:00"/>
    <d v="2022-09-14T00:00:00"/>
    <s v="Prof. Kariuki K. David"/>
    <s v="Prof. Thole Benard"/>
    <m/>
    <n v="2"/>
    <s v="Home"/>
    <s v="Home"/>
    <s v="Other"/>
    <s v="No"/>
    <m/>
    <m/>
    <s v="Researcher"/>
    <s v="Part-time researcher"/>
    <s v="Researcher"/>
    <m/>
    <m/>
    <s v="UNIVERSITY OF NAIROBI"/>
    <s v="0000-0003-3415-2048"/>
    <m/>
    <d v="2019-03-04T00:00:00"/>
    <d v="2019-11-01T00:00:00"/>
    <s v="Yes"/>
    <d v="2018-11-23T00:00:00"/>
    <d v="2019-05-14T00:00:00"/>
    <m/>
    <s v="Prenatal and Postnatal Exposure to Fluoride in High Fluoride Areas in Kenya"/>
    <m/>
    <m/>
    <m/>
    <m/>
    <m/>
    <m/>
    <m/>
    <m/>
    <x v="2"/>
    <s v="Terminated"/>
    <m/>
    <m/>
    <n v="1"/>
    <n v="1"/>
    <m/>
    <m/>
    <m/>
    <m/>
    <m/>
    <s v="JAS 1, 2019"/>
    <m/>
    <m/>
    <d v="2021-07-21T00:00:00"/>
    <d v="2022-06-21T00:00:00"/>
    <n v="12"/>
    <m/>
    <m/>
    <m/>
    <n v="2"/>
    <m/>
    <m/>
    <s v="SIDA"/>
  </r>
  <r>
    <n v="218"/>
    <s v="C9/018"/>
    <s v="Abimbola  "/>
    <s v="Margaret"/>
    <s v="Obimakinde"/>
    <x v="1"/>
    <x v="8"/>
    <s v="Nigeria"/>
    <s v="University of Ibadan"/>
    <s v="Family Medicine "/>
    <s v="Family Medicine "/>
    <s v="University of the Witwatersrand"/>
    <s v="No"/>
    <s v="Registration on going "/>
    <s v="Married"/>
    <s v="Married"/>
    <m/>
    <s v="mabimbola@cartafrica.org"/>
    <s v="tolutammy@yahoo.com"/>
    <s v="+234 8106912778"/>
    <m/>
    <d v="1976-02-08T00:00:00"/>
    <s v="Effect of Life Style Modifications On the Control of Chronic Non-Communicable Diseases in Sub Sahara Africa"/>
    <s v="Field"/>
    <m/>
    <m/>
    <n v="24"/>
    <d v="2019-07-01T00:00:00"/>
    <d v="2019-03-01T00:00:00"/>
    <m/>
    <s v="Prof Shabir Moosa"/>
    <m/>
    <m/>
    <n v="1"/>
    <s v="Host"/>
    <m/>
    <m/>
    <s v="No"/>
    <m/>
    <m/>
    <s v="Academic"/>
    <s v="Lecturer"/>
    <s v="Senior Lecturer"/>
    <m/>
    <m/>
    <s v="UNIVERSITY OF IBADAN"/>
    <s v="0000-0001-5954-952x"/>
    <m/>
    <d v="2019-03-04T00:00:00"/>
    <d v="2019-11-01T00:00:00"/>
    <s v="Yes"/>
    <d v="2021-03-03T00:00:00"/>
    <d v="2021-04-01T00:00:00"/>
    <m/>
    <s v="CHILDREN STREETISM IN IBADAN, NIGERIA; THE FAMILY DYNAMICS, EXPERIENCES AND HEALTH OUTCOMES"/>
    <d v="2021-10-01T00:00:00"/>
    <s v="Yes"/>
    <d v="2022-06-20T00:00:00"/>
    <s v="Yes"/>
    <m/>
    <m/>
    <m/>
    <d v="2023-11-28T00:00:00"/>
    <x v="0"/>
    <n v="57"/>
    <n v="49"/>
    <s v="Children on the streets of Ibadan, Nigeria: experiences, family dynamics and health status."/>
    <n v="5"/>
    <n v="6"/>
    <m/>
    <m/>
    <m/>
    <m/>
    <m/>
    <s v="No"/>
    <m/>
    <m/>
    <m/>
    <m/>
    <m/>
    <m/>
    <m/>
    <m/>
    <n v="2"/>
    <m/>
    <m/>
    <s v="SIDA"/>
  </r>
  <r>
    <n v="219"/>
    <s v="C9/019"/>
    <s v="Ronald"/>
    <s v="Kibet"/>
    <s v="Tonui"/>
    <x v="0"/>
    <x v="8"/>
    <s v="Kenya"/>
    <s v="Moi University"/>
    <s v="Immunology"/>
    <s v="Clinical Microbiology and Infectious Diseases"/>
    <s v="University of the Witwatersrand"/>
    <s v="No"/>
    <m/>
    <s v="Married"/>
    <s v="Married"/>
    <m/>
    <s v="rtonui@cartafrica.org"/>
    <s v="tonuironald@gmail.com"/>
    <s v="+254532060958/+254722258484"/>
    <s v="Immunology, Global Health and Infectious Diseases"/>
    <d v="1979-08-17T00:00:00"/>
    <s v="Role of immune response genes’ polymorphisms in susceptibility to and severity of Mycobacterium tuberculosis infections"/>
    <s v="Laboratory"/>
    <s v="yes"/>
    <m/>
    <n v="16"/>
    <d v="2020-01-01T00:00:00"/>
    <d v="2019-03-01T00:00:00"/>
    <m/>
    <s v=" Dr. Aijaz Ahmad_x0009_"/>
    <s v=" Prof. Simeon Mining_x0009_"/>
    <s v="Dr. Rispah Torrorey"/>
    <n v="3"/>
    <s v="Host"/>
    <s v="Home"/>
    <s v="Home"/>
    <s v="Yes"/>
    <m/>
    <m/>
    <s v="Academic"/>
    <s v="Lecturer"/>
    <s v="Lecturer"/>
    <m/>
    <m/>
    <s v="MOI UNIVERSITY"/>
    <s v="0000-0001-5087-1435"/>
    <m/>
    <d v="2019-03-04T00:00:00"/>
    <d v="2019-11-01T00:00:00"/>
    <s v="Yes"/>
    <d v="2022-11-22T00:00:00"/>
    <d v="2022-11-22T00:00:00"/>
    <m/>
    <s v="Genetic predictors of tuberculosis in western Kenya"/>
    <d v="2021-10-01T00:00:00"/>
    <s v="Yes"/>
    <d v="2022-06-20T00:00:00"/>
    <s v="Yes"/>
    <m/>
    <m/>
    <m/>
    <m/>
    <x v="3"/>
    <m/>
    <m/>
    <m/>
    <n v="3"/>
    <m/>
    <m/>
    <m/>
    <m/>
    <m/>
    <m/>
    <s v="No"/>
    <m/>
    <m/>
    <m/>
    <m/>
    <m/>
    <m/>
    <m/>
    <m/>
    <n v="3"/>
    <m/>
    <m/>
    <s v="SIDA"/>
  </r>
  <r>
    <n v="220"/>
    <s v="C9/020"/>
    <s v="Omolayo "/>
    <s v="Bukola "/>
    <s v="Oluwatope"/>
    <x v="1"/>
    <x v="8"/>
    <s v="Nigeria"/>
    <s v="Obafemi Awolowo University"/>
    <s v="DEMOGRAPHY"/>
    <s v="DEMOGRAPHY AND SOCIAL STATISTICS "/>
    <s v="Obafemi Awolowo University"/>
    <s v="Yes"/>
    <s v="SSP17/18/R/0016"/>
    <s v="Married"/>
    <s v="Married"/>
    <m/>
    <s v="ooluwatope@cartafrica.org"/>
    <s v=" omolayooluwatope@gmail.com"/>
    <s v="+2348023926477"/>
    <s v="Master of Public Health (MPH)"/>
    <d v="1975-04-16T00:00:00"/>
    <m/>
    <s v="Field"/>
    <s v="No"/>
    <m/>
    <n v="9"/>
    <d v="2018-10-23T00:00:00"/>
    <d v="2019-03-01T00:00:00"/>
    <m/>
    <s v="DR SOLANKE LUKMAN BOLA"/>
    <s v="DR T. SULAIMAN ADEDOKUN"/>
    <m/>
    <n v="2"/>
    <s v="Home"/>
    <s v="Home"/>
    <m/>
    <s v="Yes"/>
    <m/>
    <m/>
    <s v="Researcher"/>
    <s v="Research Officer"/>
    <m/>
    <m/>
    <m/>
    <s v="OBAFEMI AWOLOWO UNIVERSITY"/>
    <s v="0000-0002-3908-0314"/>
    <m/>
    <d v="2019-03-04T00:00:00"/>
    <d v="2019-11-01T00:00:00"/>
    <s v="Yes"/>
    <d v="2021-07-27T00:00:00"/>
    <d v="2021-06-04T00:00:00"/>
    <m/>
    <s v="Contextual Social support for maternal healthcare service utilisation in Nigeria"/>
    <d v="2021-10-01T00:00:00"/>
    <s v="Yes"/>
    <d v="2022-06-20T00:00:00"/>
    <s v="Yes"/>
    <m/>
    <d v="2023-12-12T00:00:00"/>
    <d v="2023-12-23T00:00:00"/>
    <d v="2023-01-12T00:00:00"/>
    <x v="0"/>
    <n v="47"/>
    <n v="39"/>
    <s v="Social supports, capability of women and utilisation of healthcare services in Northwest and Southwest Nigeria"/>
    <n v="7"/>
    <n v="4"/>
    <m/>
    <m/>
    <m/>
    <m/>
    <m/>
    <s v="No"/>
    <m/>
    <m/>
    <m/>
    <m/>
    <m/>
    <m/>
    <m/>
    <m/>
    <n v="3"/>
    <m/>
    <m/>
    <s v="SIDA"/>
  </r>
  <r>
    <n v="221"/>
    <s v="C9/021"/>
    <s v="Alex "/>
    <s v="John"/>
    <s v="Ntamatungiro"/>
    <x v="0"/>
    <x v="8"/>
    <s v="Tanzania"/>
    <s v="Ifakara Health Institute"/>
    <s v="Public health"/>
    <s v="Biomedical"/>
    <s v="University of the Witwatersrand"/>
    <s v="No"/>
    <m/>
    <s v="Married"/>
    <s v="Married"/>
    <m/>
    <s v="antamatungiro@cartafrica.org"/>
    <s v="ajntamatungiro@gmail.com"/>
    <s v="255 222 774 714/255 222 774 756"/>
    <s v="Master of Science in Molecular biology of Infectious diseases "/>
    <d v="1982-02-26T00:00:00"/>
    <s v="Understanding the Spatial-Temporal trends of HIV drug resistant strains among newly diagnosed HIV-1 treatment-naive patients in rural Tanzania."/>
    <s v="Laboratory"/>
    <s v="yes"/>
    <m/>
    <n v="9"/>
    <d v="2020-01-31T00:00:00"/>
    <d v="2019-03-01T00:00:00"/>
    <m/>
    <s v="Dr. Kagura Juliana"/>
    <s v="Joel Msafiri Francis"/>
    <s v="Dr. Maja Wisser"/>
    <n v="3"/>
    <s v="Host"/>
    <s v="Host"/>
    <s v="Home"/>
    <s v="Yes"/>
    <s v="No"/>
    <s v="No"/>
    <s v="Researcher"/>
    <s v="Research Scientist"/>
    <m/>
    <m/>
    <m/>
    <s v="IFAKARA HEALTH INSTITUTE"/>
    <s v="0000-0002-3134-3992"/>
    <m/>
    <d v="2019-03-04T00:00:00"/>
    <d v="2019-11-01T00:00:00"/>
    <s v="Yes"/>
    <d v="2021-02-12T00:00:00"/>
    <d v="2021-06-28T00:00:00"/>
    <m/>
    <s v="Levels and temporal trends of pre-ART drug resistance among pregnant women over a full decade of ART rollout in a Tanzanian rural setting"/>
    <d v="2021-10-01T00:00:00"/>
    <s v="Yes"/>
    <d v="2022-06-20T00:00:00"/>
    <s v="Yes"/>
    <m/>
    <m/>
    <m/>
    <d v="2024-01-22T00:00:00"/>
    <x v="0"/>
    <n v="59"/>
    <n v="51"/>
    <s v="Trend of pre-antiretroviral therapy HIV-1 drug resistance in Kilombero and Ulanga antiretroviral cohort, South-Western Tanzania, for over 15 years (2005-2020)"/>
    <n v="24"/>
    <n v="6"/>
    <m/>
    <m/>
    <m/>
    <m/>
    <m/>
    <s v="No"/>
    <m/>
    <m/>
    <m/>
    <m/>
    <m/>
    <m/>
    <m/>
    <m/>
    <n v="1"/>
    <m/>
    <m/>
    <s v="SIDA"/>
  </r>
  <r>
    <n v="222"/>
    <s v="C9/022"/>
    <s v="Glory "/>
    <m/>
    <s v="Mzembe"/>
    <x v="1"/>
    <x v="8"/>
    <s v="Malawi"/>
    <s v="University of Malawi"/>
    <s v="CLINICAL EPIDEMIOLOGY "/>
    <s v="Training and Research"/>
    <s v="University of the Malawi"/>
    <s v="Yes"/>
    <n v="201980015427"/>
    <s v="Married"/>
    <s v="Married"/>
    <m/>
    <s v="gmzembe@cartafrica.org"/>
    <s v="glorymzembe00@gmail.com"/>
    <s v="+2651677245/'+265997373789"/>
    <s v="London School of Hygiene and Tropical Medicine, University of London "/>
    <d v="1991-07-02T00:00:00"/>
    <s v="Predictors of iron deficiency and iron deficiency anaemia and its impact on incidence of childhood illnesses and immune response to vaccines among infants up to 12 months of age in Zomba and Blantyre Districts of Malawi - an observational cohort study "/>
    <s v="Clinical research"/>
    <m/>
    <m/>
    <n v="3"/>
    <d v="2019-12-16T00:00:00"/>
    <d v="2019-03-01T00:00:00"/>
    <m/>
    <s v="Prof Phiri Samuel Kamija"/>
    <s v="Dr Mwangi Ndegwa Martin"/>
    <m/>
    <n v="2"/>
    <s v="Home"/>
    <s v="Home"/>
    <m/>
    <s v="No"/>
    <s v="Yes"/>
    <m/>
    <s v="Researcher"/>
    <s v="Research Fellow"/>
    <s v="Research Fellow"/>
    <m/>
    <m/>
    <s v="UNIVERSITY OF MALAWI"/>
    <s v="0000-0002-7277-9987"/>
    <m/>
    <d v="2019-03-04T00:00:00"/>
    <d v="2019-11-01T00:00:00"/>
    <s v="Yes"/>
    <d v="2019-05-24T00:00:00"/>
    <d v="2019-07-07T00:00:00"/>
    <m/>
    <s v="Effect of intravenous iron use in pregnancy on infant's immune response and health outcomes "/>
    <d v="2021-10-01T00:00:00"/>
    <s v="Yes"/>
    <d v="2022-06-20T00:00:00"/>
    <s v="Yes"/>
    <m/>
    <m/>
    <m/>
    <m/>
    <x v="3"/>
    <m/>
    <m/>
    <m/>
    <n v="0"/>
    <n v="5"/>
    <m/>
    <m/>
    <m/>
    <m/>
    <m/>
    <s v="No"/>
    <m/>
    <m/>
    <d v="2023-06-01T00:00:00"/>
    <d v="2024-05-31T00:00:00"/>
    <n v="12"/>
    <m/>
    <m/>
    <m/>
    <n v="0"/>
    <m/>
    <m/>
    <s v="SIDA"/>
  </r>
  <r>
    <n v="223"/>
    <s v="C9/023"/>
    <s v="Temitope "/>
    <m/>
    <s v="Ilori"/>
    <x v="1"/>
    <x v="8"/>
    <s v="Nigeria"/>
    <s v="University of Ibadan"/>
    <s v="FAMILY MEDICINE"/>
    <s v="COMMUNITY MEDICINE"/>
    <s v="University of Ibadan"/>
    <s v="Yes"/>
    <m/>
    <s v="Married"/>
    <s v="Married"/>
    <m/>
    <s v="tilori@cartafrica.org"/>
    <s v="boatop@yahoo.com"/>
    <s v="+234 8102723484; +234 8023009099"/>
    <s v="Master degree in Human Nutrition (MSc. Human Nutrition) from the University of Ibadan, Nigeria"/>
    <d v="1973-06-13T00:00:00"/>
    <s v="Dietary Intake and Metabolic Risk Factors for Cardiovascular Diseases Among Adults in Selected Local Government Areas of Oyo State, Nigeria: A Rural Urban Comparison"/>
    <s v="Field"/>
    <s v="No"/>
    <m/>
    <n v="45"/>
    <d v="2020-01-10T00:00:00"/>
    <d v="2019-03-01T00:00:00"/>
    <m/>
    <s v="Prof.Baldwin-Ragaven Laurel "/>
    <m/>
    <m/>
    <n v="1"/>
    <s v="University of Witwatersrand, South Africa"/>
    <m/>
    <m/>
    <s v="Yes"/>
    <m/>
    <m/>
    <s v="Academic"/>
    <s v="Lecturer I"/>
    <s v="Lecturer I"/>
    <m/>
    <m/>
    <s v="UNIVERSITY OF IBADAN"/>
    <s v="0000-0001-6648-9521"/>
    <m/>
    <d v="2019-03-04T00:00:00"/>
    <d v="2019-11-02T00:00:00"/>
    <s v="Yes"/>
    <d v="2010-10-13T00:00:00"/>
    <d v="2020-10-12T00:00:00"/>
    <m/>
    <s v="Psycho social factors, Dietary Patterns and Cardiovascular Risk Factors among Adults in selected Urban Slum and Non Slum Areas of Oyo State, Nigeria."/>
    <d v="2021-10-01T00:00:00"/>
    <s v="Yes"/>
    <d v="2022-06-20T00:00:00"/>
    <s v="Yes"/>
    <m/>
    <m/>
    <m/>
    <m/>
    <x v="3"/>
    <m/>
    <m/>
    <m/>
    <n v="3"/>
    <n v="7"/>
    <m/>
    <m/>
    <m/>
    <m/>
    <m/>
    <s v="No"/>
    <m/>
    <m/>
    <m/>
    <m/>
    <m/>
    <m/>
    <m/>
    <m/>
    <n v="3"/>
    <m/>
    <m/>
    <s v="SIDA"/>
  </r>
  <r>
    <n v="224"/>
    <s v="C9/024"/>
    <s v="Joselyn"/>
    <s v="Annet"/>
    <s v="Atuhairwe"/>
    <x v="1"/>
    <x v="8"/>
    <s v="Uganda"/>
    <s v="Makerere University"/>
    <s v="Medical Entomology"/>
    <s v="Disease Control and Environmental Health"/>
    <m/>
    <s v="Yes"/>
    <m/>
    <s v="Married"/>
    <s v="Married"/>
    <m/>
    <s v="jatuhairwe@cartafrica.org"/>
    <s v="atuhairwejoselyn@gmail.com"/>
    <s v="+256 782 422 826"/>
    <s v="Master of Science in Biology and Control of Parasites and Disease Vectors"/>
    <d v="1984-06-11T00:00:00"/>
    <s v="Characterising residual malaria transmission in areas where universal distribution of Long Lasting Insecticide-treated Nets and Indoor Residual Spraying have been rolled out in Uganda"/>
    <m/>
    <m/>
    <m/>
    <n v="26"/>
    <m/>
    <d v="2019-03-01T00:00:00"/>
    <d v="2022-09-14T00:00:00"/>
    <m/>
    <m/>
    <m/>
    <n v="0"/>
    <m/>
    <m/>
    <m/>
    <m/>
    <m/>
    <m/>
    <s v="Researcher"/>
    <s v="Research fellow"/>
    <s v="Research fellow"/>
    <m/>
    <m/>
    <s v="MAKERERE UNIVERSITY"/>
    <s v="0000-0002-1488-3364"/>
    <m/>
    <d v="2020-03-01T00:00:00"/>
    <d v="2020-11-01T00:00:00"/>
    <s v="No"/>
    <m/>
    <m/>
    <m/>
    <s v="Characterising residual malaria transmission in areas where universal distribution of Long Lasting Insecticide-treated Nets and Indoor Residual Spraying have been rolled out in Uganda"/>
    <m/>
    <m/>
    <m/>
    <m/>
    <m/>
    <m/>
    <m/>
    <m/>
    <x v="2"/>
    <s v="Terminated"/>
    <m/>
    <m/>
    <n v="1"/>
    <n v="2"/>
    <m/>
    <m/>
    <m/>
    <m/>
    <m/>
    <s v="No"/>
    <s v="Yes"/>
    <m/>
    <d v="2019-08-28T00:00:00"/>
    <d v="2020-03-24T00:00:00"/>
    <n v="7"/>
    <m/>
    <m/>
    <m/>
    <n v="3"/>
    <m/>
    <m/>
    <s v="SIDA"/>
  </r>
  <r>
    <n v="225"/>
    <s v="C10/001"/>
    <s v="Alice"/>
    <m/>
    <s v="Muhayimana"/>
    <x v="1"/>
    <x v="9"/>
    <s v="Rwanda"/>
    <s v="University of Rwanda"/>
    <s v="Nursing"/>
    <s v="Nursing/Midwifery"/>
    <s v="University of the Witwatersrand"/>
    <s v="No"/>
    <m/>
    <s v="Married"/>
    <s v="Married"/>
    <m/>
    <s v="amuhayimana@cartafrica.org"/>
    <s v="hayiali@yahoo.fr"/>
    <s v="+250788687626"/>
    <s v="Masters of Science in Nursing(Maternal and Neonatal Health)"/>
    <d v="1980-05-05T00:00:00"/>
    <s v="Status of Respectful Care during Childbirth among Mothers  and its Drivers from Health Care Providers at Eastern Province of Rwanda"/>
    <s v="Field"/>
    <m/>
    <m/>
    <m/>
    <d v="2020-01-31T00:00:00"/>
    <d v="2020-03-01T00:00:00"/>
    <m/>
    <s v="Dr Irene J. Kearns"/>
    <m/>
    <m/>
    <n v="1"/>
    <m/>
    <m/>
    <m/>
    <m/>
    <m/>
    <m/>
    <s v="Academic"/>
    <s v="Assistant Lecturer"/>
    <s v="Assistant Lecturer"/>
    <s v="No"/>
    <m/>
    <s v="UNIVERSITY OF RWANDA"/>
    <s v="0000-0002-5318-497X"/>
    <m/>
    <d v="2020-03-02T00:00:00"/>
    <s v="11/1/2020 &amp; 22/5/2022"/>
    <s v="Yes"/>
    <d v="2021-09-13T00:00:00"/>
    <d v="2021-12-01T00:00:00"/>
    <m/>
    <s v="Status of Respectful Care during Childbirth among Mothers  and its Drivers from Health Care Providers at Eastern Province of Rwanda"/>
    <d v="2022-11-07T00:00:00"/>
    <s v="Yes"/>
    <d v="2024-07-03T00:00:00"/>
    <s v="Yes"/>
    <m/>
    <m/>
    <m/>
    <d v="2024-09-03T00:00:00"/>
    <x v="0"/>
    <n v="55"/>
    <e v="#VALUE!"/>
    <s v="DEVELOPMENT OF STRATEGIES FOR HEALTH CARE PROVIDERS TO SUSTAIN RESPECTFUL MATERNITY CARE TO WOMEN IN LABOUR"/>
    <n v="0"/>
    <m/>
    <m/>
    <m/>
    <m/>
    <m/>
    <m/>
    <s v="No"/>
    <m/>
    <m/>
    <m/>
    <m/>
    <m/>
    <m/>
    <m/>
    <m/>
    <n v="3"/>
    <m/>
    <m/>
    <s v="SIDA"/>
  </r>
  <r>
    <n v="226"/>
    <s v="C10/002"/>
    <s v="Aline"/>
    <m/>
    <s v="Uwase"/>
    <x v="1"/>
    <x v="9"/>
    <s v="Rwanda"/>
    <s v="University of Rwanda"/>
    <s v="Public Health"/>
    <s v="Anesthesia"/>
    <s v="University of the Witwatersrand"/>
    <s v="No"/>
    <n v="2477108"/>
    <s v="Married"/>
    <s v="Married"/>
    <m/>
    <s v="auwase@cartafrica.org"/>
    <s v="alinemunyaneza1@gmail.com"/>
    <s v="+ 250 789 865 930; +250 788 642 136"/>
    <s v="Master's degree in Public Health"/>
    <d v="1985-11-06T00:00:00"/>
    <s v="Effect of nutrition education based on  health belief model and involving male partner’s compared to traditional education on nutritional knowledge and healthy dietary practices Among pregnant women in the southern province of Rwanda"/>
    <s v="Field"/>
    <m/>
    <m/>
    <m/>
    <d v="2019-12-16T00:00:00"/>
    <d v="2020-03-01T00:00:00"/>
    <m/>
    <s v="Prof. Jonathan Levin"/>
    <m/>
    <m/>
    <n v="1"/>
    <m/>
    <m/>
    <m/>
    <m/>
    <m/>
    <m/>
    <s v="Academic"/>
    <s v="Assistant Lecturer"/>
    <s v="Assistant Lecturer"/>
    <s v="No"/>
    <s v="Deputy coordinator of post-graduate studies,  School of Health Sciences "/>
    <s v="UNIVERSITY OF RWANDA"/>
    <s v="0000-0001-6256-2541"/>
    <m/>
    <d v="2020-03-03T00:00:00"/>
    <s v="11/1/2020 &amp; 22/5/2022"/>
    <s v="Yes"/>
    <d v="2020-10-07T00:00:00"/>
    <d v="2020-09-01T00:00:00"/>
    <m/>
    <s v="Effect of nutrition education based on  health belief model and involving male partner’s compared to traditional education on nutritional knowledge and healthy dietary practices Among pregnant women in the southern province of Rwanda"/>
    <d v="2022-11-07T00:00:00"/>
    <s v="Yes"/>
    <d v="2024-07-03T00:00:00"/>
    <s v="Yes"/>
    <d v="2025-03-31T00:00:00"/>
    <m/>
    <m/>
    <m/>
    <x v="3"/>
    <m/>
    <m/>
    <m/>
    <n v="1"/>
    <n v="2"/>
    <m/>
    <m/>
    <m/>
    <m/>
    <m/>
    <s v="No"/>
    <m/>
    <m/>
    <d v="2024-10-21T00:00:00"/>
    <d v="2025-02-28T00:00:00"/>
    <n v="4"/>
    <m/>
    <m/>
    <m/>
    <n v="0"/>
    <m/>
    <m/>
    <s v="SIDA"/>
  </r>
  <r>
    <n v="227"/>
    <s v="C10/004"/>
    <s v="Aneth"/>
    <s v="Vedastus"/>
    <s v="Kalinjuma"/>
    <x v="1"/>
    <x v="9"/>
    <s v="Tanzania"/>
    <s v="Ifakara Health Institute"/>
    <s v="Biostatistics"/>
    <s v="Intervention and Clinical Trials Department"/>
    <s v="University of the Witwatersrand"/>
    <s v="No"/>
    <m/>
    <s v="Single"/>
    <s v="Single"/>
    <m/>
    <s v="akalinjuma@cartafrica.org"/>
    <s v="avedastus@gmail.com; avedastus@yahoo.com"/>
    <s v="+255232625164; +255754662828"/>
    <s v="Master of Science in Statistics specializing in Biostatistics "/>
    <d v="1982-07-23T00:00:00"/>
    <s v="Transition dynamics and treatment outcomes among HIV-positive adults in Ifakara, Tanzania: A comprehensive analysis for optimizing existing longitudinal cohort data"/>
    <s v="Clinical research"/>
    <m/>
    <m/>
    <m/>
    <d v="2020-09-15T00:00:00"/>
    <d v="2020-03-01T00:00:00"/>
    <m/>
    <s v="Prof. Kennedy Otwombe "/>
    <s v="Dr. Fiona Vanobberghen"/>
    <m/>
    <n v="2"/>
    <m/>
    <m/>
    <m/>
    <m/>
    <m/>
    <m/>
    <s v="Administrative"/>
    <s v="Research Scientist"/>
    <m/>
    <m/>
    <m/>
    <s v="IFAKARA HEALTH INSTITUTE"/>
    <s v="0000-0001-5862-9264"/>
    <m/>
    <d v="2020-03-05T00:00:00"/>
    <s v="11/1/2020 &amp; 22/5/2022"/>
    <s v="Yes"/>
    <d v="2021-04-23T00:00:00"/>
    <d v="2021-10-05T00:00:00"/>
    <m/>
    <s v="Transition dynamics and treatment outcomes among HIV-positive adults in Ifakara, Tanzania: A comprehensive analysis for optimizing existing longitudinal cohort data"/>
    <d v="2022-11-07T00:00:00"/>
    <s v="Yes"/>
    <d v="2024-07-03T00:00:00"/>
    <s v="Yes"/>
    <m/>
    <d v="2024-11-01T00:00:00"/>
    <m/>
    <m/>
    <x v="3"/>
    <m/>
    <m/>
    <m/>
    <n v="15"/>
    <n v="4"/>
    <m/>
    <m/>
    <m/>
    <m/>
    <m/>
    <s v="No"/>
    <m/>
    <m/>
    <m/>
    <m/>
    <m/>
    <m/>
    <m/>
    <m/>
    <n v="0"/>
    <m/>
    <m/>
    <s v="SIDA"/>
  </r>
  <r>
    <n v="228"/>
    <s v="C10/015"/>
    <s v="Mary"/>
    <s v="Ogbenyi"/>
    <s v="Ugalahi"/>
    <x v="1"/>
    <x v="9"/>
    <s v="Nigeria"/>
    <s v="University of Ibadan"/>
    <s v="Opthamology"/>
    <s v="Ophthalmology"/>
    <s v="University of Ibadan"/>
    <s v="Yes"/>
    <m/>
    <s v="Single"/>
    <s v="Single"/>
    <m/>
    <s v="mugalahi@cartafrica.org"/>
    <s v="oheobe26@yahoo.com; maryugalahi@gmail.com"/>
    <s v="+234 (0)8126908495"/>
    <s v="MSc Global Health"/>
    <d v="1976-02-26T00:00:00"/>
    <s v="Pathways to Care and Determinants of Delayed Presentation of Children to Child Eye Health Tertiary Facilities (CEHTF) in Ibadan, South West Nigeria"/>
    <s v="Field"/>
    <m/>
    <m/>
    <m/>
    <d v="2020-05-04T00:00:00"/>
    <d v="2020-03-01T00:00:00"/>
    <m/>
    <s v="Dr. Adebiyi Olupelumi Akindele"/>
    <m/>
    <m/>
    <n v="1"/>
    <m/>
    <m/>
    <m/>
    <m/>
    <m/>
    <m/>
    <s v="Academic"/>
    <s v="Lecturer I"/>
    <s v="Senior Lecturer"/>
    <m/>
    <m/>
    <s v="UNIVERSITY OF IBADAN"/>
    <s v="0000-0003-3272-310X"/>
    <m/>
    <d v="2020-03-16T00:00:00"/>
    <d v="2020-11-01T00:00:00"/>
    <s v="Yes"/>
    <m/>
    <d v="2022-02-08T00:00:00"/>
    <m/>
    <s v="Pathways to Care and Determinants of Delayed Presentation of Children to Child Eye Health Tertiary Facilities (CEHTF) in Ibadan, South West Nigeria"/>
    <d v="2023-05-15T00:00:00"/>
    <s v="No"/>
    <d v="2024-07-03T00:00:00"/>
    <s v="Yes"/>
    <m/>
    <m/>
    <m/>
    <m/>
    <x v="3"/>
    <m/>
    <m/>
    <m/>
    <n v="4"/>
    <n v="3"/>
    <m/>
    <m/>
    <m/>
    <m/>
    <m/>
    <s v="No"/>
    <m/>
    <m/>
    <d v="2024-10-01T00:00:00"/>
    <d v="2025-01-31T00:00:00"/>
    <n v="4"/>
    <m/>
    <m/>
    <m/>
    <n v="0"/>
    <m/>
    <m/>
    <s v="SIDA"/>
  </r>
  <r>
    <n v="229"/>
    <s v="C10/016"/>
    <s v="Maureen"/>
    <s v="Daisy"/>
    <s v="Majamanda"/>
    <x v="1"/>
    <x v="9"/>
    <s v="Malawi"/>
    <s v="University of Malawi"/>
    <s v="Nursing"/>
    <s v="CHILD HEALTH"/>
    <s v="University of the Witwatersrand"/>
    <s v="No"/>
    <m/>
    <s v="Married"/>
    <s v="Married"/>
    <m/>
    <s v="mmajamanda@cartafrica.org"/>
    <s v="mdmajamanda@gmail.com"/>
    <s v="+265873623; 265992160415"/>
    <s v="MASTER IN ADVANCED PRACTICE (CHILD HEALTH)"/>
    <d v="1979-07-13T00:00:00"/>
    <s v="Improving the quality of paediatric oncology nursing care in Malawi through nursing education: a mixed methods study"/>
    <s v="Clinical research"/>
    <m/>
    <m/>
    <m/>
    <d v="2021-07-21T00:00:00"/>
    <d v="2020-03-01T00:00:00"/>
    <m/>
    <s v="Professor Lize Maree"/>
    <s v="Dr. Irene Kearns"/>
    <m/>
    <n v="2"/>
    <m/>
    <m/>
    <m/>
    <m/>
    <m/>
    <m/>
    <s v="Academic"/>
    <s v="Senior Lecturer"/>
    <s v="Senior Lecturer"/>
    <m/>
    <m/>
    <s v="UNIVERSITY OF MALAWI"/>
    <s v="0000-0001-8886-3158"/>
    <m/>
    <d v="2020-03-17T00:00:00"/>
    <s v="11/1/2020 &amp; 22/5/2022"/>
    <s v="Yes"/>
    <d v="2022-02-04T00:00:00"/>
    <d v="2022-04-05T00:00:00"/>
    <m/>
    <s v="Improving the quality of paediatric oncology nursing care in Malawi through nursing education: a mixed methods study"/>
    <d v="2022-11-07T00:00:00"/>
    <s v="Yes"/>
    <d v="2024-07-03T00:00:00"/>
    <s v="Yes"/>
    <m/>
    <m/>
    <m/>
    <m/>
    <x v="3"/>
    <m/>
    <m/>
    <m/>
    <n v="1"/>
    <n v="6"/>
    <m/>
    <m/>
    <m/>
    <m/>
    <m/>
    <s v="No"/>
    <m/>
    <m/>
    <m/>
    <m/>
    <m/>
    <m/>
    <m/>
    <m/>
    <n v="3"/>
    <m/>
    <m/>
    <s v="SIDA"/>
  </r>
  <r>
    <n v="230"/>
    <s v="C10/006"/>
    <s v="Beryl"/>
    <s v="Chelangat"/>
    <s v="Maritim"/>
    <x v="1"/>
    <x v="9"/>
    <s v="Kenya"/>
    <s v="Moi University"/>
    <s v="Public Health "/>
    <s v="School of Medicine"/>
    <s v="University of the Witwatersrand"/>
    <s v="No"/>
    <m/>
    <s v="Divorced"/>
    <s v="Divorced"/>
    <m/>
    <s v="bmaritim@cartafrica.org"/>
    <s v="berylc.maritim@gmail.com"/>
    <s v="+254722799685"/>
    <s v="Masters in Business Adminstration"/>
    <d v="1985-03-26T00:00:00"/>
    <s v="Why They Stay: Understanding Retention in Voluntary National Health Insurance Among Rural Informal Sector Households in Western Kenya"/>
    <s v="Field"/>
    <m/>
    <m/>
    <m/>
    <d v="2020-07-01T00:00:00"/>
    <d v="2020-03-01T00:00:00"/>
    <m/>
    <s v="Prof. Jane Goudge"/>
    <s v="Dr. Adam Koon"/>
    <s v="Dr. Adam Koon"/>
    <n v="3"/>
    <m/>
    <m/>
    <m/>
    <m/>
    <m/>
    <m/>
    <s v="Academic"/>
    <s v="Program Manager"/>
    <s v="Early Carrer Researcher"/>
    <s v="Yes"/>
    <m/>
    <s v="KEMRI WELLCOME TRUST (2023)"/>
    <s v="0000-0002-3754-0735"/>
    <m/>
    <d v="2020-03-07T00:00:00"/>
    <s v="11/1/2020 &amp; 22/5/2022"/>
    <s v="Yes"/>
    <d v="2020-11-26T00:00:00"/>
    <d v="2021-01-18T00:00:00"/>
    <m/>
    <s v="Why They Stay: Understanding Retention in Voluntary National Health Insurance Among Rural Informal Sector Households in Western Kenya"/>
    <d v="2022-11-07T00:00:00"/>
    <s v="Yes"/>
    <d v="2024-07-03T00:00:00"/>
    <s v="Yes"/>
    <m/>
    <m/>
    <m/>
    <d v="2023-09-19T00:00:00"/>
    <x v="0"/>
    <n v="43"/>
    <e v="#VALUE!"/>
    <s v="Examining the role of affordability, citizen engagement and social solidarity in determining health insurance coverage in Kenya"/>
    <n v="2"/>
    <n v="1"/>
    <m/>
    <m/>
    <m/>
    <m/>
    <m/>
    <s v="No"/>
    <m/>
    <m/>
    <m/>
    <m/>
    <m/>
    <m/>
    <m/>
    <m/>
    <n v="3"/>
    <m/>
    <m/>
    <s v="SIDA"/>
  </r>
  <r>
    <n v="231"/>
    <s v="C10/007"/>
    <s v="Chinenyenwa"/>
    <s v="Maria Dorathy"/>
    <s v="Ohia"/>
    <x v="1"/>
    <x v="9"/>
    <s v="Nigeria"/>
    <s v="University of Ibadan"/>
    <s v="Environmental health"/>
    <s v="Environmental Health"/>
    <s v="University of Ibadan"/>
    <s v="No"/>
    <m/>
    <s v="Married"/>
    <s v="Married"/>
    <s v="Married"/>
    <s v="cohia@cartafrica.org"/>
    <s v="ohiacmd@gmail.com"/>
    <s v="+234 7038318289"/>
    <s v="MPH (Environmental Health)"/>
    <d v="1980-05-21T00:00:00"/>
    <s v="Unravelling the drivers and dynamics of sustained malaria transmission in South-West Nigeria"/>
    <s v="Field and Laboratory"/>
    <m/>
    <m/>
    <m/>
    <m/>
    <d v="2020-03-01T00:00:00"/>
    <m/>
    <s v="Prof Charles M. Mbogo"/>
    <s v="Prof. Wolfang Richard Mukabana"/>
    <s v="Prof. Godson Ana"/>
    <n v="3"/>
    <m/>
    <m/>
    <m/>
    <m/>
    <m/>
    <m/>
    <s v="Academic"/>
    <s v="Lecturer II"/>
    <s v="Lecturer I"/>
    <s v="Yes"/>
    <m/>
    <s v="UNIVERSITY OF IBADAN"/>
    <s v="0000-0001-8337-3221"/>
    <m/>
    <d v="2020-03-08T00:00:00"/>
    <d v="2020-11-01T00:00:00"/>
    <s v="Yes"/>
    <m/>
    <m/>
    <m/>
    <s v="Unravelling the drivers and dynamics of sustained malaria transmission in South-West Nigeria"/>
    <d v="2022-11-07T00:00:00"/>
    <s v="Yes"/>
    <d v="2024-07-03T00:00:00"/>
    <s v="Yes"/>
    <m/>
    <m/>
    <m/>
    <d v="2021-12-13T00:00:00"/>
    <x v="0"/>
    <n v="22"/>
    <n v="14"/>
    <s v="Bio-Insecticidal effectiveness of Moringa oleifera-synthesised silver nanoparticles and other products on selected mosquito species and toxicity effects on a non-target organism (Clarias gariepinus)"/>
    <n v="3"/>
    <n v="2"/>
    <m/>
    <m/>
    <m/>
    <m/>
    <m/>
    <s v="JAS 1, 2020"/>
    <m/>
    <m/>
    <m/>
    <m/>
    <m/>
    <m/>
    <m/>
    <m/>
    <n v="4"/>
    <n v="4"/>
    <m/>
    <s v="SIDA"/>
  </r>
  <r>
    <n v="232"/>
    <s v="C10/008"/>
    <s v="Duncan "/>
    <s v="Wekesa"/>
    <s v="Nyukuri"/>
    <x v="0"/>
    <x v="9"/>
    <s v="Kenya"/>
    <s v="University of Nairobi"/>
    <s v="Medical Doctor"/>
    <s v="Clinical Medicine and Therapeutics"/>
    <s v="University of Nairobi"/>
    <s v="Yes"/>
    <m/>
    <s v="Single"/>
    <s v="Single"/>
    <m/>
    <s v="dnyukuri@cartafrica.org"/>
    <s v="dnyukuri@gmail.com"/>
    <s v="+254 720977887"/>
    <s v="Master of Medicine in Internal Medicine"/>
    <d v="1982-09-13T00:00:00"/>
    <s v="The Role of Multiplex PCR and Procalcitonin in diagnosis and management of Community Acquired Pneumonia among Adults Admitted at Kenyatta National Clinical research"/>
    <s v="Laboratory"/>
    <m/>
    <m/>
    <m/>
    <m/>
    <d v="2020-03-01T00:00:00"/>
    <d v="2023-06-30T00:00:00"/>
    <s v="Dr. Jared Mecha"/>
    <m/>
    <m/>
    <n v="1"/>
    <m/>
    <m/>
    <m/>
    <m/>
    <m/>
    <m/>
    <s v="Academic"/>
    <m/>
    <m/>
    <m/>
    <m/>
    <s v="UNIVERSITY OF NAIROBI"/>
    <s v="0000-0002-4739-2000"/>
    <m/>
    <d v="2020-03-09T00:00:00"/>
    <d v="2020-11-01T00:00:00"/>
    <s v="Yes"/>
    <m/>
    <m/>
    <m/>
    <s v="The Role of Multiplex PCR and Procalcitonin in diagnosis and management of Community Acquired Pneumonia among Adults Admitted at Kenyatta National Clinical research"/>
    <m/>
    <m/>
    <m/>
    <m/>
    <m/>
    <m/>
    <m/>
    <m/>
    <x v="2"/>
    <m/>
    <m/>
    <m/>
    <m/>
    <m/>
    <m/>
    <m/>
    <m/>
    <m/>
    <m/>
    <s v="No"/>
    <m/>
    <m/>
    <m/>
    <m/>
    <m/>
    <m/>
    <m/>
    <m/>
    <n v="1"/>
    <m/>
    <m/>
    <s v="SIDA"/>
  </r>
  <r>
    <n v="233"/>
    <s v="C10/018"/>
    <s v="Oluwatosin"/>
    <s v="Eunice"/>
    <s v="Olorunmoteni"/>
    <x v="1"/>
    <x v="9"/>
    <s v="Nigeria"/>
    <s v="Obafemi Awolowo University"/>
    <s v="Neuroscience"/>
    <s v="Paediatrics and Child Health"/>
    <s v="University of the Witwatersrand"/>
    <s v="No"/>
    <m/>
    <s v="Married"/>
    <s v="Married"/>
    <m/>
    <s v="oolorunmoteni@cartafrica.org"/>
    <s v="tosinolorunmoteni@gmail.com"/>
    <s v="+234815 209 2837; +234803 941 3535"/>
    <s v="MPH"/>
    <d v="1981-03-07T00:00:00"/>
    <s v="WHAT IS IN A GOOD NIGHT’S SLEEP? PATTERN, DETERMINANTS AND ASSOCIATED PROBLEMS WITH SLEEP IN NIGERIAN ADOLESCENTS"/>
    <s v="Laboratory"/>
    <m/>
    <m/>
    <m/>
    <d v="2021-04-19T00:00:00"/>
    <d v="2020-03-01T00:00:00"/>
    <m/>
    <s v="Dr Scheuermaier Karine"/>
    <s v="Dr Gomez-Olive F. Xavier"/>
    <s v="Prof. Fatusi Olayiwola Adesegun"/>
    <n v="3"/>
    <m/>
    <m/>
    <m/>
    <m/>
    <m/>
    <m/>
    <s v="Academic"/>
    <s v="Lecturer I"/>
    <s v="Senior Lecturer "/>
    <m/>
    <m/>
    <s v="OBAFEMI AWOLOWO UNIVERSITY"/>
    <s v="0000-0001-8561-9918"/>
    <m/>
    <d v="2020-03-19T00:00:00"/>
    <d v="2020-11-01T00:00:00"/>
    <s v="Yes"/>
    <d v="2021-07-14T00:00:00"/>
    <d v="2021-06-08T00:00:00"/>
    <m/>
    <s v="WHAT IS IN A GOOD NIGHT’S SLEEP? PATTERN, DETERMINANTS AND ASSOCIATED PROBLEMS WITH SLEEP IN NIGERIAN ADOLESCENTS"/>
    <d v="2023-05-15T00:00:00"/>
    <s v="No"/>
    <d v="2024-07-03T00:00:00"/>
    <s v="Yes"/>
    <m/>
    <m/>
    <d v="2025-03-31T00:00:00"/>
    <d v="2025-03-31T00:00:00"/>
    <x v="0"/>
    <n v="61"/>
    <n v="53"/>
    <s v=" Sleep characteristics among In-school Adolescents in South-Western Nigeria: Pattern, Determinants and Association with Cardiometabolic risk factors"/>
    <n v="4"/>
    <n v="3"/>
    <m/>
    <m/>
    <m/>
    <m/>
    <m/>
    <s v="No"/>
    <m/>
    <m/>
    <m/>
    <m/>
    <m/>
    <m/>
    <m/>
    <m/>
    <n v="2"/>
    <m/>
    <m/>
    <s v="SIDA"/>
  </r>
  <r>
    <n v="234"/>
    <s v="C10/010"/>
    <s v="Frederick "/>
    <m/>
    <s v="Oporia"/>
    <x v="0"/>
    <x v="9"/>
    <s v="Uganda"/>
    <s v="Makerere University"/>
    <s v="Public Health"/>
    <s v="Disease Control and Environmental Health"/>
    <s v="Makerere University"/>
    <s v="Yes"/>
    <m/>
    <s v="Married"/>
    <s v="Married"/>
    <m/>
    <s v="foporia@cartafrica.org"/>
    <s v="phrezzie@gmail.com"/>
    <s v="+256 703 857 428"/>
    <s v="Master of Public Health"/>
    <d v="1985-10-23T00:00:00"/>
    <s v="Preventing drowning among boaters in Lake Albert, Uganda: An enhanced educational intervention to improve knowledge and use of seaworthy lifejackets"/>
    <s v="Field"/>
    <m/>
    <m/>
    <m/>
    <d v="2020-08-31T00:00:00"/>
    <d v="2020-03-01T00:00:00"/>
    <m/>
    <s v="Prof Fred Nuwaha Ntoni"/>
    <s v="Dr Jagnoor Jagnoor"/>
    <s v="Dr Simon Peter Kibira"/>
    <n v="3"/>
    <m/>
    <m/>
    <m/>
    <m/>
    <m/>
    <m/>
    <s v="Researcher"/>
    <s v="Research Associate"/>
    <m/>
    <m/>
    <m/>
    <s v="MAKERERE UNIVERSITY"/>
    <s v="0000-0001-6280-8919"/>
    <m/>
    <d v="2020-03-11T00:00:00"/>
    <d v="2020-11-01T00:00:00"/>
    <s v="Yes"/>
    <d v="2021-03-16T00:00:00"/>
    <d v="2022-02-01T00:00:00"/>
    <m/>
    <s v="Preventing drowning among boaters in Lake Albert, Uganda: An enhanced educational intervention to improve knowledge and use of seaworthy lifejackets"/>
    <d v="2022-11-07T00:00:00"/>
    <s v="Yes"/>
    <d v="2024-07-03T00:00:00"/>
    <s v="Yes"/>
    <m/>
    <d v="2023-11-07T00:00:00"/>
    <m/>
    <d v="2023-11-15T00:00:00"/>
    <x v="0"/>
    <n v="45"/>
    <n v="37"/>
    <s v="Improving lifejacket wear among occupational boaters on Lake Altert, Uganda: A cluster-randomized controlled trial"/>
    <n v="8"/>
    <n v="7"/>
    <m/>
    <m/>
    <m/>
    <m/>
    <m/>
    <s v="No"/>
    <m/>
    <m/>
    <m/>
    <m/>
    <m/>
    <m/>
    <m/>
    <m/>
    <n v="1"/>
    <m/>
    <m/>
    <s v="SIDA"/>
  </r>
  <r>
    <n v="235"/>
    <s v="C10/019"/>
    <s v="Omotade"/>
    <s v="Adebimpe"/>
    <s v="Ijarotimi"/>
    <x v="1"/>
    <x v="9"/>
    <s v="Nigeria"/>
    <s v="Obafemi Awolowo University"/>
    <s v="Obstertrics and reproductive health "/>
    <s v="Department of Obstetrics, Gynaecology &amp; Perinatology."/>
    <s v="University of Ibadan"/>
    <s v="No"/>
    <m/>
    <s v="Married"/>
    <s v="Married"/>
    <m/>
    <s v="oijarotimi@cartafrica.org"/>
    <s v="tadeijarotimi@gmail.com; tadeolar@yahoo.com"/>
    <s v="+234-803-400-2812"/>
    <s v="Master of Public Health"/>
    <d v="1975-11-16T00:00:00"/>
    <s v="Outcome of Male Partners’ Involvement in Antenatal Counselling on Women’s Postpartum Family Planning Uptake in South-west Nigeria"/>
    <s v="Clinical research"/>
    <m/>
    <m/>
    <m/>
    <d v="2021-01-21T00:00:00"/>
    <d v="2020-03-01T00:00:00"/>
    <m/>
    <s v="Prof Olayemi Oladapo "/>
    <s v="Dr Olumide Adesola"/>
    <m/>
    <n v="2"/>
    <m/>
    <m/>
    <m/>
    <m/>
    <m/>
    <m/>
    <s v="Researcher"/>
    <s v="Senior Lecturer"/>
    <s v=" Professor"/>
    <m/>
    <m/>
    <s v="OBAFEMI AWOLOWO UNIVERSITY"/>
    <s v="0000-0002-2824-466X"/>
    <m/>
    <d v="2020-03-20T00:00:00"/>
    <s v="11/1/2020 &amp; 22/5/2022"/>
    <s v="Yes"/>
    <d v="2022-11-23T00:00:00"/>
    <d v="2022-08-07T00:00:00"/>
    <m/>
    <s v="Outcome of Male Partners’ Involvement in Antenatal Counselling on Women’s Postpartum Family Planning Uptake in South-west Nigeria"/>
    <d v="2023-05-15T00:00:00"/>
    <s v="No"/>
    <d v="2024-07-03T00:00:00"/>
    <s v="Yes"/>
    <m/>
    <m/>
    <m/>
    <m/>
    <x v="3"/>
    <m/>
    <m/>
    <m/>
    <n v="7"/>
    <n v="8"/>
    <m/>
    <m/>
    <m/>
    <m/>
    <m/>
    <s v="No"/>
    <m/>
    <m/>
    <m/>
    <m/>
    <m/>
    <m/>
    <m/>
    <m/>
    <n v="2"/>
    <m/>
    <m/>
    <s v="SIDA"/>
  </r>
  <r>
    <n v="236"/>
    <s v="C10/012"/>
    <s v="James"/>
    <m/>
    <s v="Muleme"/>
    <x v="0"/>
    <x v="9"/>
    <s v="Uganda"/>
    <s v="Makerere University"/>
    <s v="Veterinary Medicine"/>
    <s v="Disease Control and Environmental Health "/>
    <s v="Makerere University"/>
    <s v="Yes"/>
    <m/>
    <s v="Married"/>
    <s v="Married"/>
    <m/>
    <s v="jmuleme@cartafrica.org"/>
    <s v="mulemej@gmail.com"/>
    <s v="+256787364697; 256701271259"/>
    <s v="Masters of Veterinary Preventive Medicine (Field Epidemiology track)"/>
    <d v="1993-02-02T00:00:00"/>
    <s v="Extended Spectrum β Lactamase (ESBL) producing Escherichia coli as bio-threats:   pathobiology, transmission dynamics and antibiotic resistance in rural and urban_x000a_communities of Wakiso district, Uganda"/>
    <s v="Field and Laboratory"/>
    <m/>
    <m/>
    <m/>
    <d v="2022-01-19T00:00:00"/>
    <d v="2020-03-01T00:00:00"/>
    <m/>
    <s v="Dr. Ssempebwa John"/>
    <s v="Dr. Musoke David"/>
    <s v="Assoc. Prof. Kankya Clovice"/>
    <n v="3"/>
    <m/>
    <m/>
    <m/>
    <m/>
    <m/>
    <m/>
    <s v="Academic"/>
    <s v="Research Associate"/>
    <m/>
    <m/>
    <m/>
    <s v="MAKERERE UNIVERSITY"/>
    <s v="0000-0001-8967-7031"/>
    <m/>
    <d v="2020-03-13T00:00:00"/>
    <s v="11/1/2020 &amp; 22/5/2022"/>
    <s v="Yes"/>
    <d v="2022-01-05T00:00:00"/>
    <d v="2022-01-21T00:00:00"/>
    <m/>
    <s v="Extended Spectrum β Lactamase (ESBL) producing Escherichia coli as bio-threats:   pathobiology, transmission dynamics and antibiotic resistance in rural and urban_x000a_communities of Wakiso district, Uganda"/>
    <d v="2022-11-07T00:00:00"/>
    <s v="Yes"/>
    <d v="2024-07-03T00:00:00"/>
    <s v="Yes"/>
    <m/>
    <d v="2023-11-23T00:00:00"/>
    <m/>
    <d v="2023-11-24T00:00:00"/>
    <x v="0"/>
    <n v="45"/>
    <e v="#VALUE!"/>
    <s v="Reservoirs, transmission and antibiotic resistance resistance profiles of extended specturum SPECTRUM BETA LACTAMASE-PRODUCING Escherichia Coli at the humananimal-environmant interface among farming communities in Wakiso District, Uganda”."/>
    <n v="4"/>
    <n v="4"/>
    <m/>
    <m/>
    <m/>
    <m/>
    <m/>
    <s v="No"/>
    <m/>
    <m/>
    <m/>
    <m/>
    <m/>
    <m/>
    <m/>
    <m/>
    <n v="3"/>
    <m/>
    <m/>
    <s v="SIDA"/>
  </r>
  <r>
    <n v="237"/>
    <s v="C10/020"/>
    <s v="Patience"/>
    <m/>
    <s v="Shamu"/>
    <x v="1"/>
    <x v="9"/>
    <s v="Zimbabwe"/>
    <s v="University of the Witwatersrand"/>
    <s v="Public Health"/>
    <s v="Wits Reproductive Health and HIV Institute (Implementation Science)"/>
    <s v="University of the Witwatersrand"/>
    <s v="Yes"/>
    <m/>
    <s v="Married"/>
    <s v="Married"/>
    <m/>
    <s v="pshamu@cartafrica.org"/>
    <s v="patieshamu@gmail.com; pshamu@wrhi.ac.za"/>
    <s v="+27113585300; +27731960356"/>
    <s v="Master of Science in Population Studies"/>
    <d v="1982-03-06T00:00:00"/>
    <s v="Determinants, lived experiences, and outcomes of HIV Pre-Exposure Prophylaxis use among young female university students in South Africa: A prospective cohort study"/>
    <s v="Field"/>
    <m/>
    <m/>
    <m/>
    <d v="2021-03-10T00:00:00"/>
    <d v="2020-03-01T00:00:00"/>
    <m/>
    <s v="Professor Saiqa Mullick"/>
    <s v="Prof. Christofides Nicola"/>
    <m/>
    <n v="2"/>
    <m/>
    <m/>
    <m/>
    <m/>
    <m/>
    <m/>
    <s v="Academic"/>
    <s v="Researcher"/>
    <s v="Researcher"/>
    <m/>
    <m/>
    <s v="UNIVERSITY OF THE WITWATERSRAND"/>
    <s v="0000-0003-1946-5046"/>
    <m/>
    <d v="2020-03-21T00:00:00"/>
    <s v="11/1/2020 &amp; 22/5/2022"/>
    <s v="Yes"/>
    <d v="2021-07-30T00:00:00"/>
    <d v="2021-11-08T00:00:00"/>
    <m/>
    <s v="Determinants, lived experiences, and outcomes of HIV Pre-Exposure Prophylaxis use among young female university students in South Africa: A prospective cohort study"/>
    <d v="2022-11-07T00:00:00"/>
    <s v="Yes"/>
    <d v="2024-07-03T00:00:00"/>
    <s v="Yes"/>
    <d v="2025-03-31T00:00:00"/>
    <m/>
    <m/>
    <m/>
    <x v="3"/>
    <m/>
    <m/>
    <m/>
    <n v="3"/>
    <n v="3"/>
    <m/>
    <m/>
    <m/>
    <m/>
    <m/>
    <s v="No"/>
    <m/>
    <m/>
    <m/>
    <m/>
    <m/>
    <m/>
    <m/>
    <m/>
    <n v="3"/>
    <m/>
    <m/>
    <s v="WT - DELTAS"/>
  </r>
  <r>
    <n v="238"/>
    <s v="C10/014"/>
    <s v="Marifa"/>
    <m/>
    <s v="Muchemwa"/>
    <x v="1"/>
    <x v="9"/>
    <s v="Zimbabwe"/>
    <s v="University of the Witwatersrand"/>
    <s v="Demography"/>
    <s v="Demography and Population studies"/>
    <s v="University of the Witwatersrand"/>
    <s v="Yes"/>
    <m/>
    <s v="Married"/>
    <s v="Married"/>
    <m/>
    <s v="mmuchemwa@cartafrica.org"/>
    <s v="marifamuchemwa@yahoo.com"/>
    <s v="+27117174095; 27780200743"/>
    <s v="MA in Sociology and MA in Demography and Population studies"/>
    <d v="1986-07-23T00:00:00"/>
    <s v="Family Changes and Child Maintenance Effect on Men’s Mental Health in South Africa "/>
    <s v="Field"/>
    <m/>
    <m/>
    <m/>
    <d v="2020-02-04T00:00:00"/>
    <d v="2020-03-01T00:00:00"/>
    <m/>
    <s v="Professor Clifford Odimegwu"/>
    <m/>
    <m/>
    <n v="1"/>
    <m/>
    <m/>
    <m/>
    <m/>
    <m/>
    <m/>
    <s v="Academic"/>
    <s v="Teaching assistant"/>
    <s v="Teaching Assistant"/>
    <m/>
    <m/>
    <s v="UNIVERSITY OF THE WITWATERSRAND"/>
    <s v="0000-0002-1957-9513"/>
    <m/>
    <d v="2020-03-15T00:00:00"/>
    <s v="11/1/2020 &amp; 22/5/2022"/>
    <s v="Yes"/>
    <m/>
    <m/>
    <m/>
    <s v="Family Changes and Child Maintenance Effect on Men’s Mental Health in South Africa "/>
    <d v="2023-05-15T00:00:00"/>
    <s v="No"/>
    <d v="2024-07-03T00:00:00"/>
    <s v="Yes"/>
    <m/>
    <m/>
    <m/>
    <d v="2023-10-16T00:00:00"/>
    <x v="0"/>
    <n v="44"/>
    <e v="#VALUE!"/>
    <s v="Family change, child maintenance and mental health outcomes of men in South Africa”"/>
    <n v="0"/>
    <m/>
    <m/>
    <m/>
    <m/>
    <m/>
    <m/>
    <s v="JAS 2, 2022"/>
    <m/>
    <m/>
    <m/>
    <m/>
    <m/>
    <m/>
    <m/>
    <m/>
    <n v="1"/>
    <m/>
    <m/>
    <s v="WT - DELTAS"/>
  </r>
  <r>
    <n v="239"/>
    <s v="C10/021"/>
    <s v="Shakeerah "/>
    <s v="Olaide"/>
    <s v="Gbadebo"/>
    <x v="1"/>
    <x v="9"/>
    <s v="Nigeria"/>
    <s v="University of Ibadan"/>
    <s v="Dentistry"/>
    <s v="RESTORATIVE DENTISTRY"/>
    <s v="University of Ibadan"/>
    <s v="Yes"/>
    <m/>
    <s v="Widowe(r)d"/>
    <s v="Widow"/>
    <m/>
    <s v="sgbadebo@cartafrica.org"/>
    <s v="olaaris2k1@yahoo.com"/>
    <s v="+2348057358291"/>
    <s v="MASTERS DENTAL SURGERY"/>
    <d v="1975-04-01T00:00:00"/>
    <s v="Dental anxiety: measuring the fear factors and its effect on endodontic treatment among adults in Ibadan, Nigeria"/>
    <s v="Clinical research"/>
    <m/>
    <m/>
    <m/>
    <d v="2020-12-17T00:00:00"/>
    <d v="2020-03-01T00:00:00"/>
    <m/>
    <s v="Prof Gbemisola Oke"/>
    <s v="Prof Dosumu OO"/>
    <m/>
    <n v="2"/>
    <m/>
    <m/>
    <m/>
    <m/>
    <m/>
    <m/>
    <s v="Researcher"/>
    <s v="Senior Lecturer"/>
    <s v="Senior Lecturer"/>
    <m/>
    <m/>
    <s v="UNIVERSITY OF IBADAN"/>
    <s v="0000-0002-2109-753X"/>
    <m/>
    <d v="2020-03-22T00:00:00"/>
    <s v="11/1/2020 &amp; 22/5/2022"/>
    <s v="Yes"/>
    <d v="2021-05-19T00:00:00"/>
    <d v="2021-06-23T00:00:00"/>
    <m/>
    <s v="Dental anxiety: measuring the fear factors and its effect on endodontic treatment among adults in Ibadan, Nigeria"/>
    <d v="2022-11-07T00:00:00"/>
    <s v="Yes"/>
    <d v="2024-07-03T00:00:00"/>
    <s v="Yes"/>
    <m/>
    <d v="2024-09-30T00:00:00"/>
    <m/>
    <d v="2024-10-03T00:00:00"/>
    <x v="0"/>
    <n v="55"/>
    <e v="#VALUE!"/>
    <s v="Pre-treatment Information Communication and Dental Anxiety among Adult  Dental Care Seekers in Ibadan, Nigeria"/>
    <n v="8"/>
    <n v="3"/>
    <m/>
    <m/>
    <m/>
    <m/>
    <m/>
    <s v="No"/>
    <m/>
    <m/>
    <d v="2024-05-01T00:00:00"/>
    <d v="2024-08-31T00:00:00"/>
    <n v="4"/>
    <m/>
    <m/>
    <m/>
    <n v="4"/>
    <m/>
    <m/>
    <s v="SIDA"/>
  </r>
  <r>
    <n v="240"/>
    <s v="C10/022"/>
    <s v="Stefanie"/>
    <m/>
    <s v="Vermaak"/>
    <x v="1"/>
    <x v="9"/>
    <s v="South Africa"/>
    <s v="University of the Witwatersrand"/>
    <s v="HIV Prevention and Treatment"/>
    <s v="Perinatal HIV Research Unit"/>
    <s v="University of the Witwatersrand"/>
    <s v="Yes"/>
    <m/>
    <s v="Married"/>
    <s v="Married"/>
    <m/>
    <s v="svermaak@cartafrica.org"/>
    <s v="stefanie.hornschuh88@gmail.com"/>
    <s v="+27 11 989 9959; +27 826087634"/>
    <s v="Health Sciences (International's Public Health)"/>
    <d v="1988-09-27T00:00:00"/>
    <s v="Feasibility and acceptability of using digital assent to improve comprehension of study procedures among adolescents with perinatally acquired HIV: a study in Soweto, South Africa"/>
    <s v="Field"/>
    <m/>
    <m/>
    <m/>
    <d v="2019-08-01T00:00:00"/>
    <d v="2020-03-01T00:00:00"/>
    <m/>
    <s v="Dr Janan Dietrich"/>
    <s v="Prof Tiffany Chennevile"/>
    <m/>
    <n v="2"/>
    <m/>
    <m/>
    <m/>
    <m/>
    <m/>
    <m/>
    <s v="Academic"/>
    <s v="Senior Researcher"/>
    <s v="Senior Researcher"/>
    <m/>
    <m/>
    <s v="UNIVERSITY OF THE WITWATERSRAND"/>
    <s v="0000-0002-5505-6488"/>
    <m/>
    <d v="2020-03-23T00:00:00"/>
    <s v="11/1/2020 &amp; 22/5/2022"/>
    <s v="Yes"/>
    <d v="2021-09-23T00:00:00"/>
    <d v="2021-11-05T00:00:00"/>
    <m/>
    <s v="Feasibility and acceptability of using digital assent to improve comprehension of study procedures among adolescents with perinatally acquired HIV: a study in Soweto, South Africa"/>
    <d v="2023-05-15T00:00:00"/>
    <s v="No"/>
    <d v="2024-07-03T00:00:00"/>
    <s v="Yes"/>
    <m/>
    <m/>
    <m/>
    <m/>
    <x v="3"/>
    <m/>
    <m/>
    <m/>
    <n v="0"/>
    <m/>
    <m/>
    <m/>
    <m/>
    <m/>
    <m/>
    <s v="No"/>
    <m/>
    <m/>
    <m/>
    <m/>
    <m/>
    <m/>
    <m/>
    <m/>
    <n v="0"/>
    <m/>
    <m/>
    <s v="WT - DELTAS"/>
  </r>
  <r>
    <n v="241"/>
    <s v="C10/023"/>
    <s v="Takondwa"/>
    <s v="Connis"/>
    <s v="Bakuwa"/>
    <x v="1"/>
    <x v="9"/>
    <s v="Malawi"/>
    <s v="University of Malawi"/>
    <s v="Rehabilitation and Therapy"/>
    <s v="Physiotherapy"/>
    <s v="University of the Witwatersrand"/>
    <s v="Yes"/>
    <m/>
    <s v="Single"/>
    <s v="Single"/>
    <m/>
    <s v="tbakuwa@cartafrica.org"/>
    <s v="tbakuwa@medcol.mw; tako.bakuwa@gmail.com"/>
    <s v=" +265 1 871 911; +265 993 67 2960"/>
    <s v="Master of science in Community Physiotherapy"/>
    <d v="1992-07-25T00:00:00"/>
    <s v="Effectiveness of a peer-led training program for caregivers of children with cerebral palsy in Malawi"/>
    <s v="Field"/>
    <m/>
    <m/>
    <m/>
    <d v="2021-10-10T00:00:00"/>
    <d v="2020-03-01T00:00:00"/>
    <m/>
    <s v="Gillian Saloojee"/>
    <s v="Wiedaad Slemming"/>
    <m/>
    <n v="2"/>
    <m/>
    <m/>
    <m/>
    <m/>
    <m/>
    <m/>
    <s v="Academic"/>
    <s v="Lecturer"/>
    <s v="Lecturer"/>
    <m/>
    <m/>
    <s v="UNIVERSITY OF MALAWI"/>
    <s v="0000-0003-1817-9689"/>
    <m/>
    <d v="2020-03-24T00:00:00"/>
    <s v="11/1/2020 &amp; 22/5/2022"/>
    <s v="Yes"/>
    <m/>
    <m/>
    <m/>
    <s v="Effectiveness of a peer-led training program for caregivers of children with cerebral palsy in Malawi"/>
    <d v="2023-05-15T00:00:00"/>
    <s v="No"/>
    <d v="2024-07-03T00:00:00"/>
    <s v="Yes"/>
    <m/>
    <m/>
    <m/>
    <m/>
    <x v="3"/>
    <m/>
    <m/>
    <m/>
    <n v="1"/>
    <n v="0"/>
    <m/>
    <m/>
    <m/>
    <m/>
    <m/>
    <s v="No"/>
    <m/>
    <m/>
    <m/>
    <m/>
    <m/>
    <m/>
    <m/>
    <m/>
    <n v="0"/>
    <m/>
    <m/>
    <s v="SIDA"/>
  </r>
  <r>
    <n v="242"/>
    <s v="C10/025"/>
    <s v="Yetunde"/>
    <s v="A"/>
    <s v="Onimode"/>
    <x v="1"/>
    <x v="9"/>
    <s v="Nigeria"/>
    <s v="University of Ibadan"/>
    <s v="Nuclear Medicine/Radiology"/>
    <s v="RADIATION ONCOLOGY"/>
    <s v="University of Nairobi"/>
    <s v="No"/>
    <m/>
    <s v="Single"/>
    <s v="Married (P1 - 2022)"/>
    <m/>
    <s v="yonimode@cartafrica.org"/>
    <s v="yately_md@yahoo.com; yately_md@yahoo.com"/>
    <s v="+2347087821065"/>
    <s v="Master of Science (Stellenbosch) 2009, Master of Medicine (Witwatersrand) 2012"/>
    <d v="1977-06-29T00:00:00"/>
    <s v="Medical personnel's knowledge about thyroid disease in pregnancy and its management, and development of a trimester-based thyroid reference range In South-West Nigeria"/>
    <s v="Field and Laboratory"/>
    <m/>
    <m/>
    <m/>
    <d v="2021-08-24T00:00:00"/>
    <d v="2020-03-01T00:00:00"/>
    <m/>
    <s v="Dr Chesang Jacqueline Jelagat"/>
    <s v="Prof Omigbodun Akinyinka"/>
    <m/>
    <n v="2"/>
    <m/>
    <m/>
    <m/>
    <m/>
    <m/>
    <m/>
    <s v="Academic"/>
    <s v="Lecturer I"/>
    <s v="Senior Lecturer"/>
    <m/>
    <m/>
    <s v="UNIVERSITY OF IBADAN"/>
    <s v="0000-0002-4004-6113"/>
    <m/>
    <d v="2020-03-26T00:00:00"/>
    <s v="11/1/2020 &amp; 22/5/2022"/>
    <s v="Yes"/>
    <m/>
    <m/>
    <m/>
    <s v="Medical personnel's knowledge about thyroid disease in pregnancy and its management, and development of a trimester-based thyroid reference range In South-West Nigeria"/>
    <d v="2022-11-07T00:00:00"/>
    <s v="Yes"/>
    <d v="2024-07-03T00:00:00"/>
    <s v="Yes"/>
    <m/>
    <m/>
    <m/>
    <m/>
    <x v="3"/>
    <m/>
    <m/>
    <m/>
    <n v="6"/>
    <n v="5"/>
    <m/>
    <m/>
    <m/>
    <m/>
    <m/>
    <s v="No"/>
    <m/>
    <m/>
    <m/>
    <m/>
    <m/>
    <m/>
    <m/>
    <m/>
    <n v="0"/>
    <m/>
    <m/>
    <s v="SIDA"/>
  </r>
  <r>
    <n v="243"/>
    <s v="C10/003"/>
    <s v="Jean de la Croix"/>
    <s v="Allen"/>
    <s v="Ingabire"/>
    <x v="0"/>
    <x v="9"/>
    <s v="Rwanda"/>
    <s v="University of Rwanda"/>
    <s v="Orthopedics"/>
    <s v="Surgery"/>
    <s v="University of Rwanda"/>
    <s v="Yes"/>
    <m/>
    <s v="Married"/>
    <s v="Married"/>
    <m/>
    <s v="ajcroix@cartafrica.org"/>
    <s v="ingabireallenjc@gmail.com; ijea2000@gmail.com"/>
    <s v="+250788549975"/>
    <s v="Masters of Public health/Masters of Medicine(Surgery)/Fellowship in Orthopedics"/>
    <d v="1981-01-02T00:00:00"/>
    <s v="Long term disability following road traffic injuries in Rwanda: Cost and health outcomes "/>
    <s v="Clinical research"/>
    <m/>
    <m/>
    <m/>
    <d v="2020-01-10T00:00:00"/>
    <d v="2020-03-01T00:00:00"/>
    <m/>
    <s v="Prof Tumussime K. David "/>
    <s v="Dr. Jean Baptiste Sagahutu "/>
    <m/>
    <n v="2"/>
    <m/>
    <m/>
    <m/>
    <m/>
    <m/>
    <m/>
    <s v="Researcher"/>
    <s v="Lecturer of Surgery"/>
    <s v="Senior Lecturer"/>
    <s v="Yes"/>
    <s v="Deputy Director, NIHR Research Hub on Global Surgery/Rwanda "/>
    <s v="UNIVERSITY OF RWANDA"/>
    <s v="0000-0001-8636-6473"/>
    <m/>
    <d v="2020-03-04T00:00:00"/>
    <s v="11/1/2020 &amp; 22/5/2022"/>
    <s v="Yes"/>
    <d v="2022-02-01T00:00:00"/>
    <d v="2022-02-10T00:00:00"/>
    <m/>
    <s v="Long term disability following road traffic injuries in Rwanda: Cost and health outcomes "/>
    <d v="2022-11-07T00:00:00"/>
    <s v="Yes"/>
    <d v="2024-07-03T00:00:00"/>
    <s v="Yes"/>
    <m/>
    <m/>
    <m/>
    <d v="2024-10-25T00:00:00"/>
    <x v="0"/>
    <n v="56"/>
    <e v="#VALUE!"/>
    <m/>
    <n v="0"/>
    <n v="2"/>
    <m/>
    <m/>
    <m/>
    <m/>
    <m/>
    <s v="No"/>
    <m/>
    <m/>
    <m/>
    <m/>
    <m/>
    <m/>
    <m/>
    <m/>
    <n v="2"/>
    <m/>
    <m/>
    <s v="SIDA"/>
  </r>
  <r>
    <n v="244"/>
    <s v="C10/005"/>
    <s v="Apatsa"/>
    <m/>
    <s v="Selemani"/>
    <x v="0"/>
    <x v="9"/>
    <s v="Malawi"/>
    <s v="University of Malawi"/>
    <s v="Library and Information Science"/>
    <s v="Library"/>
    <s v="University of the Witwatersrand"/>
    <s v="No"/>
    <m/>
    <s v="Single"/>
    <s v="Married"/>
    <m/>
    <s v="aselemani@cartafrica.org"/>
    <s v="apatsaselemani@gmail.com"/>
    <s v="+2651871911; 265888707373"/>
    <s v="Master of Library and Information Science"/>
    <d v="1987-08-25T00:00:00"/>
    <s v="Journal Indexing and Scientific Impact of Africa's Public Health Research: current status, barriers, facilitators and opportunities."/>
    <s v="Field"/>
    <m/>
    <m/>
    <m/>
    <d v="2021-08-16T00:00:00"/>
    <d v="2020-03-01T00:00:00"/>
    <m/>
    <s v="Prof. Jude Igumbor"/>
    <s v="Dr Innocent Maposa"/>
    <m/>
    <n v="2"/>
    <m/>
    <m/>
    <m/>
    <m/>
    <m/>
    <m/>
    <s v="Administrative"/>
    <s v="Assistant Librarian"/>
    <m/>
    <m/>
    <m/>
    <s v="UNIVERSITY OF MALAWI"/>
    <s v="0000-0003-1216-6158"/>
    <m/>
    <d v="2020-03-06T00:00:00"/>
    <s v="11/1/2020 &amp; 22/5/2022"/>
    <s v="Yes"/>
    <d v="2022-05-27T00:00:00"/>
    <d v="2022-09-07T00:00:00"/>
    <m/>
    <s v="Journal Indexing and Scientific Impact of Africa's Public Health Research: current status, barriers, facilitators and opportunities."/>
    <d v="2023-05-15T00:00:00"/>
    <s v="No"/>
    <d v="2024-07-03T00:00:00"/>
    <s v="Yes"/>
    <d v="2025-03-31T00:00:00"/>
    <m/>
    <m/>
    <m/>
    <x v="3"/>
    <m/>
    <m/>
    <m/>
    <n v="2"/>
    <m/>
    <m/>
    <m/>
    <m/>
    <m/>
    <m/>
    <s v="No"/>
    <m/>
    <m/>
    <m/>
    <m/>
    <m/>
    <m/>
    <m/>
    <m/>
    <n v="0"/>
    <m/>
    <m/>
    <s v="SIDA"/>
  </r>
  <r>
    <n v="245"/>
    <s v="C10/009"/>
    <s v="Emmanuel"/>
    <m/>
    <s v="Nzabonimana"/>
    <x v="0"/>
    <x v="9"/>
    <s v="Rwanda"/>
    <s v="University of Rwanda"/>
    <s v="Dentistry"/>
    <s v="Preventive and Community Dentistry"/>
    <s v="University of the Witwatersrand"/>
    <s v="No"/>
    <m/>
    <s v="Single"/>
    <s v="Single"/>
    <m/>
    <s v="enzabonimana@cartafrica.org"/>
    <s v="nzabaemmy@gmail.com"/>
    <s v="+250783880746"/>
    <s v="Health Informatics"/>
    <d v="1992-04-01T00:00:00"/>
    <s v="Investigating reasons, challenges, and perceptions of poor oral health among adults in rural and urban Rwanda"/>
    <s v="Field"/>
    <m/>
    <m/>
    <m/>
    <d v="2020-06-01T00:00:00"/>
    <d v="2020-03-01T00:00:00"/>
    <m/>
    <s v="Prof Phumzile Hlongwa"/>
    <s v="Prof Veerasamy Yengopal"/>
    <s v="Dr Yolanda Malele-Kolisa"/>
    <n v="3"/>
    <m/>
    <m/>
    <m/>
    <m/>
    <m/>
    <m/>
    <s v="Academic"/>
    <s v="Assistant Lecturer"/>
    <s v="Assistant Lecturer"/>
    <s v="No"/>
    <m/>
    <s v="UNIVERSITY OF RWANDA"/>
    <s v="0000-0002-6876-3472"/>
    <m/>
    <d v="2020-03-10T00:00:00"/>
    <s v="11/1/2020 &amp; 22/5/2022"/>
    <s v="Yes"/>
    <d v="2022-01-18T00:00:00"/>
    <d v="2022-02-25T00:00:00"/>
    <m/>
    <s v="Investigating reasons, challenges, and perceptions of poor oral health among adults in rural and urban Rwanda"/>
    <d v="2022-11-07T00:00:00"/>
    <s v="Yes"/>
    <d v="2024-07-03T00:00:00"/>
    <s v="Yes"/>
    <m/>
    <m/>
    <m/>
    <d v="2024-12-22T00:00:00"/>
    <x v="0"/>
    <n v="58"/>
    <m/>
    <s v="Oral Health in Nyarugenge District of Rwanda: The Role of Mobile Application in Oral Health Education"/>
    <n v="0"/>
    <n v="3"/>
    <m/>
    <m/>
    <m/>
    <m/>
    <m/>
    <s v="No"/>
    <m/>
    <m/>
    <m/>
    <m/>
    <m/>
    <m/>
    <m/>
    <m/>
    <n v="0"/>
    <m/>
    <m/>
    <s v="SIDA"/>
  </r>
  <r>
    <n v="246"/>
    <s v="C10/011"/>
    <s v="James"/>
    <s v="Mburu"/>
    <s v="Kang'ethe"/>
    <x v="0"/>
    <x v="9"/>
    <s v="Kenya"/>
    <s v="University of Nairobi"/>
    <s v="Tropical and Infectious Diseases"/>
    <s v="Institute of tropical and infectious diseases/ PMTCT- Under OBS/ GYN department"/>
    <s v="University of Nairobi"/>
    <s v="Yes"/>
    <m/>
    <s v="Married"/>
    <s v="Married"/>
    <m/>
    <s v="jkangethe@cartafrica.org"/>
    <s v="jimkangethe@gmail.com"/>
    <s v="+254726237390; 254731221155"/>
    <s v="MSC. Medical Virology"/>
    <d v="1986-12-11T00:00:00"/>
    <s v="Human Papillomavirus type-specific risk and association with Human T Lymphotrophic Virus-1 among HIV infected Women at Kenyatta Clinical research"/>
    <s v="Laboratory"/>
    <m/>
    <m/>
    <m/>
    <d v="2021-02-18T00:00:00"/>
    <d v="2020-03-01T00:00:00"/>
    <m/>
    <s v="Dr. Marianne Wanjiru Mureithi"/>
    <s v="Dr. Odari Eddy"/>
    <s v="Dr. Eddy Odari"/>
    <n v="3"/>
    <m/>
    <m/>
    <m/>
    <m/>
    <m/>
    <m/>
    <s v="Academic"/>
    <s v="HIV research scientist and tutor"/>
    <m/>
    <m/>
    <m/>
    <s v="UNIVERSITY OF NAIROBI"/>
    <s v="0000-0001-5813-5360"/>
    <m/>
    <d v="2020-03-12T00:00:00"/>
    <s v="11/1/2020 &amp; 22/5/2022"/>
    <s v="Yes"/>
    <d v="2021-01-18T00:00:00"/>
    <d v="2022-02-21T00:00:00"/>
    <m/>
    <s v="Human Papillomavirus type-specific risk and association with Human T Lymphotrophic Virus-1 among HIV infected Women at Kenyatta Clinical research"/>
    <d v="2022-11-07T00:00:00"/>
    <s v="Yes"/>
    <d v="2024-07-03T00:00:00"/>
    <s v="Yes"/>
    <d v="2024-02-26T00:00:00"/>
    <m/>
    <m/>
    <d v="2024-11-14T00:00:00"/>
    <x v="0"/>
    <n v="57"/>
    <m/>
    <m/>
    <n v="2"/>
    <n v="1"/>
    <m/>
    <m/>
    <m/>
    <m/>
    <m/>
    <s v="No"/>
    <m/>
    <m/>
    <m/>
    <m/>
    <m/>
    <m/>
    <m/>
    <m/>
    <n v="2"/>
    <m/>
    <m/>
    <s v="SIDA"/>
  </r>
  <r>
    <n v="247"/>
    <s v="C10/013"/>
    <s v="Kganetso"/>
    <s v="-"/>
    <s v="Sekome"/>
    <x v="0"/>
    <x v="9"/>
    <s v="South Africa"/>
    <s v="University of the Witwatersrand"/>
    <s v="Rehabilitation and Therapy"/>
    <s v="physiotherapy"/>
    <s v="University of the Witwatersrand"/>
    <s v="Yes"/>
    <n v="1897532"/>
    <s v="Single"/>
    <s v="Single"/>
    <m/>
    <s v="ksekome@cartafrica.org"/>
    <s v="kgakzin88@gmail.com"/>
    <s v="+27 11 7173705; +27 78 0118605"/>
    <s v="Master of public health"/>
    <d v="1992-05-03T00:00:00"/>
    <s v="Effects of modifications in lifestyle and daily routine  on blood pressure among hypertensive rural adults in Agincourt, South Africa."/>
    <s v="Field"/>
    <m/>
    <m/>
    <m/>
    <d v="2019-07-14T00:00:00"/>
    <d v="2020-03-01T00:00:00"/>
    <m/>
    <s v="Professor Hellen Myezwa"/>
    <s v="Prof. F. Gomez Olive- Casas"/>
    <m/>
    <n v="2"/>
    <m/>
    <m/>
    <m/>
    <m/>
    <m/>
    <m/>
    <s v="Academic"/>
    <s v="Lecturer"/>
    <s v="Senior Lecturer"/>
    <s v="Yes"/>
    <m/>
    <s v="UNIVERSITY OF THE WITWATERSRAND"/>
    <s v="0000-0002-4567-1022"/>
    <m/>
    <d v="2020-03-14T00:00:00"/>
    <s v="11/1/2020 &amp; 22/5/2022"/>
    <s v="Yes"/>
    <d v="2020-07-01T00:00:00"/>
    <d v="2021-02-22T00:00:00"/>
    <m/>
    <s v="Effects of modifications in lifestyle and daily routine  on blood pressure among hypertensive rural adults in Agincourt, South Africa."/>
    <d v="2022-11-07T00:00:00"/>
    <s v="Yes"/>
    <d v="2024-07-03T00:00:00"/>
    <s v="Yes"/>
    <m/>
    <m/>
    <m/>
    <d v="2024-10-31T00:00:00"/>
    <x v="0"/>
    <n v="56"/>
    <e v="#VALUE!"/>
    <s v="Feasibility and acceptability of a Contextualized Physical Activity and Diet Intervention for Hypertension Control in a Rural Adult Population of South Africa"/>
    <n v="1"/>
    <n v="0"/>
    <m/>
    <m/>
    <m/>
    <m/>
    <m/>
    <s v="No"/>
    <m/>
    <m/>
    <m/>
    <m/>
    <m/>
    <m/>
    <m/>
    <m/>
    <n v="0"/>
    <m/>
    <m/>
    <s v="WT - DELTAS"/>
  </r>
  <r>
    <n v="248"/>
    <s v="C10/017"/>
    <s v="Monday"/>
    <s v="Daniel"/>
    <s v="Olodu"/>
    <x v="0"/>
    <x v="9"/>
    <s v="Nigeria"/>
    <s v="Obafemi Awolowo University"/>
    <s v="Nutrition"/>
    <s v="Community Health"/>
    <s v="University of Ibadan"/>
    <s v="No"/>
    <m/>
    <s v="Married"/>
    <s v="Married"/>
    <m/>
    <s v="molodu@cartafrica.org"/>
    <s v="mondayolodu@gmail.com; mondayolodu@yahoo.com"/>
    <s v="+234-8063168131"/>
    <s v="Master of Science (Human Nutrition)"/>
    <d v="1986-11-24T00:00:00"/>
    <s v="Improving Childhood Nutrition among the Yoruba Ethnic Group in the Rural Communities, Southwest Nigeria: An Indigenous Food-Based Approach"/>
    <s v="Field and Laboratory"/>
    <m/>
    <m/>
    <m/>
    <d v="2021-03-12T00:00:00"/>
    <d v="2020-03-01T00:00:00"/>
    <m/>
    <s v="Dr. Oladejo Thomas Adepoju"/>
    <m/>
    <m/>
    <n v="1"/>
    <m/>
    <m/>
    <m/>
    <m/>
    <m/>
    <m/>
    <s v="Academic"/>
    <s v="Lecturer II"/>
    <s v="Lecturer II"/>
    <m/>
    <m/>
    <s v="OBAFEMI AWOLOWO UNIVERSITY"/>
    <s v="0000-0002-1928-9209"/>
    <m/>
    <d v="2020-03-18T00:00:00"/>
    <s v="11/1/2020 &amp; 22/5/2022"/>
    <s v="Yes"/>
    <d v="2022-11-09T00:00:00"/>
    <d v="2022-09-07T00:00:00"/>
    <m/>
    <s v="Improving Childhood Nutrition among the Yoruba Ethnic Group in the Rural Communities, Southwest Nigeria: An Indigenous Food-Based Approach"/>
    <d v="2023-05-15T00:00:00"/>
    <s v="No"/>
    <d v="2024-07-03T00:00:00"/>
    <s v="Yes"/>
    <m/>
    <m/>
    <m/>
    <m/>
    <x v="3"/>
    <m/>
    <m/>
    <m/>
    <n v="2"/>
    <n v="1"/>
    <m/>
    <m/>
    <m/>
    <m/>
    <m/>
    <s v="No"/>
    <m/>
    <m/>
    <m/>
    <m/>
    <m/>
    <m/>
    <m/>
    <m/>
    <n v="1"/>
    <m/>
    <m/>
    <s v="SIDA"/>
  </r>
  <r>
    <n v="249"/>
    <s v="C10/024"/>
    <s v="Temitope"/>
    <s v="Olumuyiwa"/>
    <s v="Ojo"/>
    <x v="0"/>
    <x v="9"/>
    <s v="Nigeria"/>
    <s v="Obafemi Awolowo University"/>
    <s v="Occupational Health and Industrial Hygiene"/>
    <s v="Community Health"/>
    <s v="University of the Witwatersrand"/>
    <s v="No"/>
    <m/>
    <s v="Married"/>
    <s v="Married"/>
    <m/>
    <s v="tojo@cartafrica.org"/>
    <s v="linktopeojo@yahoo.com"/>
    <s v="+2348035798224"/>
    <s v="MPH"/>
    <d v="1982-08-22T00:00:00"/>
    <s v="Factors associated with occupational injuries and work-related musculoskeletal disorders among artisans in the informal sector of the Nigerian construction industry"/>
    <s v="Field"/>
    <m/>
    <m/>
    <m/>
    <d v="2022-03-02T00:00:00"/>
    <d v="2020-03-01T00:00:00"/>
    <m/>
    <s v="Dr Nisha Naicker"/>
    <s v="Prof Onayade Adedeji"/>
    <m/>
    <n v="2"/>
    <m/>
    <m/>
    <m/>
    <m/>
    <m/>
    <m/>
    <s v="Academic"/>
    <s v="Lecturer I"/>
    <s v="Senior Lecturer"/>
    <s v="Yes"/>
    <m/>
    <s v="OBAFEMI AWOLOWO UNIVERSITY"/>
    <s v="0000-0003-1899-5213"/>
    <m/>
    <d v="2020-03-25T00:00:00"/>
    <s v="11/1/2020 &amp; 22/5/2022"/>
    <s v="Yes"/>
    <d v="2022-08-24T00:00:00"/>
    <d v="2022-10-05T00:00:00"/>
    <m/>
    <s v="Factors associated with occupational injuries and work-related musculoskeletal disorders among artisans in the informal sector of the Nigerian construction industry"/>
    <d v="2022-11-07T00:00:00"/>
    <s v="Yes"/>
    <d v="2024-07-03T00:00:00"/>
    <s v="Yes"/>
    <m/>
    <m/>
    <m/>
    <m/>
    <x v="3"/>
    <m/>
    <m/>
    <m/>
    <n v="12"/>
    <n v="11"/>
    <m/>
    <m/>
    <m/>
    <m/>
    <m/>
    <s v="No"/>
    <m/>
    <m/>
    <m/>
    <m/>
    <m/>
    <m/>
    <m/>
    <m/>
    <n v="2"/>
    <m/>
    <m/>
    <s v="SID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F32EE4-A421-4893-B42F-3D7A020889A5}" name="PivotTable3" cacheId="496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1">
  <location ref="B41:F54"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showDataAs="percentOfRow" baseField="0" baseItem="0" numFmtId="9"/>
  </dataFields>
  <formats count="3">
    <format dxfId="12">
      <pivotArea outline="0" collapsedLevelsAreSubtotals="1" fieldPosition="0"/>
    </format>
    <format dxfId="13">
      <pivotArea outline="0" collapsedLevelsAreSubtotals="1" fieldPosition="0"/>
    </format>
    <format dxfId="14">
      <pivotArea outline="0" collapsedLevelsAreSubtotals="1" fieldPosition="0"/>
    </format>
  </formats>
  <conditionalFormats count="1">
    <conditionalFormat priority="1">
      <pivotAreas count="1">
        <pivotArea type="data" outline="0" collapsedLevelsAreSubtotals="1" fieldPosition="0">
          <references count="3">
            <reference field="4294967294" count="1" selected="0">
              <x v="0"/>
            </reference>
            <reference field="6" count="10" selected="0">
              <x v="0"/>
              <x v="1"/>
              <x v="2"/>
              <x v="3"/>
              <x v="4"/>
              <x v="5"/>
              <x v="6"/>
              <x v="7"/>
              <x v="8"/>
              <x v="9"/>
            </reference>
            <reference field="63" count="3" selected="0">
              <x v="0"/>
              <x v="2"/>
              <x v="3"/>
            </reference>
          </references>
        </pivotArea>
      </pivotAreas>
    </conditionalFormat>
  </conditionalFormats>
  <chartFormats count="34">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7" format="0" series="1">
      <pivotArea type="data" outline="0" fieldPosition="0">
        <references count="2">
          <reference field="4294967294" count="1" selected="0">
            <x v="0"/>
          </reference>
          <reference field="63" count="1" selected="0">
            <x v="0"/>
          </reference>
        </references>
      </pivotArea>
    </chartFormat>
    <chartFormat chart="17" format="1" series="1">
      <pivotArea type="data" outline="0" fieldPosition="0">
        <references count="2">
          <reference field="4294967294" count="1" selected="0">
            <x v="0"/>
          </reference>
          <reference field="63" count="1" selected="0">
            <x v="2"/>
          </reference>
        </references>
      </pivotArea>
    </chartFormat>
    <chartFormat chart="17" format="2" series="1">
      <pivotArea type="data" outline="0" fieldPosition="0">
        <references count="2">
          <reference field="4294967294" count="1" selected="0">
            <x v="0"/>
          </reference>
          <reference field="63" count="1" selected="0">
            <x v="3"/>
          </reference>
        </references>
      </pivotArea>
    </chartFormat>
    <chartFormat chart="18" format="3" series="1">
      <pivotArea type="data" outline="0" fieldPosition="0">
        <references count="2">
          <reference field="4294967294" count="1" selected="0">
            <x v="0"/>
          </reference>
          <reference field="63" count="1" selected="0">
            <x v="0"/>
          </reference>
        </references>
      </pivotArea>
    </chartFormat>
    <chartFormat chart="18" format="4" series="1">
      <pivotArea type="data" outline="0" fieldPosition="0">
        <references count="2">
          <reference field="4294967294" count="1" selected="0">
            <x v="0"/>
          </reference>
          <reference field="63" count="1" selected="0">
            <x v="2"/>
          </reference>
        </references>
      </pivotArea>
    </chartFormat>
    <chartFormat chart="18" format="5" series="1">
      <pivotArea type="data" outline="0" fieldPosition="0">
        <references count="2">
          <reference field="4294967294" count="1" selected="0">
            <x v="0"/>
          </reference>
          <reference field="63" count="1" selected="0">
            <x v="3"/>
          </reference>
        </references>
      </pivotArea>
    </chartFormat>
    <chartFormat chart="19" format="6" series="1">
      <pivotArea type="data" outline="0" fieldPosition="0">
        <references count="2">
          <reference field="4294967294" count="1" selected="0">
            <x v="0"/>
          </reference>
          <reference field="63" count="1" selected="0">
            <x v="0"/>
          </reference>
        </references>
      </pivotArea>
    </chartFormat>
    <chartFormat chart="19" format="7" series="1">
      <pivotArea type="data" outline="0" fieldPosition="0">
        <references count="2">
          <reference field="4294967294" count="1" selected="0">
            <x v="0"/>
          </reference>
          <reference field="63" count="1" selected="0">
            <x v="2"/>
          </reference>
        </references>
      </pivotArea>
    </chartFormat>
    <chartFormat chart="19" format="8" series="1">
      <pivotArea type="data" outline="0" fieldPosition="0">
        <references count="2">
          <reference field="4294967294" count="1" selected="0">
            <x v="0"/>
          </reference>
          <reference field="63" count="1" selected="0">
            <x v="3"/>
          </reference>
        </references>
      </pivotArea>
    </chartFormat>
    <chartFormat chart="20" format="14" series="1">
      <pivotArea type="data" outline="0" fieldPosition="0">
        <references count="2">
          <reference field="4294967294" count="1" selected="0">
            <x v="0"/>
          </reference>
          <reference field="63" count="1" selected="0">
            <x v="0"/>
          </reference>
        </references>
      </pivotArea>
    </chartFormat>
    <chartFormat chart="20" format="15" series="1">
      <pivotArea type="data" outline="0" fieldPosition="0">
        <references count="2">
          <reference field="4294967294" count="1" selected="0">
            <x v="0"/>
          </reference>
          <reference field="63" count="1" selected="0">
            <x v="2"/>
          </reference>
        </references>
      </pivotArea>
    </chartFormat>
    <chartFormat chart="20" format="16" series="1">
      <pivotArea type="data" outline="0" fieldPosition="0">
        <references count="2">
          <reference field="4294967294" count="1" selected="0">
            <x v="0"/>
          </reference>
          <reference field="63" count="1" selected="0">
            <x v="3"/>
          </reference>
        </references>
      </pivotArea>
    </chartFormat>
    <chartFormat chart="20" format="17">
      <pivotArea type="data" outline="0" fieldPosition="0">
        <references count="3">
          <reference field="4294967294" count="1" selected="0">
            <x v="0"/>
          </reference>
          <reference field="6" count="1" selected="0">
            <x v="0"/>
          </reference>
          <reference field="63" count="1" selected="0">
            <x v="2"/>
          </reference>
        </references>
      </pivotArea>
    </chartFormat>
    <chartFormat chart="20" format="18">
      <pivotArea type="data" outline="0" fieldPosition="0">
        <references count="3">
          <reference field="4294967294" count="1" selected="0">
            <x v="0"/>
          </reference>
          <reference field="6" count="1" selected="0">
            <x v="8"/>
          </reference>
          <reference field="63" count="1" selected="0">
            <x v="3"/>
          </reference>
        </references>
      </pivotArea>
    </chartFormat>
    <chartFormat chart="20" format="19">
      <pivotArea type="data" outline="0" fieldPosition="0">
        <references count="3">
          <reference field="4294967294" count="1" selected="0">
            <x v="0"/>
          </reference>
          <reference field="6" count="1" selected="0">
            <x v="9"/>
          </reference>
          <reference field="63" count="1" selected="0">
            <x v="3"/>
          </reference>
        </references>
      </pivotArea>
    </chartFormat>
    <chartFormat chart="20" format="20">
      <pivotArea type="data" outline="0" fieldPosition="0">
        <references count="3">
          <reference field="4294967294" count="1" selected="0">
            <x v="0"/>
          </reference>
          <reference field="6" count="1" selected="0">
            <x v="8"/>
          </reference>
          <reference field="63"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14528E1-19E3-4993-9E3B-C67283AA55FC}" name="PivotTable2" cacheId="496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F15" firstHeaderRow="1" firstDataRow="2" firstDataCol="1"/>
  <pivotFields count="87">
    <pivotField dataField="1" showAll="0"/>
    <pivotField showAll="0"/>
    <pivotField showAll="0"/>
    <pivotField showAll="0"/>
    <pivotField showAll="0"/>
    <pivotField showAll="0"/>
    <pivotField axis="axisRow" showAll="0">
      <items count="11">
        <item x="0"/>
        <item x="1"/>
        <item x="2"/>
        <item x="3"/>
        <item x="4"/>
        <item x="5"/>
        <item x="6"/>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11">
    <i>
      <x/>
    </i>
    <i>
      <x v="1"/>
    </i>
    <i>
      <x v="2"/>
    </i>
    <i>
      <x v="3"/>
    </i>
    <i>
      <x v="4"/>
    </i>
    <i>
      <x v="5"/>
    </i>
    <i>
      <x v="6"/>
    </i>
    <i>
      <x v="7"/>
    </i>
    <i>
      <x v="8"/>
    </i>
    <i>
      <x v="9"/>
    </i>
    <i t="grand">
      <x/>
    </i>
  </rowItems>
  <colFields count="1">
    <field x="63"/>
  </colFields>
  <colItems count="5">
    <i>
      <x/>
    </i>
    <i>
      <x v="2"/>
    </i>
    <i>
      <x v="3"/>
    </i>
    <i>
      <x v="4"/>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589F80A-8A4D-4E02-82FE-FEBDCC083C6A}" name="PivotTable3" cacheId="496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7">
  <location ref="A20:E24"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x="3"/>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4">
    <i>
      <x/>
    </i>
    <i>
      <x v="3"/>
    </i>
    <i>
      <x v="4"/>
    </i>
    <i t="grand">
      <x/>
    </i>
  </colItems>
  <dataFields count="1">
    <dataField name="Count of S.No." fld="0" subtotal="count" baseField="6" baseItem="0"/>
  </dataFields>
  <chartFormats count="16">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 chart="9" format="6" series="1">
      <pivotArea type="data" outline="0" fieldPosition="0">
        <references count="2">
          <reference field="4294967294" count="1" selected="0">
            <x v="0"/>
          </reference>
          <reference field="63" count="1" selected="0">
            <x v="4"/>
          </reference>
        </references>
      </pivotArea>
    </chartFormat>
    <chartFormat chart="9" format="7" series="1">
      <pivotArea type="data" outline="0" fieldPosition="0">
        <references count="2">
          <reference field="4294967294" count="1" selected="0">
            <x v="0"/>
          </reference>
          <reference field="63" count="1" selected="0">
            <x v="0"/>
          </reference>
        </references>
      </pivotArea>
    </chartFormat>
    <chartFormat chart="9" format="8" series="1">
      <pivotArea type="data" outline="0" fieldPosition="0">
        <references count="2">
          <reference field="4294967294" count="1" selected="0">
            <x v="0"/>
          </reference>
          <reference field="63" count="1" selected="0">
            <x v="3"/>
          </reference>
        </references>
      </pivotArea>
    </chartFormat>
    <chartFormat chart="3" format="2" series="1">
      <pivotArea type="data" outline="0" fieldPosition="0">
        <references count="2">
          <reference field="4294967294" count="1" selected="0">
            <x v="0"/>
          </reference>
          <reference field="63" count="1" selected="0">
            <x v="4"/>
          </reference>
        </references>
      </pivotArea>
    </chartFormat>
    <chartFormat chart="3" format="3" series="1">
      <pivotArea type="data" outline="0" fieldPosition="0">
        <references count="2">
          <reference field="4294967294" count="1" selected="0">
            <x v="0"/>
          </reference>
          <reference field="63" count="1" selected="0">
            <x v="0"/>
          </reference>
        </references>
      </pivotArea>
    </chartFormat>
    <chartFormat chart="3" format="4" series="1">
      <pivotArea type="data" outline="0" fieldPosition="0">
        <references count="2">
          <reference field="4294967294" count="1" selected="0">
            <x v="0"/>
          </reference>
          <reference field="63" count="1" selected="0">
            <x v="3"/>
          </reference>
        </references>
      </pivotArea>
    </chartFormat>
    <chartFormat chart="10" format="9" series="1">
      <pivotArea type="data" outline="0" fieldPosition="0">
        <references count="2">
          <reference field="4294967294" count="1" selected="0">
            <x v="0"/>
          </reference>
          <reference field="63" count="1" selected="0">
            <x v="0"/>
          </reference>
        </references>
      </pivotArea>
    </chartFormat>
    <chartFormat chart="10" format="10" series="1">
      <pivotArea type="data" outline="0" fieldPosition="0">
        <references count="2">
          <reference field="4294967294" count="1" selected="0">
            <x v="0"/>
          </reference>
          <reference field="63" count="1" selected="0">
            <x v="3"/>
          </reference>
        </references>
      </pivotArea>
    </chartFormat>
    <chartFormat chart="10" format="11" series="1">
      <pivotArea type="data" outline="0" fieldPosition="0">
        <references count="2">
          <reference field="4294967294" count="1" selected="0">
            <x v="0"/>
          </reference>
          <reference field="63" count="1" selected="0">
            <x v="4"/>
          </reference>
        </references>
      </pivotArea>
    </chartFormat>
    <chartFormat chart="11" format="12" series="1">
      <pivotArea type="data" outline="0" fieldPosition="0">
        <references count="2">
          <reference field="4294967294" count="1" selected="0">
            <x v="0"/>
          </reference>
          <reference field="63" count="1" selected="0">
            <x v="0"/>
          </reference>
        </references>
      </pivotArea>
    </chartFormat>
    <chartFormat chart="11" format="13" series="1">
      <pivotArea type="data" outline="0" fieldPosition="0">
        <references count="2">
          <reference field="4294967294" count="1" selected="0">
            <x v="0"/>
          </reference>
          <reference field="63" count="1" selected="0">
            <x v="3"/>
          </reference>
        </references>
      </pivotArea>
    </chartFormat>
    <chartFormat chart="11" format="14" series="1">
      <pivotArea type="data" outline="0" fieldPosition="0">
        <references count="2">
          <reference field="4294967294" count="1" selected="0">
            <x v="0"/>
          </reference>
          <reference field="6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51A525C-239A-4443-9F20-0B418D4E5101}" name="PivotTable1" cacheId="496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7" firstHeaderRow="1" firstDataRow="2" firstDataCol="1"/>
  <pivotFields count="87">
    <pivotField dataField="1" showAll="0"/>
    <pivotField showAll="0"/>
    <pivotField showAll="0"/>
    <pivotField showAll="0"/>
    <pivotField showAll="0"/>
    <pivotField axis="axisRow"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6">
        <item x="0"/>
        <item m="1" x="4"/>
        <item h="1" x="1"/>
        <item h="1" x="3"/>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Fields count="1">
    <field x="63"/>
  </colFields>
  <colItems count="2">
    <i>
      <x/>
    </i>
    <i t="grand">
      <x/>
    </i>
  </colItems>
  <dataFields count="1">
    <dataField name="Count of S.No." fld="0"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99A2E6C-7338-41C6-BE59-325E64E757C6}" name="PivotTable42" cacheId="496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29:C40"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Items count="1">
    <i/>
  </colItems>
  <pageFields count="1">
    <pageField fld="63" hier="-1"/>
  </pageFields>
  <dataFields count="1">
    <dataField name="Count of Unique ID" fld="1" subtotal="count" baseField="0" baseItem="0"/>
  </dataFields>
  <chartFormats count="1">
    <chartFormat chart="1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28382DB-48A0-4AB7-AA95-ADC44E85D7F3}" name="PivotTable2" cacheId="496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B4:E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3"/>
        <item x="10"/>
        <item x="0"/>
        <item x="3"/>
        <item x="7"/>
        <item x="1"/>
        <item x="6"/>
        <item x="9"/>
      </items>
    </pivotField>
    <pivotField compact="0" outline="0" showAll="0"/>
    <pivotField compact="0" outline="0" showAll="0"/>
    <pivotField compact="0" outline="0" multipleItemSelectionAllowed="1"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5"/>
  </colFields>
  <colItems count="3">
    <i>
      <x/>
    </i>
    <i>
      <x v="1"/>
    </i>
    <i t="grand">
      <x/>
    </i>
  </colItems>
  <pageFields count="1">
    <pageField fld="63" hier="-1"/>
  </pageFields>
  <dataFields count="1">
    <dataField name="Count of Unique ID" fld="1" subtotal="count" baseField="0" baseItem="0"/>
  </dataFields>
  <chartFormats count="2">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0FCCF8B-1E95-4BDF-91E7-CA4EAF70B981}" name="PivotTable9" cacheId="496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E48:H6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showAll="0"/>
    <pivotField compact="0" outline="0" showAll="0"/>
    <pivotField axis="axisRow" compact="0" outline="0" showAll="0">
      <items count="15">
        <item x="8"/>
        <item x="12"/>
        <item x="4"/>
        <item x="11"/>
        <item x="2"/>
        <item x="5"/>
        <item x="13"/>
        <item x="10"/>
        <item x="0"/>
        <item x="3"/>
        <item x="7"/>
        <item x="1"/>
        <item x="6"/>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4">
        <item h="1" x="2"/>
        <item x="1"/>
        <item h="1"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2">
    <i>
      <x v="1"/>
    </i>
    <i>
      <x v="2"/>
    </i>
    <i>
      <x v="3"/>
    </i>
    <i>
      <x v="4"/>
    </i>
    <i>
      <x v="5"/>
    </i>
    <i>
      <x v="7"/>
    </i>
    <i>
      <x v="8"/>
    </i>
    <i>
      <x v="9"/>
    </i>
    <i>
      <x v="10"/>
    </i>
    <i>
      <x v="11"/>
    </i>
    <i>
      <x v="12"/>
    </i>
    <i t="grand">
      <x/>
    </i>
  </rowItems>
  <colFields count="1">
    <field x="5"/>
  </colFields>
  <colItems count="3">
    <i>
      <x/>
    </i>
    <i>
      <x v="1"/>
    </i>
    <i t="grand">
      <x/>
    </i>
  </colItems>
  <pageFields count="1">
    <pageField fld="43" hier="-1"/>
  </pageFields>
  <dataFields count="1">
    <dataField name="Count of S.No." fld="0"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0"/>
          </reference>
        </references>
      </pivotArea>
    </chartFormat>
    <chartFormat chart="3" format="3"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DFBDA254-4548-4AF4-9053-1088451D9A13}" name="PivotTable8" cacheId="496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E26:H41" firstHeaderRow="1" firstDataRow="2" firstDataCol="1" rowPageCount="1" colPageCount="1"/>
  <pivotFields count="90">
    <pivotField dataField="1" compact="0" outline="0" showAll="0"/>
    <pivotField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5"/>
  </colFields>
  <colItems count="3">
    <i>
      <x/>
    </i>
    <i>
      <x v="1"/>
    </i>
    <i t="grand">
      <x/>
    </i>
  </colItems>
  <pageFields count="1">
    <pageField fld="63" hier="-1"/>
  </pageFields>
  <dataFields count="1">
    <dataField name="Count of S.No." fld="0" subtotal="count" baseField="8" baseItem="0"/>
  </dataFields>
  <chartFormats count="6">
    <chartFormat chart="14" format="0" series="1">
      <pivotArea type="data" outline="0" fieldPosition="0">
        <references count="2">
          <reference field="4294967294" count="1" selected="0">
            <x v="0"/>
          </reference>
          <reference field="5" count="1" selected="0">
            <x v="0"/>
          </reference>
        </references>
      </pivotArea>
    </chartFormat>
    <chartFormat chart="14" format="1" series="1">
      <pivotArea type="data" outline="0" fieldPosition="0">
        <references count="2">
          <reference field="4294967294" count="1" selected="0">
            <x v="0"/>
          </reference>
          <reference field="5" count="1" selected="0">
            <x v="1"/>
          </reference>
        </references>
      </pivotArea>
    </chartFormat>
    <chartFormat chart="16" format="2" series="1">
      <pivotArea type="data" outline="0" fieldPosition="0">
        <references count="2">
          <reference field="4294967294" count="1" selected="0">
            <x v="0"/>
          </reference>
          <reference field="5" count="1" selected="0">
            <x v="0"/>
          </reference>
        </references>
      </pivotArea>
    </chartFormat>
    <chartFormat chart="16" format="3" series="1">
      <pivotArea type="data" outline="0" fieldPosition="0">
        <references count="2">
          <reference field="4294967294" count="1" selected="0">
            <x v="0"/>
          </reference>
          <reference field="5" count="1" selected="0">
            <x v="1"/>
          </reference>
        </references>
      </pivotArea>
    </chartFormat>
    <chartFormat chart="17" format="4" series="1">
      <pivotArea type="data" outline="0" fieldPosition="0">
        <references count="2">
          <reference field="4294967294" count="1" selected="0">
            <x v="0"/>
          </reference>
          <reference field="5" count="1" selected="0">
            <x v="0"/>
          </reference>
        </references>
      </pivotArea>
    </chartFormat>
    <chartFormat chart="1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CE9C960-5391-4ADD-8B8B-A9EC1CA9DCFE}" name="PivotTable7" cacheId="496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6">
  <location ref="E4:I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sortType="ascending" defaultSubtotal="0">
      <items count="14">
        <item x="8"/>
        <item x="12"/>
        <item x="4"/>
        <item x="11"/>
        <item x="2"/>
        <item x="5"/>
        <item x="13"/>
        <item x="10"/>
        <item x="0"/>
        <item x="3"/>
        <item x="7"/>
        <item x="1"/>
        <item x="6"/>
        <item x="9"/>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2"/>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42">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 chart="14" format="0" series="1">
      <pivotArea type="data" outline="0" fieldPosition="0">
        <references count="2">
          <reference field="4294967294" count="1" selected="0">
            <x v="0"/>
          </reference>
          <reference field="63" count="1" selected="0">
            <x v="0"/>
          </reference>
        </references>
      </pivotArea>
    </chartFormat>
    <chartFormat chart="14" format="1" series="1">
      <pivotArea type="data" outline="0" fieldPosition="0">
        <references count="2">
          <reference field="4294967294" count="1" selected="0">
            <x v="0"/>
          </reference>
          <reference field="63" count="1" selected="0">
            <x v="2"/>
          </reference>
        </references>
      </pivotArea>
    </chartFormat>
    <chartFormat chart="14" format="2" series="1">
      <pivotArea type="data" outline="0" fieldPosition="0">
        <references count="2">
          <reference field="4294967294" count="1" selected="0">
            <x v="0"/>
          </reference>
          <reference field="63" count="1" selected="0">
            <x v="3"/>
          </reference>
        </references>
      </pivotArea>
    </chartFormat>
    <chartFormat chart="17" format="3" series="1">
      <pivotArea type="data" outline="0" fieldPosition="0">
        <references count="2">
          <reference field="4294967294" count="1" selected="0">
            <x v="0"/>
          </reference>
          <reference field="63" count="1" selected="0">
            <x v="0"/>
          </reference>
        </references>
      </pivotArea>
    </chartFormat>
    <chartFormat chart="17" format="4" series="1">
      <pivotArea type="data" outline="0" fieldPosition="0">
        <references count="2">
          <reference field="4294967294" count="1" selected="0">
            <x v="0"/>
          </reference>
          <reference field="63" count="1" selected="0">
            <x v="2"/>
          </reference>
        </references>
      </pivotArea>
    </chartFormat>
    <chartFormat chart="17" format="5" series="1">
      <pivotArea type="data" outline="0" fieldPosition="0">
        <references count="2">
          <reference field="4294967294" count="1" selected="0">
            <x v="0"/>
          </reference>
          <reference field="63" count="1" selected="0">
            <x v="3"/>
          </reference>
        </references>
      </pivotArea>
    </chartFormat>
    <chartFormat chart="18" format="6" series="1">
      <pivotArea type="data" outline="0" fieldPosition="0">
        <references count="2">
          <reference field="4294967294" count="1" selected="0">
            <x v="0"/>
          </reference>
          <reference field="63" count="1" selected="0">
            <x v="0"/>
          </reference>
        </references>
      </pivotArea>
    </chartFormat>
    <chartFormat chart="18" format="7" series="1">
      <pivotArea type="data" outline="0" fieldPosition="0">
        <references count="2">
          <reference field="4294967294" count="1" selected="0">
            <x v="0"/>
          </reference>
          <reference field="63" count="1" selected="0">
            <x v="2"/>
          </reference>
        </references>
      </pivotArea>
    </chartFormat>
    <chartFormat chart="18" format="8" series="1">
      <pivotArea type="data" outline="0" fieldPosition="0">
        <references count="2">
          <reference field="4294967294" count="1" selected="0">
            <x v="0"/>
          </reference>
          <reference field="63" count="1" selected="0">
            <x v="3"/>
          </reference>
        </references>
      </pivotArea>
    </chartFormat>
    <chartFormat chart="19" format="3" series="1">
      <pivotArea type="data" outline="0" fieldPosition="0">
        <references count="2">
          <reference field="4294967294" count="1" selected="0">
            <x v="0"/>
          </reference>
          <reference field="63" count="1" selected="0">
            <x v="0"/>
          </reference>
        </references>
      </pivotArea>
    </chartFormat>
    <chartFormat chart="19" format="4" series="1">
      <pivotArea type="data" outline="0" fieldPosition="0">
        <references count="2">
          <reference field="4294967294" count="1" selected="0">
            <x v="0"/>
          </reference>
          <reference field="63" count="1" selected="0">
            <x v="2"/>
          </reference>
        </references>
      </pivotArea>
    </chartFormat>
    <chartFormat chart="19" format="5" series="1">
      <pivotArea type="data" outline="0" fieldPosition="0">
        <references count="2">
          <reference field="4294967294" count="1" selected="0">
            <x v="0"/>
          </reference>
          <reference field="63" count="1" selected="0">
            <x v="3"/>
          </reference>
        </references>
      </pivotArea>
    </chartFormat>
    <chartFormat chart="20" format="6" series="1">
      <pivotArea type="data" outline="0" fieldPosition="0">
        <references count="2">
          <reference field="4294967294" count="1" selected="0">
            <x v="0"/>
          </reference>
          <reference field="63" count="1" selected="0">
            <x v="0"/>
          </reference>
        </references>
      </pivotArea>
    </chartFormat>
    <chartFormat chart="20" format="7" series="1">
      <pivotArea type="data" outline="0" fieldPosition="0">
        <references count="2">
          <reference field="4294967294" count="1" selected="0">
            <x v="0"/>
          </reference>
          <reference field="63" count="1" selected="0">
            <x v="2"/>
          </reference>
        </references>
      </pivotArea>
    </chartFormat>
    <chartFormat chart="20" format="8" series="1">
      <pivotArea type="data" outline="0" fieldPosition="0">
        <references count="2">
          <reference field="4294967294" count="1" selected="0">
            <x v="0"/>
          </reference>
          <reference field="63" count="1" selected="0">
            <x v="3"/>
          </reference>
        </references>
      </pivotArea>
    </chartFormat>
    <chartFormat chart="21" format="9" series="1">
      <pivotArea type="data" outline="0" fieldPosition="0">
        <references count="2">
          <reference field="4294967294" count="1" selected="0">
            <x v="0"/>
          </reference>
          <reference field="63" count="1" selected="0">
            <x v="0"/>
          </reference>
        </references>
      </pivotArea>
    </chartFormat>
    <chartFormat chart="21" format="10" series="1">
      <pivotArea type="data" outline="0" fieldPosition="0">
        <references count="2">
          <reference field="4294967294" count="1" selected="0">
            <x v="0"/>
          </reference>
          <reference field="63" count="1" selected="0">
            <x v="2"/>
          </reference>
        </references>
      </pivotArea>
    </chartFormat>
    <chartFormat chart="21" format="11" series="1">
      <pivotArea type="data" outline="0" fieldPosition="0">
        <references count="2">
          <reference field="4294967294" count="1" selected="0">
            <x v="0"/>
          </reference>
          <reference field="63" count="1" selected="0">
            <x v="3"/>
          </reference>
        </references>
      </pivotArea>
    </chartFormat>
    <chartFormat chart="22" format="12" series="1">
      <pivotArea type="data" outline="0" fieldPosition="0">
        <references count="2">
          <reference field="4294967294" count="1" selected="0">
            <x v="0"/>
          </reference>
          <reference field="63" count="1" selected="0">
            <x v="0"/>
          </reference>
        </references>
      </pivotArea>
    </chartFormat>
    <chartFormat chart="22" format="13" series="1">
      <pivotArea type="data" outline="0" fieldPosition="0">
        <references count="2">
          <reference field="4294967294" count="1" selected="0">
            <x v="0"/>
          </reference>
          <reference field="63" count="1" selected="0">
            <x v="2"/>
          </reference>
        </references>
      </pivotArea>
    </chartFormat>
    <chartFormat chart="22" format="14" series="1">
      <pivotArea type="data" outline="0" fieldPosition="0">
        <references count="2">
          <reference field="4294967294" count="1" selected="0">
            <x v="0"/>
          </reference>
          <reference field="63" count="1" selected="0">
            <x v="3"/>
          </reference>
        </references>
      </pivotArea>
    </chartFormat>
    <chartFormat chart="23" format="15" series="1">
      <pivotArea type="data" outline="0" fieldPosition="0">
        <references count="2">
          <reference field="4294967294" count="1" selected="0">
            <x v="0"/>
          </reference>
          <reference field="63" count="1" selected="0">
            <x v="0"/>
          </reference>
        </references>
      </pivotArea>
    </chartFormat>
    <chartFormat chart="23" format="16" series="1">
      <pivotArea type="data" outline="0" fieldPosition="0">
        <references count="2">
          <reference field="4294967294" count="1" selected="0">
            <x v="0"/>
          </reference>
          <reference field="63" count="1" selected="0">
            <x v="2"/>
          </reference>
        </references>
      </pivotArea>
    </chartFormat>
    <chartFormat chart="23" format="17" series="1">
      <pivotArea type="data" outline="0" fieldPosition="0">
        <references count="2">
          <reference field="4294967294" count="1" selected="0">
            <x v="0"/>
          </reference>
          <reference field="63" count="1" selected="0">
            <x v="3"/>
          </reference>
        </references>
      </pivotArea>
    </chartFormat>
    <chartFormat chart="24" format="18" series="1">
      <pivotArea type="data" outline="0" fieldPosition="0">
        <references count="2">
          <reference field="4294967294" count="1" selected="0">
            <x v="0"/>
          </reference>
          <reference field="63" count="1" selected="0">
            <x v="0"/>
          </reference>
        </references>
      </pivotArea>
    </chartFormat>
    <chartFormat chart="24" format="19" series="1">
      <pivotArea type="data" outline="0" fieldPosition="0">
        <references count="2">
          <reference field="4294967294" count="1" selected="0">
            <x v="0"/>
          </reference>
          <reference field="63" count="1" selected="0">
            <x v="2"/>
          </reference>
        </references>
      </pivotArea>
    </chartFormat>
    <chartFormat chart="24" format="2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C61CAE-7E62-4AFB-A086-9144F2C7BC8C}" name="PivotTable3" cacheId="496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24:J3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compact="0" outline="0" multipleItemSelectionAllowed="1" showAll="0"/>
    <pivotField axis="axisRow" compact="0" outline="0" showAll="0">
      <items count="12">
        <item x="2"/>
        <item x="3"/>
        <item x="0"/>
        <item x="1"/>
        <item x="8"/>
        <item x="10"/>
        <item x="5"/>
        <item x="4"/>
        <item x="7"/>
        <item x="9"/>
        <item x="6"/>
        <item t="default"/>
      </items>
    </pivotField>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7"/>
  </rowFields>
  <rowItems count="11">
    <i>
      <x/>
    </i>
    <i>
      <x v="1"/>
    </i>
    <i>
      <x v="2"/>
    </i>
    <i>
      <x v="3"/>
    </i>
    <i>
      <x v="4"/>
    </i>
    <i>
      <x v="5"/>
    </i>
    <i>
      <x v="6"/>
    </i>
    <i>
      <x v="7"/>
    </i>
    <i>
      <x v="8"/>
    </i>
    <i>
      <x v="9"/>
    </i>
    <i t="grand">
      <x/>
    </i>
  </rowItems>
  <colFields count="1">
    <field x="5"/>
  </colFields>
  <colItems count="3">
    <i>
      <x/>
    </i>
    <i>
      <x v="1"/>
    </i>
    <i t="grand">
      <x/>
    </i>
  </colItems>
  <pageFields count="1">
    <pageField fld="63" hier="-1"/>
  </pageFields>
  <dataFields count="1">
    <dataField name="Count of Uniqu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A7C3BA-0A4E-4ABF-8069-C7746B8B2DEE}" name="PivotTable4" cacheId="496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7">
  <location ref="A23:E36"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18">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348FA1-42E2-41F2-AA33-0C7399A7442D}" name="PivotTable13" cacheId="496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G48:K61" firstHeaderRow="1" firstDataRow="2" firstDataCol="1"/>
  <pivotFields count="90">
    <pivotField compact="0" outline="0" showAll="0"/>
    <pivotField dataField="1" compact="0" outline="0" showAll="0"/>
    <pivotField compact="0" outline="0" showAll="0"/>
    <pivotField compact="0" outline="0" showAll="0"/>
    <pivotField compact="0" outline="0" showAll="0"/>
    <pivotField compact="0" outline="0" showAll="0"/>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63"/>
  </colFields>
  <colItems count="4">
    <i>
      <x/>
    </i>
    <i>
      <x v="2"/>
    </i>
    <i>
      <x v="3"/>
    </i>
    <i t="grand">
      <x/>
    </i>
  </colItems>
  <dataFields count="1">
    <dataField name="Count of Unique ID" fld="1" subtotal="count" baseField="0" baseItem="0"/>
  </dataFields>
  <chartFormats count="9">
    <chartFormat chart="0" format="0" series="1">
      <pivotArea type="data" outline="0" fieldPosition="0">
        <references count="2">
          <reference field="4294967294" count="1" selected="0">
            <x v="0"/>
          </reference>
          <reference field="63" count="1" selected="0">
            <x v="0"/>
          </reference>
        </references>
      </pivotArea>
    </chartFormat>
    <chartFormat chart="0" format="1" series="1">
      <pivotArea type="data" outline="0" fieldPosition="0">
        <references count="2">
          <reference field="4294967294" count="1" selected="0">
            <x v="0"/>
          </reference>
          <reference field="63" count="1" selected="0">
            <x v="2"/>
          </reference>
        </references>
      </pivotArea>
    </chartFormat>
    <chartFormat chart="3" format="4" series="1">
      <pivotArea type="data" outline="0" fieldPosition="0">
        <references count="2">
          <reference field="4294967294" count="1" selected="0">
            <x v="0"/>
          </reference>
          <reference field="63" count="1" selected="0">
            <x v="0"/>
          </reference>
        </references>
      </pivotArea>
    </chartFormat>
    <chartFormat chart="3" format="5" series="1">
      <pivotArea type="data" outline="0" fieldPosition="0">
        <references count="2">
          <reference field="4294967294" count="1" selected="0">
            <x v="0"/>
          </reference>
          <reference field="63" count="1" selected="0">
            <x v="2"/>
          </reference>
        </references>
      </pivotArea>
    </chartFormat>
    <chartFormat chart="4" format="6" series="1">
      <pivotArea type="data" outline="0" fieldPosition="0">
        <references count="2">
          <reference field="4294967294" count="1" selected="0">
            <x v="0"/>
          </reference>
          <reference field="63" count="1" selected="0">
            <x v="0"/>
          </reference>
        </references>
      </pivotArea>
    </chartFormat>
    <chartFormat chart="4" format="7" series="1">
      <pivotArea type="data" outline="0" fieldPosition="0">
        <references count="2">
          <reference field="4294967294" count="1" selected="0">
            <x v="0"/>
          </reference>
          <reference field="63" count="1" selected="0">
            <x v="2"/>
          </reference>
        </references>
      </pivotArea>
    </chartFormat>
    <chartFormat chart="6" format="10" series="1">
      <pivotArea type="data" outline="0" fieldPosition="0">
        <references count="2">
          <reference field="4294967294" count="1" selected="0">
            <x v="0"/>
          </reference>
          <reference field="63" count="1" selected="0">
            <x v="0"/>
          </reference>
        </references>
      </pivotArea>
    </chartFormat>
    <chartFormat chart="6" format="11" series="1">
      <pivotArea type="data" outline="0" fieldPosition="0">
        <references count="2">
          <reference field="4294967294" count="1" selected="0">
            <x v="0"/>
          </reference>
          <reference field="63" count="1" selected="0">
            <x v="2"/>
          </reference>
        </references>
      </pivotArea>
    </chartFormat>
    <chartFormat chart="6" format="12"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043C64-93F6-47C0-8420-6A17EEDCC33B}" name="PivotTable1" cacheId="496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G4:K1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axis="axisRow" compact="0" outline="0" showAll="0" defaultSubtotal="0">
      <items count="14">
        <item x="8"/>
        <item x="12"/>
        <item x="4"/>
        <item x="11"/>
        <item x="2"/>
        <item x="5"/>
        <item x="10"/>
        <item x="0"/>
        <item x="3"/>
        <item x="7"/>
        <item x="1"/>
        <item x="6"/>
        <item x="9"/>
        <item x="13"/>
      </items>
    </pivotField>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8"/>
  </rowFields>
  <rowItems count="14">
    <i>
      <x/>
    </i>
    <i>
      <x v="1"/>
    </i>
    <i>
      <x v="2"/>
    </i>
    <i>
      <x v="3"/>
    </i>
    <i>
      <x v="4"/>
    </i>
    <i>
      <x v="5"/>
    </i>
    <i>
      <x v="6"/>
    </i>
    <i>
      <x v="7"/>
    </i>
    <i>
      <x v="8"/>
    </i>
    <i>
      <x v="9"/>
    </i>
    <i>
      <x v="10"/>
    </i>
    <i>
      <x v="11"/>
    </i>
    <i>
      <x v="13"/>
    </i>
    <i t="grand">
      <x/>
    </i>
  </rowItems>
  <colFields count="1">
    <field x="63"/>
  </colFields>
  <colItems count="4">
    <i>
      <x/>
    </i>
    <i>
      <x v="2"/>
    </i>
    <i>
      <x v="3"/>
    </i>
    <i t="grand">
      <x/>
    </i>
  </colItems>
  <pageFields count="1">
    <pageField fld="5" hier="-1"/>
  </pageFields>
  <dataFields count="1">
    <dataField name="Count of Unique ID" fld="1" subtotal="count" baseField="0" baseItem="0"/>
  </dataFields>
  <conditionalFormats count="2">
    <conditionalFormat priority="1">
      <pivotAreas count="1">
        <pivotArea type="data" outline="0" collapsedLevelsAreSubtotals="1" fieldPosition="0">
          <references count="3">
            <reference field="4294967294" count="1" selected="0">
              <x v="0"/>
            </reference>
            <reference field="8" count="12" selected="0">
              <x v="0"/>
              <x v="1"/>
              <x v="2"/>
              <x v="3"/>
              <x v="4"/>
              <x v="5"/>
              <x v="6"/>
              <x v="7"/>
              <x v="8"/>
              <x v="9"/>
              <x v="10"/>
              <x v="11"/>
            </reference>
            <reference field="63" count="3" selected="0">
              <x v="0"/>
              <x v="2"/>
              <x v="3"/>
            </reference>
          </references>
        </pivotArea>
      </pivotAreas>
    </conditionalFormat>
    <conditionalFormat priority="5">
      <pivotAreas count="1">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0"/>
          </reference>
        </references>
      </pivotArea>
    </chartFormat>
    <chartFormat chart="1" format="3" series="1">
      <pivotArea type="data" outline="0" fieldPosition="0">
        <references count="2">
          <reference field="4294967294" count="1" selected="0">
            <x v="0"/>
          </reference>
          <reference field="5" count="1" selected="0">
            <x v="1"/>
          </reference>
        </references>
      </pivotArea>
    </chartFormat>
    <chartFormat chart="2" format="4" series="1">
      <pivotArea type="data" outline="0" fieldPosition="0">
        <references count="2">
          <reference field="4294967294" count="1" selected="0">
            <x v="0"/>
          </reference>
          <reference field="5" count="1" selected="0">
            <x v="0"/>
          </reference>
        </references>
      </pivotArea>
    </chartFormat>
    <chartFormat chart="2" format="5"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63" count="1" selected="0">
            <x v="0"/>
          </reference>
        </references>
      </pivotArea>
    </chartFormat>
    <chartFormat chart="2" format="7" series="1">
      <pivotArea type="data" outline="0" fieldPosition="0">
        <references count="2">
          <reference field="4294967294" count="1" selected="0">
            <x v="0"/>
          </reference>
          <reference field="63" count="1" selected="0">
            <x v="2"/>
          </reference>
        </references>
      </pivotArea>
    </chartFormat>
    <chartFormat chart="1" format="4" series="1">
      <pivotArea type="data" outline="0" fieldPosition="0">
        <references count="2">
          <reference field="4294967294" count="1" selected="0">
            <x v="0"/>
          </reference>
          <reference field="63" count="1" selected="0">
            <x v="0"/>
          </reference>
        </references>
      </pivotArea>
    </chartFormat>
    <chartFormat chart="1" format="5" series="1">
      <pivotArea type="data" outline="0" fieldPosition="0">
        <references count="2">
          <reference field="4294967294" count="1" selected="0">
            <x v="0"/>
          </reference>
          <reference field="63" count="1" selected="0">
            <x v="2"/>
          </reference>
        </references>
      </pivotArea>
    </chartFormat>
    <chartFormat chart="0" format="2" series="1">
      <pivotArea type="data" outline="0" fieldPosition="0">
        <references count="2">
          <reference field="4294967294" count="1" selected="0">
            <x v="0"/>
          </reference>
          <reference field="63" count="1" selected="0">
            <x v="0"/>
          </reference>
        </references>
      </pivotArea>
    </chartFormat>
    <chartFormat chart="0" format="3" series="1">
      <pivotArea type="data" outline="0" fieldPosition="0">
        <references count="2">
          <reference field="4294967294" count="1" selected="0">
            <x v="0"/>
          </reference>
          <reference field="63" count="1" selected="0">
            <x v="2"/>
          </reference>
        </references>
      </pivotArea>
    </chartFormat>
    <chartFormat chart="3" format="8" series="1">
      <pivotArea type="data" outline="0" fieldPosition="0">
        <references count="2">
          <reference field="4294967294" count="1" selected="0">
            <x v="0"/>
          </reference>
          <reference field="63" count="1" selected="0">
            <x v="0"/>
          </reference>
        </references>
      </pivotArea>
    </chartFormat>
    <chartFormat chart="3" format="9" series="1">
      <pivotArea type="data" outline="0" fieldPosition="0">
        <references count="2">
          <reference field="4294967294" count="1" selected="0">
            <x v="0"/>
          </reference>
          <reference field="63" count="1" selected="0">
            <x v="2"/>
          </reference>
        </references>
      </pivotArea>
    </chartFormat>
    <chartFormat chart="3" format="10"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8953F3-FC6F-4075-BF6E-91F194443C60}" name="PivotTable7" cacheId="496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0">
  <location ref="A46:D59"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Col" compact="0" outline="0" showAll="0">
      <items count="3">
        <item x="1"/>
        <item x="0"/>
        <item t="default"/>
      </items>
    </pivotField>
    <pivotField axis="axisRow" compact="0" outline="0" multipleItemSelectionAllowed="1" showAll="0">
      <items count="12">
        <item x="0"/>
        <item x="1"/>
        <item x="2"/>
        <item x="3"/>
        <item x="4"/>
        <item x="5"/>
        <item x="6"/>
        <item x="7"/>
        <item x="8"/>
        <item x="9"/>
        <item x="10"/>
        <item t="default"/>
      </items>
    </pivotField>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1">
    <pageField fld="63" hier="-1"/>
  </pageFields>
  <dataFields count="1">
    <dataField name="Count of Unique ID" fld="1" subtotal="count" baseField="0" baseItem="0"/>
  </dataFields>
  <conditionalFormats count="1">
    <conditionalFormat priority="3">
      <pivotAreas count="1">
        <pivotArea type="data" outline="0" collapsedLevelsAreSubtotals="1" fieldPosition="0">
          <references count="2">
            <reference field="4294967294" count="1" selected="0">
              <x v="0"/>
            </reference>
            <reference field="6" count="10" selected="0">
              <x v="0"/>
              <x v="1"/>
              <x v="2"/>
              <x v="3"/>
              <x v="4"/>
              <x v="5"/>
              <x v="6"/>
              <x v="7"/>
              <x v="8"/>
              <x v="9"/>
            </reference>
          </references>
        </pivotArea>
      </pivotAreas>
    </conditionalFormat>
  </conditionalFormats>
  <chartFormats count="6">
    <chartFormat chart="17" format="0" series="1">
      <pivotArea type="data" outline="0" fieldPosition="0">
        <references count="2">
          <reference field="4294967294" count="1" selected="0">
            <x v="0"/>
          </reference>
          <reference field="5" count="1" selected="0">
            <x v="0"/>
          </reference>
        </references>
      </pivotArea>
    </chartFormat>
    <chartFormat chart="17"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2">
          <reference field="4294967294" count="1" selected="0">
            <x v="0"/>
          </reference>
          <reference field="5" count="1" selected="0">
            <x v="0"/>
          </reference>
        </references>
      </pivotArea>
    </chartFormat>
    <chartFormat chart="18" format="3" series="1">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2">
          <reference field="4294967294" count="1" selected="0">
            <x v="0"/>
          </reference>
          <reference field="5" count="1" selected="0">
            <x v="0"/>
          </reference>
        </references>
      </pivotArea>
    </chartFormat>
    <chartFormat chart="1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B39928-9218-429B-B56E-FEE202658D8D}" name="PivotTable2" cacheId="496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7">
  <location ref="A4:E16" firstHeaderRow="1" firstDataRow="2"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Page"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axis="axisRow" compact="0" outline="0" showAll="0" defaultSubtotal="0">
      <items count="11">
        <item x="9"/>
        <item x="2"/>
        <item x="7"/>
        <item x="1"/>
        <item x="0"/>
        <item x="6"/>
        <item x="5"/>
        <item x="4"/>
        <item x="3"/>
        <item x="8"/>
        <item m="1" x="10"/>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Col"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11"/>
  </rowFields>
  <rowItems count="11">
    <i>
      <x/>
    </i>
    <i>
      <x v="1"/>
    </i>
    <i>
      <x v="2"/>
    </i>
    <i>
      <x v="3"/>
    </i>
    <i>
      <x v="4"/>
    </i>
    <i>
      <x v="5"/>
    </i>
    <i>
      <x v="6"/>
    </i>
    <i>
      <x v="7"/>
    </i>
    <i>
      <x v="8"/>
    </i>
    <i>
      <x v="9"/>
    </i>
    <i t="grand">
      <x/>
    </i>
  </rowItems>
  <colFields count="1">
    <field x="63"/>
  </colFields>
  <colItems count="4">
    <i>
      <x/>
    </i>
    <i>
      <x v="2"/>
    </i>
    <i>
      <x v="3"/>
    </i>
    <i t="grand">
      <x/>
    </i>
  </colItems>
  <pageFields count="1">
    <pageField fld="5" hier="-1"/>
  </pageFields>
  <dataFields count="1">
    <dataField name="Count of Unique ID" fld="1" subtotal="count" baseField="0" baseItem="0"/>
  </dataFields>
  <chartFormats count="6">
    <chartFormat chart="6" format="14" series="1">
      <pivotArea type="data" outline="0" fieldPosition="0">
        <references count="1">
          <reference field="63" count="1" selected="0">
            <x v="0"/>
          </reference>
        </references>
      </pivotArea>
    </chartFormat>
    <chartFormat chart="6" format="15" series="1">
      <pivotArea type="data" outline="0" fieldPosition="0">
        <references count="1">
          <reference field="63" count="1" selected="0">
            <x v="2"/>
          </reference>
        </references>
      </pivotArea>
    </chartFormat>
    <chartFormat chart="6" format="16" series="1">
      <pivotArea type="data" outline="0" fieldPosition="0">
        <references count="1">
          <reference field="63" count="1" selected="0">
            <x v="3"/>
          </reference>
        </references>
      </pivotArea>
    </chartFormat>
    <chartFormat chart="6" format="17" series="1">
      <pivotArea type="data" outline="0" fieldPosition="0">
        <references count="2">
          <reference field="4294967294" count="1" selected="0">
            <x v="0"/>
          </reference>
          <reference field="63" count="1" selected="0">
            <x v="0"/>
          </reference>
        </references>
      </pivotArea>
    </chartFormat>
    <chartFormat chart="6" format="18" series="1">
      <pivotArea type="data" outline="0" fieldPosition="0">
        <references count="2">
          <reference field="4294967294" count="1" selected="0">
            <x v="0"/>
          </reference>
          <reference field="63" count="1" selected="0">
            <x v="2"/>
          </reference>
        </references>
      </pivotArea>
    </chartFormat>
    <chartFormat chart="6" format="19" series="1">
      <pivotArea type="data" outline="0" fieldPosition="0">
        <references count="2">
          <reference field="4294967294" count="1" selected="0">
            <x v="0"/>
          </reference>
          <reference field="6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DE6260-92D1-47F1-B40E-F349FADE9D43}" name="PivotTable5" cacheId="496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8">
  <location ref="M4:N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x="3"/>
        <item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30">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5" count="1" selected="0">
            <x v="0"/>
          </reference>
        </references>
      </pivotArea>
    </chartFormat>
    <chartFormat chart="24" format="5" series="1">
      <pivotArea type="data" outline="0" fieldPosition="0">
        <references count="1">
          <reference field="4294967294" count="1" selected="0">
            <x v="0"/>
          </reference>
        </references>
      </pivotArea>
    </chartFormat>
    <chartFormat chart="24" format="6">
      <pivotArea type="data" outline="0" fieldPosition="0">
        <references count="2">
          <reference field="4294967294" count="1" selected="0">
            <x v="0"/>
          </reference>
          <reference field="5" count="1" selected="0">
            <x v="0"/>
          </reference>
        </references>
      </pivotArea>
    </chartFormat>
    <chartFormat chart="24" format="7">
      <pivotArea type="data" outline="0" fieldPosition="0">
        <references count="2">
          <reference field="4294967294" count="1" selected="0">
            <x v="0"/>
          </reference>
          <reference field="5"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pivotArea type="data" outline="0" fieldPosition="0">
        <references count="2">
          <reference field="4294967294" count="1" selected="0">
            <x v="0"/>
          </reference>
          <reference field="5" count="1" selected="0">
            <x v="0"/>
          </reference>
        </references>
      </pivotArea>
    </chartFormat>
    <chartFormat chart="25" format="10">
      <pivotArea type="data" outline="0" fieldPosition="0">
        <references count="2">
          <reference field="4294967294" count="1" selected="0">
            <x v="0"/>
          </reference>
          <reference field="5" count="1" selected="0">
            <x v="1"/>
          </reference>
        </references>
      </pivotArea>
    </chartFormat>
    <chartFormat chart="26" format="14" series="1">
      <pivotArea type="data" outline="0" fieldPosition="0">
        <references count="1">
          <reference field="4294967294" count="1" selected="0">
            <x v="0"/>
          </reference>
        </references>
      </pivotArea>
    </chartFormat>
    <chartFormat chart="26" format="15">
      <pivotArea type="data" outline="0" fieldPosition="0">
        <references count="2">
          <reference field="4294967294" count="1" selected="0">
            <x v="0"/>
          </reference>
          <reference field="5" count="1" selected="0">
            <x v="0"/>
          </reference>
        </references>
      </pivotArea>
    </chartFormat>
    <chartFormat chart="26" format="16">
      <pivotArea type="data" outline="0" fieldPosition="0">
        <references count="2">
          <reference field="4294967294" count="1" selected="0">
            <x v="0"/>
          </reference>
          <reference field="5" count="1" selected="0">
            <x v="1"/>
          </reference>
        </references>
      </pivotArea>
    </chartFormat>
    <chartFormat chart="21" format="2">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A528B09-3119-4B77-82E6-C757EC36BED9}" name="PivotTable6" cacheId="496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2">
  <location ref="O4:P7" firstHeaderRow="1" firstDataRow="1" firstDataCol="1" rowPageCount="1" colPageCount="1"/>
  <pivotFields count="90">
    <pivotField compact="0" outline="0" showAll="0"/>
    <pivotField dataField="1" compact="0" outline="0" showAll="0"/>
    <pivotField compact="0" outline="0" showAll="0"/>
    <pivotField compact="0" outline="0" showAll="0"/>
    <pivotField compact="0" outline="0" showAll="0"/>
    <pivotField axis="axisRow" compact="0" outline="0" showAll="0">
      <items count="3">
        <item x="1"/>
        <item x="0"/>
        <item t="default"/>
      </items>
    </pivotField>
    <pivotField compact="0" outline="0" multipleItemSelectionAllowed="1" showAll="0"/>
    <pivotField compact="0" outline="0" showAll="0"/>
    <pivotField compact="0" outline="0" showAll="0" defaultSubtota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2">
        <item x="0"/>
        <item x="1"/>
        <item x="2"/>
        <item x="3"/>
        <item x="4"/>
        <item x="5"/>
        <item x="6"/>
        <item x="7"/>
        <item x="8"/>
        <item x="9"/>
        <item x="1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 axis="axisPage" compact="0" outline="0" multipleItemSelectionAllowed="1" showAll="0" defaultSubtotal="0">
      <items count="4">
        <item x="0"/>
        <item h="1" x="1"/>
        <item h="1" x="3"/>
        <item h="1" x="2"/>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18">
        <item x="0"/>
        <item x="1"/>
        <item x="2"/>
        <item x="3"/>
        <item x="4"/>
        <item x="5"/>
        <item x="6"/>
        <item x="7"/>
        <item x="8"/>
        <item x="9"/>
        <item x="10"/>
        <item x="11"/>
        <item x="12"/>
        <item x="13"/>
        <item x="14"/>
        <item x="15"/>
        <item x="16"/>
        <item t="default"/>
      </items>
    </pivotField>
  </pivotFields>
  <rowFields count="1">
    <field x="5"/>
  </rowFields>
  <rowItems count="3">
    <i>
      <x/>
    </i>
    <i>
      <x v="1"/>
    </i>
    <i t="grand">
      <x/>
    </i>
  </rowItems>
  <colItems count="1">
    <i/>
  </colItems>
  <pageFields count="1">
    <pageField fld="63" hier="-1"/>
  </pageFields>
  <dataFields count="1">
    <dataField name="Count of Unique ID" fld="1" subtotal="count" baseField="0" baseItem="0"/>
  </dataFields>
  <chartFormats count="26">
    <chartFormat chart="2" format="0" series="1">
      <pivotArea type="data" outline="0" fieldPosition="0">
        <references count="2">
          <reference field="4294967294" count="1" selected="0">
            <x v="0"/>
          </reference>
          <reference field="63" count="1" selected="0">
            <x v="0"/>
          </reference>
        </references>
      </pivotArea>
    </chartFormat>
    <chartFormat chart="2" format="1" series="1">
      <pivotArea type="data" outline="0" fieldPosition="0">
        <references count="2">
          <reference field="4294967294" count="1" selected="0">
            <x v="0"/>
          </reference>
          <reference field="63" count="1" selected="0">
            <x v="2"/>
          </reference>
        </references>
      </pivotArea>
    </chartFormat>
    <chartFormat chart="2" format="2" series="1">
      <pivotArea type="data" outline="0" fieldPosition="0">
        <references count="2">
          <reference field="4294967294" count="1" selected="0">
            <x v="0"/>
          </reference>
          <reference field="63" count="1" selected="0">
            <x v="3"/>
          </reference>
        </references>
      </pivotArea>
    </chartFormat>
    <chartFormat chart="6" format="6" series="1">
      <pivotArea type="data" outline="0" fieldPosition="0">
        <references count="2">
          <reference field="4294967294" count="1" selected="0">
            <x v="0"/>
          </reference>
          <reference field="63" count="1" selected="0">
            <x v="0"/>
          </reference>
        </references>
      </pivotArea>
    </chartFormat>
    <chartFormat chart="6" format="7" series="1">
      <pivotArea type="data" outline="0" fieldPosition="0">
        <references count="2">
          <reference field="4294967294" count="1" selected="0">
            <x v="0"/>
          </reference>
          <reference field="63" count="1" selected="0">
            <x v="2"/>
          </reference>
        </references>
      </pivotArea>
    </chartFormat>
    <chartFormat chart="6" format="8" series="1">
      <pivotArea type="data" outline="0" fieldPosition="0">
        <references count="2">
          <reference field="4294967294" count="1" selected="0">
            <x v="0"/>
          </reference>
          <reference field="63" count="1" selected="0">
            <x v="3"/>
          </reference>
        </references>
      </pivotArea>
    </chartFormat>
    <chartFormat chart="7" format="0" series="1">
      <pivotArea type="data" outline="0" fieldPosition="0">
        <references count="2">
          <reference field="4294967294" count="1" selected="0">
            <x v="0"/>
          </reference>
          <reference field="63" count="1" selected="0">
            <x v="0"/>
          </reference>
        </references>
      </pivotArea>
    </chartFormat>
    <chartFormat chart="7" format="1" series="1">
      <pivotArea type="data" outline="0" fieldPosition="0">
        <references count="2">
          <reference field="4294967294" count="1" selected="0">
            <x v="0"/>
          </reference>
          <reference field="63" count="1" selected="0">
            <x v="2"/>
          </reference>
        </references>
      </pivotArea>
    </chartFormat>
    <chartFormat chart="7" format="2" series="1">
      <pivotArea type="data" outline="0" fieldPosition="0">
        <references count="2">
          <reference field="4294967294" count="1" selected="0">
            <x v="0"/>
          </reference>
          <reference field="63" count="1" selected="0">
            <x v="3"/>
          </reference>
        </references>
      </pivotArea>
    </chartFormat>
    <chartFormat chart="10" format="6" series="1">
      <pivotArea type="data" outline="0" fieldPosition="0">
        <references count="2">
          <reference field="4294967294" count="1" selected="0">
            <x v="0"/>
          </reference>
          <reference field="63" count="1" selected="0">
            <x v="0"/>
          </reference>
        </references>
      </pivotArea>
    </chartFormat>
    <chartFormat chart="10" format="7" series="1">
      <pivotArea type="data" outline="0" fieldPosition="0">
        <references count="2">
          <reference field="4294967294" count="1" selected="0">
            <x v="0"/>
          </reference>
          <reference field="63" count="1" selected="0">
            <x v="2"/>
          </reference>
        </references>
      </pivotArea>
    </chartFormat>
    <chartFormat chart="10" format="8" series="1">
      <pivotArea type="data" outline="0" fieldPosition="0">
        <references count="2">
          <reference field="4294967294" count="1" selected="0">
            <x v="0"/>
          </reference>
          <reference field="63" count="1" selected="0">
            <x v="3"/>
          </reference>
        </references>
      </pivotArea>
    </chartFormat>
    <chartFormat chart="13" format="12" series="1">
      <pivotArea type="data" outline="0" fieldPosition="0">
        <references count="2">
          <reference field="4294967294" count="1" selected="0">
            <x v="0"/>
          </reference>
          <reference field="63" count="1" selected="0">
            <x v="0"/>
          </reference>
        </references>
      </pivotArea>
    </chartFormat>
    <chartFormat chart="13" format="13" series="1">
      <pivotArea type="data" outline="0" fieldPosition="0">
        <references count="2">
          <reference field="4294967294" count="1" selected="0">
            <x v="0"/>
          </reference>
          <reference field="63" count="1" selected="0">
            <x v="2"/>
          </reference>
        </references>
      </pivotArea>
    </chartFormat>
    <chartFormat chart="13" format="14" series="1">
      <pivotArea type="data" outline="0" fieldPosition="0">
        <references count="2">
          <reference field="4294967294" count="1" selected="0">
            <x v="0"/>
          </reference>
          <reference field="63" count="1" selected="0">
            <x v="3"/>
          </reference>
        </references>
      </pivotArea>
    </chartFormat>
    <chartFormat chart="16" format="21" series="1">
      <pivotArea type="data" outline="0" fieldPosition="0">
        <references count="2">
          <reference field="4294967294" count="1" selected="0">
            <x v="0"/>
          </reference>
          <reference field="63" count="1" selected="0">
            <x v="0"/>
          </reference>
        </references>
      </pivotArea>
    </chartFormat>
    <chartFormat chart="16" format="22" series="1">
      <pivotArea type="data" outline="0" fieldPosition="0">
        <references count="2">
          <reference field="4294967294" count="1" selected="0">
            <x v="0"/>
          </reference>
          <reference field="63" count="1" selected="0">
            <x v="2"/>
          </reference>
        </references>
      </pivotArea>
    </chartFormat>
    <chartFormat chart="16" format="23" series="1">
      <pivotArea type="data" outline="0" fieldPosition="0">
        <references count="2">
          <reference field="4294967294" count="1" selected="0">
            <x v="0"/>
          </reference>
          <reference field="63" count="1" selected="0">
            <x v="3"/>
          </reference>
        </references>
      </pivotArea>
    </chartFormat>
    <chartFormat chart="18" format="0" series="1">
      <pivotArea type="data" outline="0" fieldPosition="0">
        <references count="2">
          <reference field="4294967294" count="1" selected="0">
            <x v="0"/>
          </reference>
          <reference field="5" count="1" selected="0">
            <x v="0"/>
          </reference>
        </references>
      </pivotArea>
    </chartFormat>
    <chartFormat chart="18" format="1" series="1">
      <pivotArea type="data" outline="0" fieldPosition="0">
        <references count="2">
          <reference field="4294967294" count="1" selected="0">
            <x v="0"/>
          </reference>
          <reference field="5" count="1" selected="0">
            <x v="1"/>
          </reference>
        </references>
      </pivotArea>
    </chartFormat>
    <chartFormat chart="18" format="2" series="1">
      <pivotArea type="data" outline="0" fieldPosition="0">
        <references count="1">
          <reference field="4294967294" count="1" selected="0">
            <x v="0"/>
          </reference>
        </references>
      </pivotArea>
    </chartFormat>
    <chartFormat chart="21" format="10" series="1">
      <pivotArea type="data" outline="0" fieldPosition="0">
        <references count="1">
          <reference field="4294967294" count="1" selected="0">
            <x v="0"/>
          </reference>
        </references>
      </pivotArea>
    </chartFormat>
    <chartFormat chart="21" format="11">
      <pivotArea type="data" outline="0" fieldPosition="0">
        <references count="2">
          <reference field="4294967294" count="1" selected="0">
            <x v="0"/>
          </reference>
          <reference field="5" count="1" selected="0">
            <x v="0"/>
          </reference>
        </references>
      </pivotArea>
    </chartFormat>
    <chartFormat chart="21" format="12">
      <pivotArea type="data" outline="0" fieldPosition="0">
        <references count="2">
          <reference field="4294967294" count="1" selected="0">
            <x v="0"/>
          </reference>
          <reference field="5" count="1" selected="0">
            <x v="1"/>
          </reference>
        </references>
      </pivotArea>
    </chartFormat>
    <chartFormat chart="18" format="4">
      <pivotArea type="data" outline="0" fieldPosition="0">
        <references count="2">
          <reference field="4294967294" count="1" selected="0">
            <x v="0"/>
          </reference>
          <reference field="5" count="1" selected="0">
            <x v="0"/>
          </reference>
        </references>
      </pivotArea>
    </chartFormat>
    <chartFormat chart="18"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erminations" displayName="Terminations" ref="A1:J22" totalsRowShown="0" headerRowBorderDxfId="10" tableBorderDxfId="11">
  <autoFilter ref="A1:J22" xr:uid="{00000000-0009-0000-0100-000004000000}"/>
  <tableColumns count="10">
    <tableColumn id="1" xr3:uid="{00000000-0010-0000-0000-000001000000}" name="No." dataDxfId="9"/>
    <tableColumn id="2" xr3:uid="{00000000-0010-0000-0000-000002000000}" name="Name" dataDxfId="8"/>
    <tableColumn id="3" xr3:uid="{00000000-0010-0000-0000-000003000000}" name="Institution" dataDxfId="7"/>
    <tableColumn id="4" xr3:uid="{00000000-0010-0000-0000-000004000000}" name="Gender" dataDxfId="6"/>
    <tableColumn id="5" xr3:uid="{00000000-0010-0000-0000-000005000000}" name="Cohort" dataDxfId="5"/>
    <tableColumn id="6" xr3:uid="{00000000-0010-0000-0000-000006000000}" name="Suspension" dataDxfId="4"/>
    <tableColumn id="7" xr3:uid="{00000000-0010-0000-0000-000007000000}" name="Date of Termination" dataDxfId="3"/>
    <tableColumn id="8" xr3:uid="{00000000-0010-0000-0000-000008000000}" name="Year " dataDxfId="2"/>
    <tableColumn id="9" xr3:uid="{00000000-0010-0000-0000-000009000000}" name="Reason for Termination" dataDxfId="1"/>
    <tableColumn id="10" xr3:uid="{00000000-0010-0000-0000-00000A000000}" name="Detailed reason for termina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9.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10" Type="http://schemas.openxmlformats.org/officeDocument/2006/relationships/drawing" Target="../drawings/drawing2.xml"/><Relationship Id="rId4" Type="http://schemas.openxmlformats.org/officeDocument/2006/relationships/pivotTable" Target="../pivotTables/pivotTable5.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4.xml.rels><?xml version="1.0" encoding="UTF-8" standalone="yes"?>
<Relationships xmlns="http://schemas.openxmlformats.org/package/2006/relationships"><Relationship Id="rId26" Type="http://schemas.openxmlformats.org/officeDocument/2006/relationships/hyperlink" Target="http://orcid.org/0000-0002-7787-8597" TargetMode="External"/><Relationship Id="rId21" Type="http://schemas.openxmlformats.org/officeDocument/2006/relationships/hyperlink" Target="mailto:jmusasiah@cartafrica.org" TargetMode="External"/><Relationship Id="rId42" Type="http://schemas.openxmlformats.org/officeDocument/2006/relationships/hyperlink" Target="mailto:echisati@medcol.mw" TargetMode="External"/><Relationship Id="rId47" Type="http://schemas.openxmlformats.org/officeDocument/2006/relationships/hyperlink" Target="mailto:kadebayo@cartafrica.org" TargetMode="External"/><Relationship Id="rId63" Type="http://schemas.openxmlformats.org/officeDocument/2006/relationships/hyperlink" Target="mailto:magunbiade@cartafrica.org" TargetMode="External"/><Relationship Id="rId68" Type="http://schemas.openxmlformats.org/officeDocument/2006/relationships/hyperlink" Target="mailto:ropiyo@cartafrica.org" TargetMode="External"/><Relationship Id="rId84" Type="http://schemas.openxmlformats.org/officeDocument/2006/relationships/hyperlink" Target="mailto:funmitoabioye@yahoo.com" TargetMode="External"/><Relationship Id="rId89" Type="http://schemas.openxmlformats.org/officeDocument/2006/relationships/hyperlink" Target="mailto:banacele@yahoo.fr" TargetMode="External"/><Relationship Id="rId16" Type="http://schemas.openxmlformats.org/officeDocument/2006/relationships/hyperlink" Target="mailto:andietam@gmail.com" TargetMode="External"/><Relationship Id="rId11" Type="http://schemas.openxmlformats.org/officeDocument/2006/relationships/hyperlink" Target="mailto:ayoalonge@gmail.com" TargetMode="External"/><Relationship Id="rId32" Type="http://schemas.openxmlformats.org/officeDocument/2006/relationships/hyperlink" Target="mailto:slallaedward@ezintsha.org;" TargetMode="External"/><Relationship Id="rId37" Type="http://schemas.openxmlformats.org/officeDocument/2006/relationships/hyperlink" Target="mailto:skumwenda@cartafrica.org" TargetMode="External"/><Relationship Id="rId53" Type="http://schemas.openxmlformats.org/officeDocument/2006/relationships/hyperlink" Target="mailto:tnyirenda@cartafrica.org" TargetMode="External"/><Relationship Id="rId58" Type="http://schemas.openxmlformats.org/officeDocument/2006/relationships/hyperlink" Target="mailto:swandera@cartafrica.org" TargetMode="External"/><Relationship Id="rId74" Type="http://schemas.openxmlformats.org/officeDocument/2006/relationships/hyperlink" Target="mailto:hzakumpa@cartafrica.org" TargetMode="External"/><Relationship Id="rId79" Type="http://schemas.openxmlformats.org/officeDocument/2006/relationships/hyperlink" Target="mailto:mkamndaya@cartafrica.org" TargetMode="External"/><Relationship Id="rId5" Type="http://schemas.openxmlformats.org/officeDocument/2006/relationships/hyperlink" Target="mailto:zakumumpa@yahoo.com" TargetMode="External"/><Relationship Id="rId90" Type="http://schemas.openxmlformats.org/officeDocument/2006/relationships/hyperlink" Target="mailto:tosinolorunmoteni@gmail.com" TargetMode="External"/><Relationship Id="rId22" Type="http://schemas.openxmlformats.org/officeDocument/2006/relationships/hyperlink" Target="mailto:atuhairwejoselyn@gmail.com" TargetMode="External"/><Relationship Id="rId27" Type="http://schemas.openxmlformats.org/officeDocument/2006/relationships/hyperlink" Target="https://orcid.org/0000-0002-5726-6921" TargetMode="External"/><Relationship Id="rId43" Type="http://schemas.openxmlformats.org/officeDocument/2006/relationships/hyperlink" Target="mailto:eniyolacadmus@gmail.com" TargetMode="External"/><Relationship Id="rId48" Type="http://schemas.openxmlformats.org/officeDocument/2006/relationships/hyperlink" Target="mailto:shepelog@gmail.com" TargetMode="External"/><Relationship Id="rId64" Type="http://schemas.openxmlformats.org/officeDocument/2006/relationships/hyperlink" Target="mailto:akhisa@cartafrica.org" TargetMode="External"/><Relationship Id="rId69" Type="http://schemas.openxmlformats.org/officeDocument/2006/relationships/hyperlink" Target="mailto:asangowawa@cartafrica.org" TargetMode="External"/><Relationship Id="rId8" Type="http://schemas.openxmlformats.org/officeDocument/2006/relationships/hyperlink" Target="mailto:nillyanne2004@yahoo.com" TargetMode="External"/><Relationship Id="rId51" Type="http://schemas.openxmlformats.org/officeDocument/2006/relationships/hyperlink" Target="mailto:sadedokun@cartafrica.org" TargetMode="External"/><Relationship Id="rId72" Type="http://schemas.openxmlformats.org/officeDocument/2006/relationships/hyperlink" Target="mailto:dmenya@cartafrica.org" TargetMode="External"/><Relationship Id="rId80" Type="http://schemas.openxmlformats.org/officeDocument/2006/relationships/hyperlink" Target="mailto:sayamolowo@cartafrica.org" TargetMode="External"/><Relationship Id="rId85" Type="http://schemas.openxmlformats.org/officeDocument/2006/relationships/hyperlink" Target="mailto:opopoola@cartafrica.org" TargetMode="External"/><Relationship Id="rId93" Type="http://schemas.openxmlformats.org/officeDocument/2006/relationships/hyperlink" Target="mailto:ckafu@cartafrica.org" TargetMode="External"/><Relationship Id="rId3" Type="http://schemas.openxmlformats.org/officeDocument/2006/relationships/hyperlink" Target="mailto:lindiwefarlane@gmail.com" TargetMode="External"/><Relationship Id="rId12" Type="http://schemas.openxmlformats.org/officeDocument/2006/relationships/hyperlink" Target="mailto:wahlemirax@gmail.com" TargetMode="External"/><Relationship Id="rId17" Type="http://schemas.openxmlformats.org/officeDocument/2006/relationships/hyperlink" Target="mailto:aliyukola@gmail.com" TargetMode="External"/><Relationship Id="rId25" Type="http://schemas.openxmlformats.org/officeDocument/2006/relationships/hyperlink" Target="mailto:stefanie.hornschuh88@gmail.com" TargetMode="External"/><Relationship Id="rId33" Type="http://schemas.openxmlformats.org/officeDocument/2006/relationships/hyperlink" Target="mailto:kmukara@cartafrica.org" TargetMode="External"/><Relationship Id="rId38" Type="http://schemas.openxmlformats.org/officeDocument/2006/relationships/hyperlink" Target="mailto:mutua_mike@yahoo.com;" TargetMode="External"/><Relationship Id="rId46" Type="http://schemas.openxmlformats.org/officeDocument/2006/relationships/hyperlink" Target="mailto:otwombek@phru.co.za" TargetMode="External"/><Relationship Id="rId59" Type="http://schemas.openxmlformats.org/officeDocument/2006/relationships/hyperlink" Target="mailto:stakuva@cartafrica.org" TargetMode="External"/><Relationship Id="rId67" Type="http://schemas.openxmlformats.org/officeDocument/2006/relationships/hyperlink" Target="mailto:ndewet@cartafrica.org" TargetMode="External"/><Relationship Id="rId20" Type="http://schemas.openxmlformats.org/officeDocument/2006/relationships/hyperlink" Target="mailto:seyi.somefun@gmail.com" TargetMode="External"/><Relationship Id="rId41" Type="http://schemas.openxmlformats.org/officeDocument/2006/relationships/hyperlink" Target="mailto:mben.olufsen@gmail.com" TargetMode="External"/><Relationship Id="rId54" Type="http://schemas.openxmlformats.org/officeDocument/2006/relationships/hyperlink" Target="mailto:fadeniyi@cartafrica.org" TargetMode="External"/><Relationship Id="rId62" Type="http://schemas.openxmlformats.org/officeDocument/2006/relationships/hyperlink" Target="mailto:jfaronbi@cartafrica.org" TargetMode="External"/><Relationship Id="rId70" Type="http://schemas.openxmlformats.org/officeDocument/2006/relationships/hyperlink" Target="mailto:smbalinda@cartafrica.org" TargetMode="External"/><Relationship Id="rId75" Type="http://schemas.openxmlformats.org/officeDocument/2006/relationships/hyperlink" Target="mailto:mkassim@cartafrica.org" TargetMode="External"/><Relationship Id="rId83" Type="http://schemas.openxmlformats.org/officeDocument/2006/relationships/hyperlink" Target="mailto:ajntamatungiro@gmail.com" TargetMode="External"/><Relationship Id="rId88" Type="http://schemas.openxmlformats.org/officeDocument/2006/relationships/hyperlink" Target="mailto:bolusanya@cartafrica.org" TargetMode="External"/><Relationship Id="rId91" Type="http://schemas.openxmlformats.org/officeDocument/2006/relationships/hyperlink" Target="mailto:adreyer@cartafrica.org" TargetMode="External"/><Relationship Id="rId1" Type="http://schemas.openxmlformats.org/officeDocument/2006/relationships/hyperlink" Target="mailto:ltembo@cartafrica.org" TargetMode="External"/><Relationship Id="rId6" Type="http://schemas.openxmlformats.org/officeDocument/2006/relationships/hyperlink" Target="mailto:ndube@cartafrica.org" TargetMode="External"/><Relationship Id="rId15" Type="http://schemas.openxmlformats.org/officeDocument/2006/relationships/hyperlink" Target="mailto:fmatovu@mujhu.org" TargetMode="External"/><Relationship Id="rId23" Type="http://schemas.openxmlformats.org/officeDocument/2006/relationships/hyperlink" Target="mailto:musasiahjustus@yahoo.com" TargetMode="External"/><Relationship Id="rId28" Type="http://schemas.openxmlformats.org/officeDocument/2006/relationships/hyperlink" Target="mailto:yemilad13@gmail.com" TargetMode="External"/><Relationship Id="rId36" Type="http://schemas.openxmlformats.org/officeDocument/2006/relationships/hyperlink" Target="mailto:pmpho@cartafrica.org" TargetMode="External"/><Relationship Id="rId49" Type="http://schemas.openxmlformats.org/officeDocument/2006/relationships/hyperlink" Target="mailto:obanjo@cartafrica.org" TargetMode="External"/><Relationship Id="rId57" Type="http://schemas.openxmlformats.org/officeDocument/2006/relationships/hyperlink" Target="mailto:ckato@cartafrica.org" TargetMode="External"/><Relationship Id="rId10" Type="http://schemas.openxmlformats.org/officeDocument/2006/relationships/hyperlink" Target="mailto:seunakinyemi@hotmail.com" TargetMode="External"/><Relationship Id="rId31" Type="http://schemas.openxmlformats.org/officeDocument/2006/relationships/hyperlink" Target="mailto:wmanda@cartafrica.org" TargetMode="External"/><Relationship Id="rId44" Type="http://schemas.openxmlformats.org/officeDocument/2006/relationships/hyperlink" Target="mailto:maryobiyan@gmail.com" TargetMode="External"/><Relationship Id="rId52" Type="http://schemas.openxmlformats.org/officeDocument/2006/relationships/hyperlink" Target="mailto:jakinyemi@cartafrica.org" TargetMode="External"/><Relationship Id="rId60" Type="http://schemas.openxmlformats.org/officeDocument/2006/relationships/hyperlink" Target="mailto:tawotidebe@cartafrica.org" TargetMode="External"/><Relationship Id="rId65" Type="http://schemas.openxmlformats.org/officeDocument/2006/relationships/hyperlink" Target="mailto:duwizeye@cartafrica.org" TargetMode="External"/><Relationship Id="rId73" Type="http://schemas.openxmlformats.org/officeDocument/2006/relationships/hyperlink" Target="mailto:fmoroe@cartafrica.org" TargetMode="External"/><Relationship Id="rId78" Type="http://schemas.openxmlformats.org/officeDocument/2006/relationships/hyperlink" Target="mailto:fkhuluza@cartafrica.org" TargetMode="External"/><Relationship Id="rId81" Type="http://schemas.openxmlformats.org/officeDocument/2006/relationships/hyperlink" Target="mailto:marcelinefinda@gmail.com" TargetMode="External"/><Relationship Id="rId86" Type="http://schemas.openxmlformats.org/officeDocument/2006/relationships/hyperlink" Target="mailto:lbanamwana@cartafrica.org" TargetMode="External"/><Relationship Id="rId94" Type="http://schemas.openxmlformats.org/officeDocument/2006/relationships/printerSettings" Target="../printerSettings/printerSettings2.bin"/><Relationship Id="rId4" Type="http://schemas.openxmlformats.org/officeDocument/2006/relationships/hyperlink" Target="mailto:oluwatobang@yahoo.com" TargetMode="External"/><Relationship Id="rId9" Type="http://schemas.openxmlformats.org/officeDocument/2006/relationships/hyperlink" Target="mailto:adeoyeikeola@yahoo.com" TargetMode="External"/><Relationship Id="rId13" Type="http://schemas.openxmlformats.org/officeDocument/2006/relationships/hyperlink" Target="mailto:tobems@yahoo.com" TargetMode="External"/><Relationship Id="rId18" Type="http://schemas.openxmlformats.org/officeDocument/2006/relationships/hyperlink" Target="mailto:t1toyin@yahoo.com" TargetMode="External"/><Relationship Id="rId39" Type="http://schemas.openxmlformats.org/officeDocument/2006/relationships/hyperlink" Target="mailto:snakubulwa@cartafrica.org" TargetMode="External"/><Relationship Id="rId34" Type="http://schemas.openxmlformats.org/officeDocument/2006/relationships/hyperlink" Target="mailto:ykolisa@cartafrica.org" TargetMode="External"/><Relationship Id="rId50" Type="http://schemas.openxmlformats.org/officeDocument/2006/relationships/hyperlink" Target="mailto:alinda@cartafrica.org" TargetMode="External"/><Relationship Id="rId55" Type="http://schemas.openxmlformats.org/officeDocument/2006/relationships/hyperlink" Target="mailto:csambai@cartafrica.org" TargetMode="External"/><Relationship Id="rId76" Type="http://schemas.openxmlformats.org/officeDocument/2006/relationships/hyperlink" Target="mailto:ekaindoa@cartafrica.org" TargetMode="External"/><Relationship Id="rId7" Type="http://schemas.openxmlformats.org/officeDocument/2006/relationships/hyperlink" Target="mailto:oladunnitaiwo@gmail.com" TargetMode="External"/><Relationship Id="rId71" Type="http://schemas.openxmlformats.org/officeDocument/2006/relationships/hyperlink" Target="mailto:gmbuthia@cartafrica.org" TargetMode="External"/><Relationship Id="rId92" Type="http://schemas.openxmlformats.org/officeDocument/2006/relationships/hyperlink" Target="mailto:lfarlane@cartafrica.org" TargetMode="External"/><Relationship Id="rId2" Type="http://schemas.openxmlformats.org/officeDocument/2006/relationships/hyperlink" Target="mailto:akagaha@gmail.com" TargetMode="External"/><Relationship Id="rId29" Type="http://schemas.openxmlformats.org/officeDocument/2006/relationships/hyperlink" Target="mailto:maleyoagnes@gmail.com" TargetMode="External"/><Relationship Id="rId24" Type="http://schemas.openxmlformats.org/officeDocument/2006/relationships/hyperlink" Target="mailto:rrutayisire@cartafrica.org" TargetMode="External"/><Relationship Id="rId40" Type="http://schemas.openxmlformats.org/officeDocument/2006/relationships/hyperlink" Target="mailto:eafolabi@cartafrica.org" TargetMode="External"/><Relationship Id="rId45" Type="http://schemas.openxmlformats.org/officeDocument/2006/relationships/hyperlink" Target="mailto:b.n.kaunda@gmail.com" TargetMode="External"/><Relationship Id="rId66" Type="http://schemas.openxmlformats.org/officeDocument/2006/relationships/hyperlink" Target="mailto:tolusegun@cartafrica.org" TargetMode="External"/><Relationship Id="rId87" Type="http://schemas.openxmlformats.org/officeDocument/2006/relationships/hyperlink" Target="mailto:abiolakomolafe2016@gmail.com" TargetMode="External"/><Relationship Id="rId61" Type="http://schemas.openxmlformats.org/officeDocument/2006/relationships/hyperlink" Target="mailto:jmangeni@cartafrica.org" TargetMode="External"/><Relationship Id="rId82" Type="http://schemas.openxmlformats.org/officeDocument/2006/relationships/hyperlink" Target="mailto:nomfundo.moroe7@gmail.com" TargetMode="External"/><Relationship Id="rId19" Type="http://schemas.openxmlformats.org/officeDocument/2006/relationships/hyperlink" Target="mailto:solaolawoye@yahoo.com" TargetMode="External"/><Relationship Id="rId14" Type="http://schemas.openxmlformats.org/officeDocument/2006/relationships/hyperlink" Target="mailto:imoshi@ihi.or.tz" TargetMode="External"/><Relationship Id="rId30" Type="http://schemas.openxmlformats.org/officeDocument/2006/relationships/hyperlink" Target="mailto:ooyelade@cartafrica.org" TargetMode="External"/><Relationship Id="rId35" Type="http://schemas.openxmlformats.org/officeDocument/2006/relationships/hyperlink" Target="mailto:jbukenya@cartafrica.org" TargetMode="External"/><Relationship Id="rId56" Type="http://schemas.openxmlformats.org/officeDocument/2006/relationships/hyperlink" Target="mailto:mobiyan@cartafrica.org" TargetMode="External"/><Relationship Id="rId77" Type="http://schemas.openxmlformats.org/officeDocument/2006/relationships/hyperlink" Target="mailto:fniragire@cartafrica.org"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14.xml"/><Relationship Id="rId1" Type="http://schemas.openxmlformats.org/officeDocument/2006/relationships/pivotTable" Target="../pivotTables/pivotTable13.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T54"/>
  <sheetViews>
    <sheetView showGridLines="0" topLeftCell="D12" zoomScale="88" zoomScaleNormal="88" workbookViewId="0">
      <selection activeCell="T2" sqref="T2"/>
    </sheetView>
  </sheetViews>
  <sheetFormatPr defaultColWidth="8.7109375" defaultRowHeight="14.45"/>
  <cols>
    <col min="1" max="1" width="0" style="325" hidden="1" customWidth="1"/>
    <col min="2" max="2" width="10.5703125" style="325" bestFit="1" customWidth="1"/>
    <col min="3" max="3" width="15.28515625" style="325" customWidth="1"/>
    <col min="4" max="4" width="16.5703125" style="325" customWidth="1"/>
    <col min="5" max="5" width="13" style="325" customWidth="1"/>
    <col min="6" max="6" width="11.85546875" style="325" customWidth="1"/>
    <col min="7" max="7" width="8.7109375" style="325"/>
    <col min="8" max="8" width="13.7109375" style="325" customWidth="1"/>
    <col min="9" max="18" width="8.7109375" style="325"/>
    <col min="19" max="19" width="19.42578125" style="325" customWidth="1"/>
    <col min="20" max="20" width="13.140625" style="325" customWidth="1"/>
    <col min="21" max="16384" width="8.7109375" style="325"/>
  </cols>
  <sheetData>
    <row r="2" spans="19:20">
      <c r="S2" s="326" t="s">
        <v>0</v>
      </c>
      <c r="T2" s="327">
        <f>Dashboard!G53</f>
        <v>0</v>
      </c>
    </row>
    <row r="3" spans="19:20">
      <c r="S3" s="326" t="s">
        <v>1</v>
      </c>
      <c r="T3" s="328" t="s">
        <v>2</v>
      </c>
    </row>
    <row r="4" spans="19:20">
      <c r="S4" s="326" t="s">
        <v>3</v>
      </c>
      <c r="T4" s="329">
        <f>Dashboard!G43</f>
        <v>0.86956521739130432</v>
      </c>
    </row>
    <row r="5" spans="19:20">
      <c r="S5" s="326" t="s">
        <v>4</v>
      </c>
      <c r="T5" s="329">
        <f>Dashboard!G44</f>
        <v>0.8</v>
      </c>
    </row>
    <row r="6" spans="19:20">
      <c r="S6" s="326" t="s">
        <v>5</v>
      </c>
      <c r="T6" s="329">
        <f>Dashboard!G45</f>
        <v>0.91304347826086962</v>
      </c>
    </row>
    <row r="7" spans="19:20">
      <c r="S7" s="326" t="s">
        <v>6</v>
      </c>
      <c r="T7" s="329">
        <f>Dashboard!G46</f>
        <v>0.96296296296296302</v>
      </c>
    </row>
    <row r="8" spans="19:20">
      <c r="S8" s="326" t="s">
        <v>7</v>
      </c>
      <c r="T8" s="329">
        <f>Dashboard!G47</f>
        <v>0.8</v>
      </c>
    </row>
    <row r="9" spans="19:20">
      <c r="S9" s="326" t="s">
        <v>8</v>
      </c>
      <c r="T9" s="329">
        <f>Dashboard!G48</f>
        <v>0.96</v>
      </c>
    </row>
    <row r="10" spans="19:20">
      <c r="S10" s="326" t="s">
        <v>9</v>
      </c>
      <c r="T10" s="329">
        <f>Dashboard!G49</f>
        <v>0.88888888888888884</v>
      </c>
    </row>
    <row r="11" spans="19:20">
      <c r="S11" s="326" t="s">
        <v>10</v>
      </c>
      <c r="T11" s="329">
        <f>Dashboard!G50</f>
        <v>0.88461538461538458</v>
      </c>
    </row>
    <row r="12" spans="19:20">
      <c r="S12" s="326" t="s">
        <v>11</v>
      </c>
      <c r="T12" s="329">
        <f>Dashboard!G51</f>
        <v>0.91666666666666663</v>
      </c>
    </row>
    <row r="13" spans="19:20">
      <c r="S13" s="326" t="s">
        <v>12</v>
      </c>
      <c r="T13" s="329">
        <f>Dashboard!G52</f>
        <v>0.96</v>
      </c>
    </row>
    <row r="40" spans="2:7">
      <c r="B40" s="60" t="s">
        <v>13</v>
      </c>
      <c r="C40"/>
      <c r="D40"/>
      <c r="E40"/>
      <c r="F40"/>
      <c r="G40"/>
    </row>
    <row r="41" spans="2:7">
      <c r="B41" s="54" t="s">
        <v>14</v>
      </c>
      <c r="C41" s="54" t="s">
        <v>15</v>
      </c>
      <c r="D41"/>
      <c r="E41"/>
      <c r="F41"/>
      <c r="G41"/>
    </row>
    <row r="42" spans="2:7">
      <c r="B42" s="54" t="s">
        <v>16</v>
      </c>
      <c r="C42" t="s">
        <v>17</v>
      </c>
      <c r="D42" t="s">
        <v>18</v>
      </c>
      <c r="E42" t="s">
        <v>19</v>
      </c>
      <c r="F42" t="s">
        <v>20</v>
      </c>
      <c r="G42" s="334" t="s">
        <v>1</v>
      </c>
    </row>
    <row r="43" spans="2:7">
      <c r="B43">
        <v>1</v>
      </c>
      <c r="C43" s="335">
        <v>0.86956521739130432</v>
      </c>
      <c r="D43" s="335">
        <v>0</v>
      </c>
      <c r="E43" s="335">
        <v>0.13043478260869565</v>
      </c>
      <c r="F43" s="335">
        <v>1</v>
      </c>
      <c r="G43" s="336">
        <f>GETPIVOTDATA("Unique ID",$B$41,"Cohort",1)-GETPIVOTDATA("Unique ID",$B$41,"Cohort",1,"Current PhD Status ( Completed/Defended/In Progress)","Terminated")</f>
        <v>0.86956521739130432</v>
      </c>
    </row>
    <row r="44" spans="2:7">
      <c r="B44">
        <v>2</v>
      </c>
      <c r="C44" s="335">
        <v>0.75</v>
      </c>
      <c r="D44" s="335">
        <v>0.05</v>
      </c>
      <c r="E44" s="335">
        <v>0.2</v>
      </c>
      <c r="F44" s="335">
        <v>1</v>
      </c>
      <c r="G44" s="336">
        <f>GETPIVOTDATA("Unique ID",$B$41,"Cohort",2)-GETPIVOTDATA("Unique ID",$B$41,"Cohort",2,"Current PhD Status ( Completed/Defended/In Progress)","Terminated")</f>
        <v>0.8</v>
      </c>
    </row>
    <row r="45" spans="2:7">
      <c r="B45">
        <v>3</v>
      </c>
      <c r="C45" s="335">
        <v>0.78260869565217395</v>
      </c>
      <c r="D45" s="335">
        <v>0.13043478260869565</v>
      </c>
      <c r="E45" s="335">
        <v>8.6956521739130432E-2</v>
      </c>
      <c r="F45" s="335">
        <v>1</v>
      </c>
      <c r="G45" s="336">
        <f>GETPIVOTDATA("Unique ID",$B$41,"Cohort",3)-GETPIVOTDATA("Unique ID",$B$41,"Cohort",3,"Current PhD Status ( Completed/Defended/In Progress)","Terminated")</f>
        <v>0.91304347826086962</v>
      </c>
    </row>
    <row r="46" spans="2:7">
      <c r="B46">
        <v>4</v>
      </c>
      <c r="C46" s="335">
        <v>0.92592592592592593</v>
      </c>
      <c r="D46" s="335">
        <v>3.7037037037037035E-2</v>
      </c>
      <c r="E46" s="335">
        <v>3.7037037037037035E-2</v>
      </c>
      <c r="F46" s="335">
        <v>1</v>
      </c>
      <c r="G46" s="336">
        <f>GETPIVOTDATA("Unique ID",$B$41,"Cohort",4)-GETPIVOTDATA("Unique ID",$B$41,"Cohort",4,"Current PhD Status ( Completed/Defended/In Progress)","Terminated")</f>
        <v>0.96296296296296302</v>
      </c>
    </row>
    <row r="47" spans="2:7">
      <c r="B47">
        <v>5</v>
      </c>
      <c r="C47" s="335">
        <v>0.72</v>
      </c>
      <c r="D47" s="335">
        <v>0.08</v>
      </c>
      <c r="E47" s="335">
        <v>0.2</v>
      </c>
      <c r="F47" s="335">
        <v>1</v>
      </c>
      <c r="G47" s="336">
        <f>GETPIVOTDATA("Unique ID",$B$41,"Cohort",5)-GETPIVOTDATA("Unique ID",$B$41,"Cohort",5,"Current PhD Status ( Completed/Defended/In Progress)","Terminated")</f>
        <v>0.8</v>
      </c>
    </row>
    <row r="48" spans="2:7">
      <c r="B48">
        <v>6</v>
      </c>
      <c r="C48" s="335">
        <v>0.92</v>
      </c>
      <c r="D48" s="335">
        <v>0.04</v>
      </c>
      <c r="E48" s="335">
        <v>0.04</v>
      </c>
      <c r="F48" s="335">
        <v>1</v>
      </c>
      <c r="G48" s="336">
        <f>GETPIVOTDATA("Unique ID",$B$41,"Cohort",6)-GETPIVOTDATA("Unique ID",$B$41,"Cohort",6,"Current PhD Status ( Completed/Defended/In Progress)","Terminated")</f>
        <v>0.96</v>
      </c>
    </row>
    <row r="49" spans="2:8">
      <c r="B49">
        <v>7</v>
      </c>
      <c r="C49" s="335">
        <v>0.88888888888888884</v>
      </c>
      <c r="D49" s="335">
        <v>0</v>
      </c>
      <c r="E49" s="335">
        <v>0.1111111111111111</v>
      </c>
      <c r="F49" s="335">
        <v>1</v>
      </c>
      <c r="G49" s="336">
        <f>GETPIVOTDATA("Unique ID",$B$41,"Cohort",7)-GETPIVOTDATA("Unique ID",$B$41,"Cohort",7,"Current PhD Status ( Completed/Defended/In Progress)","Terminated")</f>
        <v>0.88888888888888884</v>
      </c>
      <c r="H49" s="325" t="s">
        <v>21</v>
      </c>
    </row>
    <row r="50" spans="2:8">
      <c r="B50">
        <v>8</v>
      </c>
      <c r="C50" s="335">
        <v>0.65384615384615385</v>
      </c>
      <c r="D50" s="335">
        <v>0.23076923076923078</v>
      </c>
      <c r="E50" s="335">
        <v>0.11538461538461539</v>
      </c>
      <c r="F50" s="335">
        <v>1</v>
      </c>
      <c r="G50" s="336">
        <f>GETPIVOTDATA("Unique ID",$B$41,"Cohort",8)-GETPIVOTDATA("Unique ID",$B$41,"Cohort",8,"Current PhD Status ( Completed/Defended/In Progress)","Terminated")</f>
        <v>0.88461538461538458</v>
      </c>
    </row>
    <row r="51" spans="2:8">
      <c r="B51">
        <v>9</v>
      </c>
      <c r="C51" s="335">
        <v>0.625</v>
      </c>
      <c r="D51" s="335">
        <v>0.29166666666666669</v>
      </c>
      <c r="E51" s="335">
        <v>8.3333333333333329E-2</v>
      </c>
      <c r="F51" s="335">
        <v>1</v>
      </c>
      <c r="G51" s="336">
        <f>GETPIVOTDATA("Unique ID",$B$41,"Cohort",9)-GETPIVOTDATA("Unique ID",$B$41,"Cohort",9,"Current PhD Status ( Completed/Defended/In Progress)","Terminated")</f>
        <v>0.91666666666666663</v>
      </c>
    </row>
    <row r="52" spans="2:8">
      <c r="B52">
        <v>10</v>
      </c>
      <c r="C52" s="335">
        <v>0.48</v>
      </c>
      <c r="D52" s="335">
        <v>0.48</v>
      </c>
      <c r="E52" s="335">
        <v>0.04</v>
      </c>
      <c r="F52" s="335">
        <v>1</v>
      </c>
      <c r="G52" s="336">
        <f>GETPIVOTDATA("Unique ID",$B$41,"Cohort",10)-GETPIVOTDATA("Unique ID",$B$41,"Cohort",10,"Current PhD Status ( Completed/Defended/In Progress)","Terminated")</f>
        <v>0.96</v>
      </c>
    </row>
    <row r="53" spans="2:8">
      <c r="B53">
        <v>11</v>
      </c>
      <c r="C53" s="335">
        <v>0</v>
      </c>
      <c r="D53" s="335">
        <v>1</v>
      </c>
      <c r="E53" s="335">
        <v>0</v>
      </c>
      <c r="F53" s="335">
        <v>1</v>
      </c>
      <c r="G53" s="337"/>
    </row>
    <row r="54" spans="2:8">
      <c r="B54" t="s">
        <v>20</v>
      </c>
      <c r="C54" s="335">
        <v>0.70566037735849052</v>
      </c>
      <c r="D54" s="335">
        <v>0.2</v>
      </c>
      <c r="E54" s="335">
        <v>9.4339622641509441E-2</v>
      </c>
      <c r="F54" s="335">
        <v>1</v>
      </c>
    </row>
  </sheetData>
  <conditionalFormatting pivot="1" sqref="C43:E52">
    <cfRule type="dataBar" priority="1">
      <dataBar>
        <cfvo type="min"/>
        <cfvo type="max"/>
        <color rgb="FFFF555A"/>
      </dataBar>
      <extLst>
        <ext xmlns:x14="http://schemas.microsoft.com/office/spreadsheetml/2009/9/main" uri="{B025F937-C7B1-47D3-B67F-A62EFF666E3E}">
          <x14:id>{05CF808C-860C-4632-BC11-F79804AE8385}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5CF808C-860C-4632-BC11-F79804AE8385}">
            <x14:dataBar minLength="0" maxLength="100" gradient="0">
              <x14:cfvo type="autoMin"/>
              <x14:cfvo type="autoMax"/>
              <x14:negativeFillColor rgb="FFFF0000"/>
              <x14:axisColor rgb="FF000000"/>
            </x14:dataBar>
          </x14:cfRule>
          <xm:sqref>C43:E52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U61"/>
  <sheetViews>
    <sheetView topLeftCell="A59" zoomScale="72" zoomScaleNormal="72" workbookViewId="0">
      <selection activeCell="D64" sqref="D64"/>
    </sheetView>
  </sheetViews>
  <sheetFormatPr defaultRowHeight="14.45"/>
  <cols>
    <col min="1" max="1" width="26.5703125" customWidth="1"/>
    <col min="2" max="2" width="25.85546875" customWidth="1"/>
    <col min="3" max="3" width="11.5703125" customWidth="1"/>
    <col min="4" max="4" width="10.5703125" customWidth="1"/>
    <col min="5" max="5" width="14.5703125" customWidth="1"/>
    <col min="6" max="6" width="10.5703125" customWidth="1"/>
    <col min="7" max="7" width="29" customWidth="1"/>
    <col min="8" max="8" width="21.5703125" customWidth="1"/>
    <col min="9" max="9" width="18" customWidth="1"/>
    <col min="10" max="10" width="16.140625" customWidth="1"/>
    <col min="11" max="11" width="15.42578125" customWidth="1"/>
    <col min="12" max="12" width="10.5703125" customWidth="1"/>
    <col min="13" max="13" width="15.5703125" customWidth="1"/>
    <col min="14" max="14" width="16.140625" customWidth="1"/>
    <col min="15" max="15" width="19.28515625" customWidth="1"/>
    <col min="16" max="16" width="17" customWidth="1"/>
    <col min="17" max="17" width="23" bestFit="1" customWidth="1"/>
    <col min="18" max="23" width="24.140625" bestFit="1" customWidth="1"/>
    <col min="24" max="24" width="23.42578125" bestFit="1" customWidth="1"/>
    <col min="25" max="25" width="21.140625" bestFit="1" customWidth="1"/>
    <col min="26" max="26" width="23.85546875" bestFit="1" customWidth="1"/>
    <col min="27" max="27" width="23.5703125" bestFit="1" customWidth="1"/>
    <col min="28" max="28" width="26.5703125" bestFit="1" customWidth="1"/>
    <col min="29" max="39" width="30.140625" bestFit="1" customWidth="1"/>
    <col min="40" max="40" width="32.85546875" bestFit="1" customWidth="1"/>
    <col min="41" max="42" width="18.42578125" bestFit="1" customWidth="1"/>
    <col min="43" max="43" width="11.5703125" bestFit="1" customWidth="1"/>
    <col min="44" max="44" width="10.5703125" bestFit="1" customWidth="1"/>
  </cols>
  <sheetData>
    <row r="1" spans="1:21" s="57" customFormat="1">
      <c r="A1" s="59" t="s">
        <v>22</v>
      </c>
      <c r="G1" s="59" t="s">
        <v>23</v>
      </c>
      <c r="R1" s="58" t="s">
        <v>16</v>
      </c>
      <c r="S1" s="58" t="s">
        <v>24</v>
      </c>
      <c r="T1" s="58" t="s">
        <v>25</v>
      </c>
      <c r="U1" s="58" t="s">
        <v>26</v>
      </c>
    </row>
    <row r="2" spans="1:21">
      <c r="A2" s="54" t="s">
        <v>27</v>
      </c>
      <c r="B2" t="s">
        <v>28</v>
      </c>
      <c r="G2" s="54" t="s">
        <v>27</v>
      </c>
      <c r="H2" t="s">
        <v>28</v>
      </c>
      <c r="M2" s="54" t="s">
        <v>15</v>
      </c>
      <c r="N2" t="s">
        <v>29</v>
      </c>
      <c r="O2" s="54" t="s">
        <v>15</v>
      </c>
      <c r="P2" t="s">
        <v>17</v>
      </c>
      <c r="R2" s="56" t="s">
        <v>30</v>
      </c>
      <c r="S2" s="24"/>
      <c r="T2" s="24"/>
      <c r="U2" s="24"/>
    </row>
    <row r="3" spans="1:21">
      <c r="M3" s="60" t="s">
        <v>13</v>
      </c>
      <c r="O3" s="60" t="s">
        <v>13</v>
      </c>
    </row>
    <row r="4" spans="1:21">
      <c r="A4" s="54" t="s">
        <v>14</v>
      </c>
      <c r="B4" s="54" t="s">
        <v>15</v>
      </c>
      <c r="G4" s="54" t="s">
        <v>14</v>
      </c>
      <c r="H4" s="54" t="s">
        <v>15</v>
      </c>
      <c r="M4" s="54" t="s">
        <v>27</v>
      </c>
      <c r="N4" t="s">
        <v>14</v>
      </c>
      <c r="O4" s="54" t="s">
        <v>27</v>
      </c>
      <c r="P4" t="s">
        <v>14</v>
      </c>
    </row>
    <row r="5" spans="1:21">
      <c r="A5" s="54" t="s">
        <v>31</v>
      </c>
      <c r="B5" t="s">
        <v>17</v>
      </c>
      <c r="C5" t="s">
        <v>18</v>
      </c>
      <c r="D5" t="s">
        <v>19</v>
      </c>
      <c r="E5" t="s">
        <v>20</v>
      </c>
      <c r="G5" s="54" t="s">
        <v>32</v>
      </c>
      <c r="H5" t="s">
        <v>17</v>
      </c>
      <c r="I5" t="s">
        <v>18</v>
      </c>
      <c r="J5" t="s">
        <v>19</v>
      </c>
      <c r="K5" t="s">
        <v>20</v>
      </c>
      <c r="M5" t="s">
        <v>25</v>
      </c>
      <c r="N5">
        <v>147</v>
      </c>
      <c r="O5" t="s">
        <v>25</v>
      </c>
      <c r="P5">
        <v>104</v>
      </c>
    </row>
    <row r="6" spans="1:21">
      <c r="A6" t="s">
        <v>33</v>
      </c>
      <c r="B6">
        <v>17</v>
      </c>
      <c r="C6">
        <v>3</v>
      </c>
      <c r="D6">
        <v>3</v>
      </c>
      <c r="E6">
        <v>23</v>
      </c>
      <c r="G6" t="s">
        <v>34</v>
      </c>
      <c r="H6">
        <v>1</v>
      </c>
      <c r="I6">
        <v>1</v>
      </c>
      <c r="K6">
        <v>2</v>
      </c>
      <c r="M6" t="s">
        <v>24</v>
      </c>
      <c r="N6">
        <v>118</v>
      </c>
      <c r="O6" t="s">
        <v>24</v>
      </c>
      <c r="P6">
        <v>83</v>
      </c>
    </row>
    <row r="7" spans="1:21">
      <c r="A7" t="s">
        <v>35</v>
      </c>
      <c r="B7">
        <v>7</v>
      </c>
      <c r="C7">
        <v>5</v>
      </c>
      <c r="E7">
        <v>12</v>
      </c>
      <c r="G7" t="s">
        <v>36</v>
      </c>
      <c r="H7">
        <v>4</v>
      </c>
      <c r="J7">
        <v>1</v>
      </c>
      <c r="K7">
        <v>5</v>
      </c>
      <c r="M7" t="s">
        <v>20</v>
      </c>
      <c r="N7">
        <v>265</v>
      </c>
      <c r="O7" t="s">
        <v>20</v>
      </c>
      <c r="P7">
        <v>187</v>
      </c>
    </row>
    <row r="8" spans="1:21">
      <c r="A8" t="s">
        <v>37</v>
      </c>
      <c r="B8">
        <v>19</v>
      </c>
      <c r="C8">
        <v>1</v>
      </c>
      <c r="E8">
        <v>20</v>
      </c>
      <c r="G8" t="s">
        <v>38</v>
      </c>
      <c r="H8">
        <v>6</v>
      </c>
      <c r="I8">
        <v>2</v>
      </c>
      <c r="J8">
        <v>1</v>
      </c>
      <c r="K8">
        <v>9</v>
      </c>
    </row>
    <row r="9" spans="1:21">
      <c r="A9" t="s">
        <v>39</v>
      </c>
      <c r="B9">
        <v>6</v>
      </c>
      <c r="D9">
        <v>2</v>
      </c>
      <c r="E9">
        <v>8</v>
      </c>
      <c r="G9" t="s">
        <v>33</v>
      </c>
      <c r="H9">
        <v>19</v>
      </c>
      <c r="I9">
        <v>4</v>
      </c>
      <c r="J9">
        <v>4</v>
      </c>
      <c r="K9">
        <v>27</v>
      </c>
    </row>
    <row r="10" spans="1:21">
      <c r="A10" t="s">
        <v>30</v>
      </c>
      <c r="B10">
        <v>26</v>
      </c>
      <c r="C10">
        <v>9</v>
      </c>
      <c r="E10">
        <v>35</v>
      </c>
      <c r="G10" t="s">
        <v>35</v>
      </c>
      <c r="H10">
        <v>13</v>
      </c>
      <c r="I10">
        <v>7</v>
      </c>
      <c r="J10">
        <v>1</v>
      </c>
      <c r="K10">
        <v>21</v>
      </c>
    </row>
    <row r="11" spans="1:21">
      <c r="A11" t="s">
        <v>40</v>
      </c>
      <c r="B11">
        <v>22</v>
      </c>
      <c r="C11">
        <v>8</v>
      </c>
      <c r="D11">
        <v>5</v>
      </c>
      <c r="E11">
        <v>35</v>
      </c>
      <c r="G11" t="s">
        <v>37</v>
      </c>
      <c r="H11">
        <v>28</v>
      </c>
      <c r="I11">
        <v>5</v>
      </c>
      <c r="K11">
        <v>33</v>
      </c>
    </row>
    <row r="12" spans="1:21">
      <c r="A12" t="s">
        <v>41</v>
      </c>
      <c r="B12">
        <v>5</v>
      </c>
      <c r="C12">
        <v>3</v>
      </c>
      <c r="E12">
        <v>8</v>
      </c>
      <c r="G12" t="s">
        <v>39</v>
      </c>
      <c r="H12">
        <v>4</v>
      </c>
      <c r="J12">
        <v>2</v>
      </c>
      <c r="K12">
        <v>6</v>
      </c>
    </row>
    <row r="13" spans="1:21">
      <c r="A13" t="s">
        <v>42</v>
      </c>
      <c r="B13">
        <v>15</v>
      </c>
      <c r="C13">
        <v>3</v>
      </c>
      <c r="D13">
        <v>3</v>
      </c>
      <c r="E13">
        <v>21</v>
      </c>
      <c r="G13" t="s">
        <v>30</v>
      </c>
      <c r="H13">
        <v>31</v>
      </c>
      <c r="I13">
        <v>8</v>
      </c>
      <c r="K13">
        <v>39</v>
      </c>
    </row>
    <row r="14" spans="1:21">
      <c r="A14" t="s">
        <v>43</v>
      </c>
      <c r="B14">
        <v>70</v>
      </c>
      <c r="C14">
        <v>12</v>
      </c>
      <c r="D14">
        <v>8</v>
      </c>
      <c r="E14">
        <v>90</v>
      </c>
      <c r="G14" t="s">
        <v>44</v>
      </c>
      <c r="H14">
        <v>22</v>
      </c>
      <c r="I14">
        <v>8</v>
      </c>
      <c r="J14">
        <v>3</v>
      </c>
      <c r="K14">
        <v>33</v>
      </c>
    </row>
    <row r="15" spans="1:21">
      <c r="A15" t="s">
        <v>45</v>
      </c>
      <c r="C15">
        <v>9</v>
      </c>
      <c r="D15">
        <v>4</v>
      </c>
      <c r="E15">
        <v>13</v>
      </c>
      <c r="G15" t="s">
        <v>40</v>
      </c>
      <c r="H15">
        <v>17</v>
      </c>
      <c r="I15">
        <v>6</v>
      </c>
      <c r="J15">
        <v>7</v>
      </c>
      <c r="K15">
        <v>30</v>
      </c>
    </row>
    <row r="16" spans="1:21">
      <c r="A16" t="s">
        <v>20</v>
      </c>
      <c r="B16">
        <v>187</v>
      </c>
      <c r="C16">
        <v>53</v>
      </c>
      <c r="D16">
        <v>25</v>
      </c>
      <c r="E16">
        <v>265</v>
      </c>
      <c r="G16" t="s">
        <v>41</v>
      </c>
      <c r="H16">
        <v>18</v>
      </c>
      <c r="I16">
        <v>8</v>
      </c>
      <c r="J16">
        <v>1</v>
      </c>
      <c r="K16">
        <v>27</v>
      </c>
    </row>
    <row r="17" spans="1:11">
      <c r="G17" t="s">
        <v>43</v>
      </c>
      <c r="H17">
        <v>24</v>
      </c>
      <c r="I17">
        <v>2</v>
      </c>
      <c r="J17">
        <v>5</v>
      </c>
      <c r="K17">
        <v>31</v>
      </c>
    </row>
    <row r="18" spans="1:11">
      <c r="G18" t="s">
        <v>46</v>
      </c>
      <c r="I18">
        <v>2</v>
      </c>
      <c r="K18">
        <v>2</v>
      </c>
    </row>
    <row r="19" spans="1:11">
      <c r="G19" t="s">
        <v>20</v>
      </c>
      <c r="H19">
        <v>187</v>
      </c>
      <c r="I19">
        <v>53</v>
      </c>
      <c r="J19">
        <v>25</v>
      </c>
      <c r="K19">
        <v>265</v>
      </c>
    </row>
    <row r="22" spans="1:11">
      <c r="A22" s="60" t="s">
        <v>13</v>
      </c>
      <c r="G22" s="54" t="s">
        <v>15</v>
      </c>
      <c r="H22" t="s">
        <v>29</v>
      </c>
    </row>
    <row r="23" spans="1:11">
      <c r="A23" s="54" t="s">
        <v>14</v>
      </c>
      <c r="B23" s="54" t="s">
        <v>15</v>
      </c>
    </row>
    <row r="24" spans="1:11">
      <c r="A24" s="54" t="s">
        <v>16</v>
      </c>
      <c r="B24" t="s">
        <v>17</v>
      </c>
      <c r="C24" t="s">
        <v>18</v>
      </c>
      <c r="D24" t="s">
        <v>19</v>
      </c>
      <c r="E24" t="s">
        <v>20</v>
      </c>
      <c r="F24" t="s">
        <v>47</v>
      </c>
      <c r="G24" s="54" t="s">
        <v>14</v>
      </c>
      <c r="H24" s="54" t="s">
        <v>27</v>
      </c>
    </row>
    <row r="25" spans="1:11">
      <c r="A25">
        <v>1</v>
      </c>
      <c r="B25">
        <v>20</v>
      </c>
      <c r="D25">
        <v>3</v>
      </c>
      <c r="E25">
        <v>23</v>
      </c>
      <c r="F25" s="426"/>
      <c r="G25" s="54" t="s">
        <v>48</v>
      </c>
      <c r="H25" t="s">
        <v>25</v>
      </c>
      <c r="I25" t="s">
        <v>24</v>
      </c>
      <c r="J25" t="s">
        <v>20</v>
      </c>
    </row>
    <row r="26" spans="1:11">
      <c r="A26">
        <v>2</v>
      </c>
      <c r="B26">
        <v>15</v>
      </c>
      <c r="C26">
        <v>1</v>
      </c>
      <c r="D26">
        <v>4</v>
      </c>
      <c r="E26">
        <v>20</v>
      </c>
      <c r="F26" s="426"/>
      <c r="G26" t="s">
        <v>49</v>
      </c>
      <c r="H26">
        <v>40</v>
      </c>
      <c r="I26">
        <v>15</v>
      </c>
      <c r="J26">
        <v>55</v>
      </c>
    </row>
    <row r="27" spans="1:11">
      <c r="A27">
        <v>3</v>
      </c>
      <c r="B27">
        <v>18</v>
      </c>
      <c r="C27">
        <v>3</v>
      </c>
      <c r="D27">
        <v>2</v>
      </c>
      <c r="E27">
        <v>23</v>
      </c>
      <c r="F27" s="426"/>
      <c r="G27" t="s">
        <v>50</v>
      </c>
      <c r="H27">
        <v>12</v>
      </c>
      <c r="I27">
        <v>22</v>
      </c>
      <c r="J27">
        <v>34</v>
      </c>
    </row>
    <row r="28" spans="1:11">
      <c r="A28">
        <v>4</v>
      </c>
      <c r="B28">
        <v>25</v>
      </c>
      <c r="C28">
        <v>1</v>
      </c>
      <c r="D28">
        <v>1</v>
      </c>
      <c r="E28">
        <v>27</v>
      </c>
      <c r="F28" s="426"/>
      <c r="G28" t="s">
        <v>51</v>
      </c>
      <c r="H28">
        <v>42</v>
      </c>
      <c r="I28">
        <v>32</v>
      </c>
      <c r="J28">
        <v>74</v>
      </c>
    </row>
    <row r="29" spans="1:11">
      <c r="A29">
        <v>5</v>
      </c>
      <c r="B29">
        <v>18</v>
      </c>
      <c r="C29">
        <v>2</v>
      </c>
      <c r="D29">
        <v>5</v>
      </c>
      <c r="E29">
        <v>25</v>
      </c>
      <c r="F29" s="426"/>
      <c r="G29" t="s">
        <v>52</v>
      </c>
      <c r="H29">
        <v>11</v>
      </c>
      <c r="I29">
        <v>16</v>
      </c>
      <c r="J29">
        <v>27</v>
      </c>
    </row>
    <row r="30" spans="1:11">
      <c r="A30">
        <v>6</v>
      </c>
      <c r="B30">
        <v>23</v>
      </c>
      <c r="C30">
        <v>1</v>
      </c>
      <c r="D30">
        <v>1</v>
      </c>
      <c r="E30">
        <v>25</v>
      </c>
      <c r="F30" s="426"/>
      <c r="G30" t="s">
        <v>53</v>
      </c>
      <c r="I30">
        <v>1</v>
      </c>
      <c r="J30">
        <v>1</v>
      </c>
    </row>
    <row r="31" spans="1:11">
      <c r="A31">
        <v>7</v>
      </c>
      <c r="B31">
        <v>24</v>
      </c>
      <c r="D31">
        <v>3</v>
      </c>
      <c r="E31">
        <v>27</v>
      </c>
      <c r="F31" s="426"/>
      <c r="G31" t="s">
        <v>54</v>
      </c>
      <c r="H31">
        <v>1</v>
      </c>
      <c r="I31">
        <v>1</v>
      </c>
      <c r="J31">
        <v>2</v>
      </c>
    </row>
    <row r="32" spans="1:11">
      <c r="A32">
        <v>8</v>
      </c>
      <c r="B32">
        <v>17</v>
      </c>
      <c r="C32">
        <v>6</v>
      </c>
      <c r="D32">
        <v>3</v>
      </c>
      <c r="E32">
        <v>26</v>
      </c>
      <c r="F32" s="426"/>
      <c r="G32" t="s">
        <v>55</v>
      </c>
      <c r="H32">
        <v>19</v>
      </c>
      <c r="I32">
        <v>8</v>
      </c>
      <c r="J32">
        <v>27</v>
      </c>
    </row>
    <row r="33" spans="1:15">
      <c r="A33">
        <v>9</v>
      </c>
      <c r="B33">
        <v>15</v>
      </c>
      <c r="C33">
        <v>7</v>
      </c>
      <c r="D33">
        <v>2</v>
      </c>
      <c r="E33">
        <v>24</v>
      </c>
      <c r="F33" s="426"/>
      <c r="G33" t="s">
        <v>56</v>
      </c>
      <c r="H33">
        <v>9</v>
      </c>
      <c r="I33">
        <v>6</v>
      </c>
      <c r="J33">
        <v>15</v>
      </c>
    </row>
    <row r="34" spans="1:15">
      <c r="A34">
        <v>10</v>
      </c>
      <c r="B34">
        <v>12</v>
      </c>
      <c r="C34">
        <v>12</v>
      </c>
      <c r="D34">
        <v>1</v>
      </c>
      <c r="E34">
        <v>25</v>
      </c>
      <c r="F34" s="426"/>
      <c r="G34" t="s">
        <v>57</v>
      </c>
      <c r="H34">
        <v>11</v>
      </c>
      <c r="I34">
        <v>16</v>
      </c>
      <c r="J34">
        <v>27</v>
      </c>
    </row>
    <row r="35" spans="1:15">
      <c r="A35">
        <v>11</v>
      </c>
      <c r="C35">
        <v>20</v>
      </c>
      <c r="E35">
        <v>20</v>
      </c>
      <c r="F35" s="426"/>
      <c r="G35" t="s">
        <v>58</v>
      </c>
      <c r="H35">
        <v>2</v>
      </c>
      <c r="I35">
        <v>1</v>
      </c>
      <c r="J35">
        <v>3</v>
      </c>
    </row>
    <row r="36" spans="1:15">
      <c r="A36" t="s">
        <v>20</v>
      </c>
      <c r="B36">
        <v>187</v>
      </c>
      <c r="C36">
        <v>53</v>
      </c>
      <c r="D36">
        <v>25</v>
      </c>
      <c r="E36">
        <v>265</v>
      </c>
      <c r="F36" s="426"/>
      <c r="G36" t="s">
        <v>20</v>
      </c>
      <c r="H36">
        <v>147</v>
      </c>
      <c r="I36">
        <v>118</v>
      </c>
      <c r="J36">
        <v>265</v>
      </c>
    </row>
    <row r="39" spans="1:15">
      <c r="O39">
        <f>109/245</f>
        <v>0.44489795918367347</v>
      </c>
    </row>
    <row r="40" spans="1:15">
      <c r="O40">
        <f>136/245</f>
        <v>0.55510204081632653</v>
      </c>
    </row>
    <row r="44" spans="1:15">
      <c r="A44" s="54" t="s">
        <v>15</v>
      </c>
      <c r="B44" t="s">
        <v>29</v>
      </c>
    </row>
    <row r="46" spans="1:15">
      <c r="A46" s="54" t="s">
        <v>14</v>
      </c>
      <c r="B46" s="54" t="s">
        <v>27</v>
      </c>
    </row>
    <row r="47" spans="1:15">
      <c r="A47" s="54" t="s">
        <v>16</v>
      </c>
      <c r="B47" t="s">
        <v>25</v>
      </c>
      <c r="C47" t="s">
        <v>24</v>
      </c>
      <c r="D47" t="s">
        <v>20</v>
      </c>
      <c r="G47" s="60" t="s">
        <v>16</v>
      </c>
    </row>
    <row r="48" spans="1:15">
      <c r="A48">
        <v>1</v>
      </c>
      <c r="B48">
        <v>9</v>
      </c>
      <c r="C48">
        <v>14</v>
      </c>
      <c r="D48">
        <v>23</v>
      </c>
      <c r="G48" s="54" t="s">
        <v>14</v>
      </c>
      <c r="H48" s="54" t="s">
        <v>15</v>
      </c>
    </row>
    <row r="49" spans="1:11">
      <c r="A49">
        <v>2</v>
      </c>
      <c r="B49">
        <v>9</v>
      </c>
      <c r="C49">
        <v>11</v>
      </c>
      <c r="D49">
        <v>20</v>
      </c>
      <c r="G49" s="54" t="s">
        <v>16</v>
      </c>
      <c r="H49" t="s">
        <v>17</v>
      </c>
      <c r="I49" t="s">
        <v>18</v>
      </c>
      <c r="J49" t="s">
        <v>19</v>
      </c>
      <c r="K49" t="s">
        <v>20</v>
      </c>
    </row>
    <row r="50" spans="1:11">
      <c r="A50">
        <v>3</v>
      </c>
      <c r="B50">
        <v>13</v>
      </c>
      <c r="C50">
        <v>10</v>
      </c>
      <c r="D50">
        <v>23</v>
      </c>
      <c r="G50">
        <v>1</v>
      </c>
      <c r="H50">
        <v>20</v>
      </c>
      <c r="J50">
        <v>3</v>
      </c>
      <c r="K50">
        <v>23</v>
      </c>
    </row>
    <row r="51" spans="1:11">
      <c r="A51">
        <v>4</v>
      </c>
      <c r="B51">
        <v>12</v>
      </c>
      <c r="C51">
        <v>15</v>
      </c>
      <c r="D51">
        <v>27</v>
      </c>
      <c r="G51">
        <v>2</v>
      </c>
      <c r="H51">
        <v>15</v>
      </c>
      <c r="I51">
        <v>1</v>
      </c>
      <c r="J51">
        <v>4</v>
      </c>
      <c r="K51">
        <v>20</v>
      </c>
    </row>
    <row r="52" spans="1:11">
      <c r="A52">
        <v>5</v>
      </c>
      <c r="B52">
        <v>13</v>
      </c>
      <c r="C52">
        <v>12</v>
      </c>
      <c r="D52">
        <v>25</v>
      </c>
      <c r="G52">
        <v>3</v>
      </c>
      <c r="H52">
        <v>18</v>
      </c>
      <c r="I52">
        <v>3</v>
      </c>
      <c r="J52">
        <v>2</v>
      </c>
      <c r="K52">
        <v>23</v>
      </c>
    </row>
    <row r="53" spans="1:11">
      <c r="A53">
        <v>6</v>
      </c>
      <c r="B53">
        <v>15</v>
      </c>
      <c r="C53">
        <v>10</v>
      </c>
      <c r="D53">
        <v>25</v>
      </c>
      <c r="G53">
        <v>4</v>
      </c>
      <c r="H53">
        <v>25</v>
      </c>
      <c r="I53">
        <v>1</v>
      </c>
      <c r="J53">
        <v>1</v>
      </c>
      <c r="K53">
        <v>27</v>
      </c>
    </row>
    <row r="54" spans="1:11">
      <c r="A54">
        <v>7</v>
      </c>
      <c r="B54">
        <v>19</v>
      </c>
      <c r="C54">
        <v>8</v>
      </c>
      <c r="D54">
        <v>27</v>
      </c>
      <c r="G54">
        <v>5</v>
      </c>
      <c r="H54">
        <v>18</v>
      </c>
      <c r="I54">
        <v>2</v>
      </c>
      <c r="J54">
        <v>5</v>
      </c>
      <c r="K54">
        <v>25</v>
      </c>
    </row>
    <row r="55" spans="1:11">
      <c r="A55">
        <v>8</v>
      </c>
      <c r="B55">
        <v>16</v>
      </c>
      <c r="C55">
        <v>10</v>
      </c>
      <c r="D55">
        <v>26</v>
      </c>
      <c r="G55">
        <v>6</v>
      </c>
      <c r="H55">
        <v>23</v>
      </c>
      <c r="I55">
        <v>1</v>
      </c>
      <c r="J55">
        <v>1</v>
      </c>
      <c r="K55">
        <v>25</v>
      </c>
    </row>
    <row r="56" spans="1:11">
      <c r="A56">
        <v>9</v>
      </c>
      <c r="B56">
        <v>15</v>
      </c>
      <c r="C56">
        <v>9</v>
      </c>
      <c r="D56">
        <v>24</v>
      </c>
      <c r="G56">
        <v>7</v>
      </c>
      <c r="H56">
        <v>24</v>
      </c>
      <c r="J56">
        <v>3</v>
      </c>
      <c r="K56">
        <v>27</v>
      </c>
    </row>
    <row r="57" spans="1:11">
      <c r="A57">
        <v>10</v>
      </c>
      <c r="B57">
        <v>15</v>
      </c>
      <c r="C57">
        <v>10</v>
      </c>
      <c r="D57">
        <v>25</v>
      </c>
      <c r="G57">
        <v>8</v>
      </c>
      <c r="H57">
        <v>17</v>
      </c>
      <c r="I57">
        <v>6</v>
      </c>
      <c r="J57">
        <v>3</v>
      </c>
      <c r="K57">
        <v>26</v>
      </c>
    </row>
    <row r="58" spans="1:11">
      <c r="A58">
        <v>11</v>
      </c>
      <c r="B58">
        <v>11</v>
      </c>
      <c r="C58">
        <v>9</v>
      </c>
      <c r="D58">
        <v>20</v>
      </c>
      <c r="G58">
        <v>9</v>
      </c>
      <c r="H58">
        <v>15</v>
      </c>
      <c r="I58">
        <v>7</v>
      </c>
      <c r="J58">
        <v>2</v>
      </c>
      <c r="K58">
        <v>24</v>
      </c>
    </row>
    <row r="59" spans="1:11">
      <c r="A59" t="s">
        <v>20</v>
      </c>
      <c r="B59">
        <v>147</v>
      </c>
      <c r="C59">
        <v>118</v>
      </c>
      <c r="D59">
        <v>265</v>
      </c>
      <c r="G59">
        <v>10</v>
      </c>
      <c r="H59">
        <v>12</v>
      </c>
      <c r="I59">
        <v>12</v>
      </c>
      <c r="J59">
        <v>1</v>
      </c>
      <c r="K59">
        <v>25</v>
      </c>
    </row>
    <row r="60" spans="1:11">
      <c r="G60">
        <v>11</v>
      </c>
      <c r="I60">
        <v>20</v>
      </c>
      <c r="K60">
        <v>20</v>
      </c>
    </row>
    <row r="61" spans="1:11">
      <c r="G61" t="s">
        <v>20</v>
      </c>
      <c r="H61">
        <v>187</v>
      </c>
      <c r="I61">
        <v>53</v>
      </c>
      <c r="J61">
        <v>25</v>
      </c>
      <c r="K61">
        <v>265</v>
      </c>
    </row>
  </sheetData>
  <conditionalFormatting pivot="1" sqref="K6:K17">
    <cfRule type="dataBar" priority="5">
      <dataBar>
        <cfvo type="min"/>
        <cfvo type="max"/>
        <color rgb="FFFF555A"/>
      </dataBar>
      <extLst>
        <ext xmlns:x14="http://schemas.microsoft.com/office/spreadsheetml/2009/9/main" uri="{B025F937-C7B1-47D3-B67F-A62EFF666E3E}">
          <x14:id>{95873581-92BF-4C3E-A8D9-FCA987566874}</x14:id>
        </ext>
      </extLst>
    </cfRule>
  </conditionalFormatting>
  <conditionalFormatting pivot="1" sqref="B48:D57">
    <cfRule type="dataBar" priority="3">
      <dataBar>
        <cfvo type="min"/>
        <cfvo type="max"/>
        <color rgb="FFFF555A"/>
      </dataBar>
      <extLst>
        <ext xmlns:x14="http://schemas.microsoft.com/office/spreadsheetml/2009/9/main" uri="{B025F937-C7B1-47D3-B67F-A62EFF666E3E}">
          <x14:id>{DD44B1EB-3ACF-4902-91B0-31D07FBB9C56}</x14:id>
        </ext>
      </extLst>
    </cfRule>
  </conditionalFormatting>
  <conditionalFormatting pivot="1" sqref="H6:J17">
    <cfRule type="dataBar" priority="1">
      <dataBar>
        <cfvo type="min"/>
        <cfvo type="max"/>
        <color rgb="FFFF555A"/>
      </dataBar>
      <extLst>
        <ext xmlns:x14="http://schemas.microsoft.com/office/spreadsheetml/2009/9/main" uri="{B025F937-C7B1-47D3-B67F-A62EFF666E3E}">
          <x14:id>{A87087E6-181B-449D-9A8F-FD3A103FD2A5}</x14:id>
        </ext>
      </extLst>
    </cfRule>
  </conditionalFormatting>
  <pageMargins left="0.7" right="0.7" top="0.75" bottom="0.75" header="0.3" footer="0.3"/>
  <pageSetup paperSize="9" orientation="portrait" r:id="rId9"/>
  <drawing r:id="rId10"/>
  <extLst>
    <ext xmlns:x14="http://schemas.microsoft.com/office/spreadsheetml/2009/9/main" uri="{78C0D931-6437-407d-A8EE-F0AAD7539E65}">
      <x14:conditionalFormattings>
        <x14:conditionalFormatting xmlns:xm="http://schemas.microsoft.com/office/excel/2006/main" pivot="1">
          <x14:cfRule type="dataBar" id="{95873581-92BF-4C3E-A8D9-FCA987566874}">
            <x14:dataBar minLength="0" maxLength="100" gradient="0">
              <x14:cfvo type="autoMin"/>
              <x14:cfvo type="autoMax"/>
              <x14:negativeFillColor rgb="FFFF0000"/>
              <x14:axisColor rgb="FF000000"/>
            </x14:dataBar>
          </x14:cfRule>
          <xm:sqref>K6:K17</xm:sqref>
        </x14:conditionalFormatting>
        <x14:conditionalFormatting xmlns:xm="http://schemas.microsoft.com/office/excel/2006/main" pivot="1">
          <x14:cfRule type="dataBar" id="{DD44B1EB-3ACF-4902-91B0-31D07FBB9C56}">
            <x14:dataBar minLength="0" maxLength="100" border="1" negativeBarBorderColorSameAsPositive="0">
              <x14:cfvo type="autoMin"/>
              <x14:cfvo type="autoMax"/>
              <x14:borderColor rgb="FFFF555A"/>
              <x14:negativeFillColor rgb="FFFF0000"/>
              <x14:negativeBorderColor rgb="FFFF0000"/>
              <x14:axisColor rgb="FF000000"/>
            </x14:dataBar>
          </x14:cfRule>
          <xm:sqref>B48:D57</xm:sqref>
        </x14:conditionalFormatting>
        <x14:conditionalFormatting xmlns:xm="http://schemas.microsoft.com/office/excel/2006/main" pivot="1">
          <x14:cfRule type="dataBar" id="{A87087E6-181B-449D-9A8F-FD3A103FD2A5}">
            <x14:dataBar minLength="0" maxLength="100" gradient="0">
              <x14:cfvo type="autoMin"/>
              <x14:cfvo type="autoMax"/>
              <x14:negativeFillColor rgb="FFFF0000"/>
              <x14:axisColor rgb="FF000000"/>
            </x14:dataBar>
          </x14:cfRule>
          <xm:sqref>H6:J17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150F-B308-41D5-855F-324C5517752A}">
  <sheetPr codeName="Sheet4"/>
  <dimension ref="A3:F38"/>
  <sheetViews>
    <sheetView workbookViewId="0">
      <selection activeCell="C17" sqref="C17"/>
    </sheetView>
  </sheetViews>
  <sheetFormatPr defaultRowHeight="14.45"/>
  <cols>
    <col min="1" max="1" width="13" bestFit="1" customWidth="1"/>
    <col min="2" max="2" width="15.28515625" bestFit="1" customWidth="1"/>
    <col min="3" max="3" width="12.85546875" bestFit="1" customWidth="1"/>
    <col min="4" max="4" width="10.140625" bestFit="1" customWidth="1"/>
    <col min="5" max="5" width="10.5703125" bestFit="1" customWidth="1"/>
    <col min="6" max="6" width="10.7109375" bestFit="1" customWidth="1"/>
  </cols>
  <sheetData>
    <row r="3" spans="1:6">
      <c r="A3" s="54" t="s">
        <v>59</v>
      </c>
      <c r="B3" s="54" t="s">
        <v>60</v>
      </c>
    </row>
    <row r="4" spans="1:6">
      <c r="A4" s="54" t="s">
        <v>61</v>
      </c>
      <c r="B4" t="s">
        <v>17</v>
      </c>
      <c r="C4" t="s">
        <v>62</v>
      </c>
      <c r="D4" t="s">
        <v>18</v>
      </c>
      <c r="E4" t="s">
        <v>19</v>
      </c>
      <c r="F4" t="s">
        <v>20</v>
      </c>
    </row>
    <row r="5" spans="1:6">
      <c r="A5" s="41">
        <v>1</v>
      </c>
      <c r="B5">
        <v>20</v>
      </c>
      <c r="C5">
        <v>2</v>
      </c>
      <c r="E5">
        <v>3</v>
      </c>
      <c r="F5">
        <v>25</v>
      </c>
    </row>
    <row r="6" spans="1:6">
      <c r="A6" s="41">
        <v>2</v>
      </c>
      <c r="B6">
        <v>15</v>
      </c>
      <c r="D6">
        <v>1</v>
      </c>
      <c r="E6">
        <v>4</v>
      </c>
      <c r="F6">
        <v>20</v>
      </c>
    </row>
    <row r="7" spans="1:6">
      <c r="A7" s="41">
        <v>3</v>
      </c>
      <c r="B7">
        <v>18</v>
      </c>
      <c r="C7">
        <v>1</v>
      </c>
      <c r="D7">
        <v>3</v>
      </c>
      <c r="E7">
        <v>2</v>
      </c>
      <c r="F7">
        <v>24</v>
      </c>
    </row>
    <row r="8" spans="1:6">
      <c r="A8" s="41">
        <v>4</v>
      </c>
      <c r="B8">
        <v>25</v>
      </c>
      <c r="D8">
        <v>1</v>
      </c>
      <c r="E8">
        <v>1</v>
      </c>
      <c r="F8">
        <v>27</v>
      </c>
    </row>
    <row r="9" spans="1:6">
      <c r="A9" s="41">
        <v>5</v>
      </c>
      <c r="B9">
        <v>18</v>
      </c>
      <c r="D9">
        <v>2</v>
      </c>
      <c r="E9">
        <v>5</v>
      </c>
      <c r="F9">
        <v>25</v>
      </c>
    </row>
    <row r="10" spans="1:6">
      <c r="A10" s="41">
        <v>6</v>
      </c>
      <c r="B10">
        <v>23</v>
      </c>
      <c r="D10">
        <v>1</v>
      </c>
      <c r="E10">
        <v>1</v>
      </c>
      <c r="F10">
        <v>25</v>
      </c>
    </row>
    <row r="11" spans="1:6">
      <c r="A11" s="41">
        <v>7</v>
      </c>
      <c r="B11">
        <v>24</v>
      </c>
      <c r="E11">
        <v>3</v>
      </c>
      <c r="F11">
        <v>27</v>
      </c>
    </row>
    <row r="12" spans="1:6">
      <c r="A12" s="41">
        <v>8</v>
      </c>
      <c r="B12">
        <v>17</v>
      </c>
      <c r="D12">
        <v>6</v>
      </c>
      <c r="E12">
        <v>3</v>
      </c>
      <c r="F12">
        <v>26</v>
      </c>
    </row>
    <row r="13" spans="1:6">
      <c r="A13" s="41">
        <v>9</v>
      </c>
      <c r="B13">
        <v>15</v>
      </c>
      <c r="D13">
        <v>7</v>
      </c>
      <c r="E13">
        <v>2</v>
      </c>
      <c r="F13">
        <v>24</v>
      </c>
    </row>
    <row r="14" spans="1:6">
      <c r="A14" s="41">
        <v>10</v>
      </c>
      <c r="B14">
        <v>12</v>
      </c>
      <c r="D14">
        <v>12</v>
      </c>
      <c r="E14">
        <v>1</v>
      </c>
      <c r="F14">
        <v>25</v>
      </c>
    </row>
    <row r="15" spans="1:6">
      <c r="A15" s="41" t="s">
        <v>20</v>
      </c>
      <c r="B15">
        <v>187</v>
      </c>
      <c r="C15">
        <v>3</v>
      </c>
      <c r="D15">
        <v>33</v>
      </c>
      <c r="E15">
        <v>25</v>
      </c>
      <c r="F15">
        <v>248</v>
      </c>
    </row>
    <row r="20" spans="1:5">
      <c r="A20" s="54" t="s">
        <v>59</v>
      </c>
      <c r="B20" s="54" t="s">
        <v>60</v>
      </c>
    </row>
    <row r="21" spans="1:5">
      <c r="A21" s="54" t="s">
        <v>61</v>
      </c>
      <c r="B21" t="s">
        <v>17</v>
      </c>
      <c r="C21" t="s">
        <v>18</v>
      </c>
      <c r="D21" t="s">
        <v>19</v>
      </c>
      <c r="E21" t="s">
        <v>20</v>
      </c>
    </row>
    <row r="22" spans="1:5">
      <c r="A22" s="41" t="s">
        <v>25</v>
      </c>
      <c r="B22">
        <v>104</v>
      </c>
      <c r="C22">
        <v>20</v>
      </c>
      <c r="D22">
        <v>12</v>
      </c>
      <c r="E22">
        <v>136</v>
      </c>
    </row>
    <row r="23" spans="1:5">
      <c r="A23" s="41" t="s">
        <v>24</v>
      </c>
      <c r="B23">
        <v>83</v>
      </c>
      <c r="C23">
        <v>13</v>
      </c>
      <c r="D23">
        <v>13</v>
      </c>
      <c r="E23">
        <v>109</v>
      </c>
    </row>
    <row r="24" spans="1:5">
      <c r="A24" s="41" t="s">
        <v>20</v>
      </c>
      <c r="B24">
        <v>187</v>
      </c>
      <c r="C24">
        <v>33</v>
      </c>
      <c r="D24">
        <v>25</v>
      </c>
      <c r="E24">
        <v>245</v>
      </c>
    </row>
    <row r="33" spans="2:5">
      <c r="C33">
        <f>65+78+32+49+12+9</f>
        <v>245</v>
      </c>
    </row>
    <row r="34" spans="2:5">
      <c r="B34" t="s">
        <v>61</v>
      </c>
      <c r="C34" t="s">
        <v>25</v>
      </c>
      <c r="D34" t="s">
        <v>24</v>
      </c>
      <c r="E34" t="s">
        <v>20</v>
      </c>
    </row>
    <row r="35" spans="2:5">
      <c r="B35" t="s">
        <v>17</v>
      </c>
      <c r="C35">
        <v>80</v>
      </c>
      <c r="D35">
        <v>65</v>
      </c>
      <c r="E35">
        <v>145</v>
      </c>
    </row>
    <row r="36" spans="2:5">
      <c r="B36" t="s">
        <v>18</v>
      </c>
      <c r="C36">
        <v>47</v>
      </c>
      <c r="D36">
        <v>32</v>
      </c>
      <c r="E36">
        <v>79</v>
      </c>
    </row>
    <row r="37" spans="2:5">
      <c r="B37" t="s">
        <v>19</v>
      </c>
      <c r="C37">
        <v>9</v>
      </c>
      <c r="D37">
        <v>12</v>
      </c>
      <c r="E37">
        <v>21</v>
      </c>
    </row>
    <row r="38" spans="2:5">
      <c r="B38" t="s">
        <v>20</v>
      </c>
      <c r="C38">
        <v>136</v>
      </c>
      <c r="D38">
        <v>109</v>
      </c>
      <c r="E38">
        <v>245</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dimension ref="A1:CV287"/>
  <sheetViews>
    <sheetView tabSelected="1" topLeftCell="R1" zoomScaleNormal="100" workbookViewId="0">
      <pane ySplit="1" topLeftCell="A245" activePane="bottomLeft" state="frozen"/>
      <selection pane="bottomLeft" activeCell="BM127" sqref="BM127"/>
    </sheetView>
  </sheetViews>
  <sheetFormatPr defaultRowHeight="14.45"/>
  <cols>
    <col min="1" max="1" width="7" customWidth="1"/>
    <col min="2" max="2" width="15.85546875" customWidth="1"/>
    <col min="3" max="3" width="13.7109375" customWidth="1"/>
    <col min="4" max="4" width="16.7109375" customWidth="1"/>
    <col min="5" max="5" width="14.85546875" customWidth="1"/>
    <col min="6" max="6" width="13.5703125" customWidth="1"/>
    <col min="7" max="7" width="11.5703125" customWidth="1"/>
    <col min="8" max="8" width="15.42578125" customWidth="1"/>
    <col min="9" max="9" width="23" customWidth="1"/>
    <col min="10" max="10" width="19.85546875" customWidth="1"/>
    <col min="11" max="11" width="29.7109375" customWidth="1"/>
    <col min="12" max="12" width="33.5703125" customWidth="1"/>
    <col min="13" max="13" width="20.140625" customWidth="1"/>
    <col min="14" max="14" width="16.5703125" style="41" customWidth="1"/>
    <col min="15" max="15" width="17.140625" customWidth="1"/>
    <col min="16" max="16" width="18.42578125" style="41" customWidth="1"/>
    <col min="17" max="17" width="13.5703125" customWidth="1"/>
    <col min="18" max="18" width="24.85546875" customWidth="1"/>
    <col min="19" max="19" width="24.85546875" style="42" customWidth="1"/>
    <col min="20" max="20" width="29.5703125" style="43" hidden="1" customWidth="1"/>
    <col min="21" max="21" width="34.42578125" hidden="1" customWidth="1"/>
    <col min="22" max="22" width="14.5703125" hidden="1" customWidth="1"/>
    <col min="23" max="23" width="39.42578125" style="41" hidden="1" customWidth="1"/>
    <col min="24" max="24" width="19.42578125" style="41" hidden="1" customWidth="1"/>
    <col min="25" max="25" width="12.85546875" style="41" hidden="1" customWidth="1"/>
    <col min="26" max="26" width="11.5703125" style="41" hidden="1" customWidth="1"/>
    <col min="27" max="27" width="11.5703125" hidden="1" customWidth="1"/>
    <col min="28" max="28" width="14.140625" hidden="1" customWidth="1"/>
    <col min="29" max="29" width="11.42578125" style="300" hidden="1" customWidth="1"/>
    <col min="30" max="30" width="11.5703125" hidden="1" customWidth="1"/>
    <col min="31" max="31" width="33.140625" hidden="1" customWidth="1"/>
    <col min="32" max="32" width="29.5703125" hidden="1" customWidth="1"/>
    <col min="33" max="33" width="21.7109375" hidden="1" customWidth="1"/>
    <col min="34" max="34" width="13.5703125" style="44" hidden="1" customWidth="1"/>
    <col min="35" max="35" width="26.5703125" hidden="1" customWidth="1"/>
    <col min="36" max="36" width="17.5703125" hidden="1" customWidth="1"/>
    <col min="37" max="37" width="15.42578125" hidden="1" customWidth="1"/>
    <col min="38" max="38" width="11.42578125" style="44" hidden="1" customWidth="1"/>
    <col min="39" max="39" width="14.42578125" style="44" hidden="1" customWidth="1"/>
    <col min="40" max="40" width="15.85546875" style="44" hidden="1" customWidth="1"/>
    <col min="41" max="41" width="17.42578125" style="51" hidden="1" customWidth="1"/>
    <col min="42" max="42" width="22.140625" style="51" hidden="1" customWidth="1"/>
    <col min="43" max="43" width="25.28515625" style="51" hidden="1" customWidth="1"/>
    <col min="44" max="44" width="13.42578125" style="44" hidden="1" customWidth="1"/>
    <col min="45" max="45" width="18.7109375" customWidth="1"/>
    <col min="46" max="46" width="42.42578125" style="42" customWidth="1"/>
    <col min="47" max="47" width="24.7109375" customWidth="1"/>
    <col min="48" max="48" width="13" customWidth="1"/>
    <col min="49" max="49" width="10.85546875" customWidth="1"/>
    <col min="50" max="50" width="14.140625" customWidth="1"/>
    <col min="51" max="51" width="13.85546875" style="44" customWidth="1"/>
    <col min="52" max="52" width="15.28515625" customWidth="1"/>
    <col min="53" max="53" width="13" customWidth="1"/>
    <col min="54" max="54" width="13.5703125" customWidth="1"/>
    <col min="55" max="55" width="35.5703125" customWidth="1"/>
    <col min="56" max="57" width="11.5703125" customWidth="1"/>
    <col min="58" max="59" width="14" customWidth="1"/>
    <col min="60" max="60" width="12.42578125" customWidth="1"/>
    <col min="61" max="61" width="13" customWidth="1"/>
    <col min="62" max="62" width="13.85546875" customWidth="1"/>
    <col min="63" max="63" width="16.5703125" style="45" customWidth="1"/>
    <col min="64" max="64" width="13.85546875" customWidth="1"/>
    <col min="65" max="66" width="16.42578125" style="44" customWidth="1"/>
    <col min="67" max="67" width="20.42578125" customWidth="1"/>
    <col min="68" max="69" width="9.140625" customWidth="1"/>
    <col min="70" max="70" width="13.28515625" customWidth="1"/>
    <col min="71" max="71" width="15.85546875" customWidth="1"/>
    <col min="72" max="72" width="12.42578125" customWidth="1"/>
    <col min="73" max="73" width="16.5703125" customWidth="1"/>
    <col min="74" max="74" width="15.42578125" customWidth="1"/>
    <col min="75" max="75" width="14.42578125" customWidth="1"/>
    <col min="76" max="76" width="15.5703125" customWidth="1"/>
    <col min="77" max="77" width="8.85546875" customWidth="1"/>
    <col min="78" max="78" width="18.28515625" customWidth="1"/>
    <col min="79" max="79" width="22.85546875" customWidth="1"/>
    <col min="80" max="80" width="21" customWidth="1"/>
    <col min="81" max="82" width="8.85546875" customWidth="1"/>
    <col min="83" max="83" width="15.140625" customWidth="1"/>
    <col min="84" max="84" width="13.42578125" customWidth="1"/>
    <col min="85" max="85" width="14.42578125" customWidth="1"/>
    <col min="86" max="86" width="15" customWidth="1"/>
    <col min="87" max="87" width="21.42578125" customWidth="1"/>
    <col min="88" max="88" width="13.42578125" customWidth="1"/>
    <col min="89" max="93" width="8.85546875" customWidth="1"/>
    <col min="94" max="94" width="14.42578125" customWidth="1"/>
    <col min="95" max="95" width="12.5703125" style="49" customWidth="1"/>
    <col min="96" max="97" width="11.5703125" style="49" customWidth="1"/>
    <col min="98" max="98" width="8.85546875" customWidth="1"/>
    <col min="99" max="100" width="12.5703125" style="49" customWidth="1"/>
    <col min="101" max="102" width="8.85546875" customWidth="1"/>
    <col min="103" max="103" width="9.85546875" customWidth="1"/>
    <col min="104" max="104" width="17.5703125" customWidth="1"/>
  </cols>
  <sheetData>
    <row r="1" spans="1:88" s="52" customFormat="1" ht="52.5" customHeight="1">
      <c r="A1" s="322" t="s">
        <v>63</v>
      </c>
      <c r="B1" s="323" t="s">
        <v>64</v>
      </c>
      <c r="C1" s="323" t="s">
        <v>65</v>
      </c>
      <c r="D1" s="323" t="s">
        <v>66</v>
      </c>
      <c r="E1" s="323" t="s">
        <v>67</v>
      </c>
      <c r="F1" s="323" t="s">
        <v>27</v>
      </c>
      <c r="G1" s="323" t="s">
        <v>16</v>
      </c>
      <c r="H1" s="323" t="s">
        <v>48</v>
      </c>
      <c r="I1" s="323" t="s">
        <v>32</v>
      </c>
      <c r="J1" s="323" t="s">
        <v>68</v>
      </c>
      <c r="K1" s="323" t="s">
        <v>69</v>
      </c>
      <c r="L1" s="323" t="s">
        <v>31</v>
      </c>
      <c r="M1" s="323" t="s">
        <v>70</v>
      </c>
      <c r="N1" s="323" t="s">
        <v>71</v>
      </c>
      <c r="O1" s="323" t="s">
        <v>72</v>
      </c>
      <c r="P1" s="323" t="s">
        <v>73</v>
      </c>
      <c r="Q1" s="323" t="s">
        <v>74</v>
      </c>
      <c r="R1" s="323" t="s">
        <v>75</v>
      </c>
      <c r="S1" s="323" t="s">
        <v>76</v>
      </c>
      <c r="T1" s="324" t="s">
        <v>77</v>
      </c>
      <c r="U1" s="292" t="s">
        <v>78</v>
      </c>
      <c r="V1" s="292" t="s">
        <v>79</v>
      </c>
      <c r="W1" s="292" t="s">
        <v>80</v>
      </c>
      <c r="X1" s="292" t="s">
        <v>81</v>
      </c>
      <c r="Y1" s="293" t="s">
        <v>82</v>
      </c>
      <c r="Z1" s="293" t="s">
        <v>83</v>
      </c>
      <c r="AA1" s="292" t="s">
        <v>84</v>
      </c>
      <c r="AB1" s="294" t="s">
        <v>85</v>
      </c>
      <c r="AC1" s="299" t="s">
        <v>86</v>
      </c>
      <c r="AD1" s="294" t="s">
        <v>19</v>
      </c>
      <c r="AE1" s="294" t="s">
        <v>87</v>
      </c>
      <c r="AF1" s="294" t="s">
        <v>88</v>
      </c>
      <c r="AG1" s="294" t="s">
        <v>89</v>
      </c>
      <c r="AH1" s="294" t="s">
        <v>90</v>
      </c>
      <c r="AI1" s="294" t="s">
        <v>91</v>
      </c>
      <c r="AJ1" s="294" t="s">
        <v>92</v>
      </c>
      <c r="AK1" s="294" t="s">
        <v>93</v>
      </c>
      <c r="AL1" s="293" t="s">
        <v>94</v>
      </c>
      <c r="AM1" s="293" t="s">
        <v>95</v>
      </c>
      <c r="AN1" s="293" t="s">
        <v>96</v>
      </c>
      <c r="AO1" s="293" t="s">
        <v>97</v>
      </c>
      <c r="AP1" s="293" t="s">
        <v>98</v>
      </c>
      <c r="AQ1" s="293" t="s">
        <v>99</v>
      </c>
      <c r="AR1" s="293" t="s">
        <v>100</v>
      </c>
      <c r="AS1" s="293" t="s">
        <v>101</v>
      </c>
      <c r="AT1" s="430" t="s">
        <v>102</v>
      </c>
      <c r="AU1" s="294" t="s">
        <v>103</v>
      </c>
      <c r="AV1" s="294" t="s">
        <v>104</v>
      </c>
      <c r="AW1" s="294" t="s">
        <v>105</v>
      </c>
      <c r="AX1" s="294" t="s">
        <v>106</v>
      </c>
      <c r="AY1" s="294" t="s">
        <v>107</v>
      </c>
      <c r="AZ1" s="294" t="s">
        <v>108</v>
      </c>
      <c r="BA1" s="294" t="s">
        <v>109</v>
      </c>
      <c r="BB1" s="294" t="s">
        <v>110</v>
      </c>
      <c r="BC1" s="294" t="s">
        <v>111</v>
      </c>
      <c r="BD1" s="294" t="s">
        <v>112</v>
      </c>
      <c r="BE1" s="294" t="s">
        <v>113</v>
      </c>
      <c r="BF1" s="294" t="s">
        <v>114</v>
      </c>
      <c r="BG1" s="294" t="s">
        <v>115</v>
      </c>
      <c r="BH1" s="294" t="s">
        <v>116</v>
      </c>
      <c r="BI1" s="294" t="s">
        <v>117</v>
      </c>
      <c r="BJ1" s="294" t="s">
        <v>118</v>
      </c>
      <c r="BK1" s="295" t="s">
        <v>119</v>
      </c>
      <c r="BL1" s="294" t="s">
        <v>15</v>
      </c>
      <c r="BM1" s="296" t="s">
        <v>120</v>
      </c>
      <c r="BN1" s="296" t="s">
        <v>121</v>
      </c>
      <c r="BO1" s="294" t="s">
        <v>122</v>
      </c>
      <c r="BP1" s="294" t="s">
        <v>123</v>
      </c>
      <c r="BQ1" s="294" t="s">
        <v>124</v>
      </c>
      <c r="BR1" s="294" t="s">
        <v>125</v>
      </c>
      <c r="BS1" s="294" t="s">
        <v>126</v>
      </c>
      <c r="BT1" s="294" t="s">
        <v>127</v>
      </c>
      <c r="BU1" s="294" t="s">
        <v>128</v>
      </c>
      <c r="BV1" s="294" t="s">
        <v>129</v>
      </c>
      <c r="BW1" s="294" t="s">
        <v>130</v>
      </c>
      <c r="BX1" s="294" t="s">
        <v>131</v>
      </c>
      <c r="BY1" s="294" t="s">
        <v>132</v>
      </c>
      <c r="BZ1" s="297" t="s">
        <v>133</v>
      </c>
      <c r="CA1" s="297" t="s">
        <v>134</v>
      </c>
      <c r="CB1" s="294" t="s">
        <v>135</v>
      </c>
      <c r="CC1" s="294" t="s">
        <v>136</v>
      </c>
      <c r="CD1" s="294" t="s">
        <v>137</v>
      </c>
      <c r="CE1" s="294" t="s">
        <v>138</v>
      </c>
      <c r="CF1" s="402" t="s">
        <v>139</v>
      </c>
      <c r="CG1" s="294" t="s">
        <v>140</v>
      </c>
      <c r="CH1" s="294" t="s">
        <v>141</v>
      </c>
      <c r="CI1" s="294" t="s">
        <v>142</v>
      </c>
      <c r="CJ1" s="298"/>
    </row>
    <row r="2" spans="1:88" ht="26.1" hidden="1" customHeight="1">
      <c r="A2" s="75">
        <v>1</v>
      </c>
      <c r="B2" s="75" t="s">
        <v>143</v>
      </c>
      <c r="C2" s="75" t="s">
        <v>144</v>
      </c>
      <c r="D2" s="75" t="s">
        <v>145</v>
      </c>
      <c r="E2" s="75" t="s">
        <v>146</v>
      </c>
      <c r="F2" s="75" t="s">
        <v>24</v>
      </c>
      <c r="G2" s="75">
        <v>1</v>
      </c>
      <c r="H2" s="75" t="s">
        <v>51</v>
      </c>
      <c r="I2" s="75" t="s">
        <v>30</v>
      </c>
      <c r="J2" s="75" t="s">
        <v>147</v>
      </c>
      <c r="K2" s="75" t="s">
        <v>148</v>
      </c>
      <c r="L2" s="75" t="s">
        <v>30</v>
      </c>
      <c r="M2" s="75" t="s">
        <v>149</v>
      </c>
      <c r="N2" s="225"/>
      <c r="O2" s="2" t="s">
        <v>150</v>
      </c>
      <c r="P2" s="3" t="s">
        <v>150</v>
      </c>
      <c r="Q2" s="75" t="s">
        <v>150</v>
      </c>
      <c r="R2" s="75" t="s">
        <v>151</v>
      </c>
      <c r="S2" s="75" t="s">
        <v>152</v>
      </c>
      <c r="T2" s="367"/>
      <c r="U2" s="226" t="s">
        <v>153</v>
      </c>
      <c r="V2" s="226">
        <v>28116</v>
      </c>
      <c r="W2" s="82" t="s">
        <v>154</v>
      </c>
      <c r="X2" s="82" t="s">
        <v>155</v>
      </c>
      <c r="Y2" s="82" t="s">
        <v>156</v>
      </c>
      <c r="Z2" s="82" t="s">
        <v>157</v>
      </c>
      <c r="AA2" s="76">
        <v>16.5</v>
      </c>
      <c r="AB2" s="77">
        <v>40603</v>
      </c>
      <c r="AC2" s="77">
        <v>40603</v>
      </c>
      <c r="AD2" s="77"/>
      <c r="AE2" s="4" t="s">
        <v>158</v>
      </c>
      <c r="AF2" s="6" t="s">
        <v>159</v>
      </c>
      <c r="AG2" s="6"/>
      <c r="AH2" s="75">
        <f t="shared" ref="AH2:AH33" si="0">COUNTA(AE2:AG2)</f>
        <v>2</v>
      </c>
      <c r="AI2" s="4" t="s">
        <v>160</v>
      </c>
      <c r="AJ2" s="4" t="s">
        <v>161</v>
      </c>
      <c r="AK2" s="5"/>
      <c r="AL2" s="5" t="s">
        <v>149</v>
      </c>
      <c r="AM2" s="5" t="s">
        <v>162</v>
      </c>
      <c r="AN2" s="5"/>
      <c r="AO2" s="2" t="s">
        <v>163</v>
      </c>
      <c r="AP2" s="5"/>
      <c r="AQ2" s="5" t="s">
        <v>164</v>
      </c>
      <c r="AR2" s="5"/>
      <c r="AS2" s="5"/>
      <c r="AT2" s="431" t="s">
        <v>165</v>
      </c>
      <c r="AU2" s="75" t="s">
        <v>166</v>
      </c>
      <c r="AV2" s="77"/>
      <c r="AW2" s="78">
        <v>40634</v>
      </c>
      <c r="AX2" s="78">
        <v>40878</v>
      </c>
      <c r="AY2" s="78" t="s">
        <v>149</v>
      </c>
      <c r="AZ2" s="78"/>
      <c r="BA2" s="78"/>
      <c r="BB2" s="78"/>
      <c r="BC2" s="79"/>
      <c r="BD2" s="78">
        <v>41456</v>
      </c>
      <c r="BE2" s="78" t="s">
        <v>149</v>
      </c>
      <c r="BF2" s="78">
        <v>41699</v>
      </c>
      <c r="BG2" s="78" t="s">
        <v>149</v>
      </c>
      <c r="BH2" s="77"/>
      <c r="BI2" s="77"/>
      <c r="BJ2" s="77"/>
      <c r="BK2" s="80">
        <v>42766</v>
      </c>
      <c r="BL2" s="75" t="s">
        <v>17</v>
      </c>
      <c r="BM2" s="227">
        <f>DATEDIF(AW2,BK2, "M")+1</f>
        <v>70</v>
      </c>
      <c r="BN2" s="75">
        <f>DATEDIF(AX2,BK2, "M")+1</f>
        <v>62</v>
      </c>
      <c r="BO2" s="75"/>
      <c r="BP2" s="75">
        <v>20</v>
      </c>
      <c r="BQ2" s="75">
        <v>29</v>
      </c>
      <c r="BR2" s="75">
        <v>26</v>
      </c>
      <c r="BS2" s="75">
        <v>2</v>
      </c>
      <c r="BT2" s="75">
        <v>3</v>
      </c>
      <c r="BU2" s="75">
        <v>0</v>
      </c>
      <c r="BV2" s="75">
        <v>0</v>
      </c>
      <c r="BW2" s="75" t="s">
        <v>162</v>
      </c>
      <c r="BX2" s="75" t="s">
        <v>162</v>
      </c>
      <c r="BY2" s="75"/>
      <c r="BZ2" s="81"/>
      <c r="CA2" s="81"/>
      <c r="CB2" s="75"/>
      <c r="CC2" s="75" t="s">
        <v>162</v>
      </c>
      <c r="CD2" s="75"/>
      <c r="CE2" s="75"/>
      <c r="CF2" s="403">
        <v>0</v>
      </c>
      <c r="CG2" s="75">
        <v>1</v>
      </c>
      <c r="CH2" s="75"/>
      <c r="CI2" s="75" t="s">
        <v>167</v>
      </c>
      <c r="CJ2" s="401"/>
    </row>
    <row r="3" spans="1:88" ht="24.95" hidden="1" customHeight="1">
      <c r="A3" s="75">
        <v>2</v>
      </c>
      <c r="B3" s="75" t="s">
        <v>168</v>
      </c>
      <c r="C3" s="75" t="s">
        <v>169</v>
      </c>
      <c r="D3" s="75"/>
      <c r="E3" s="75" t="s">
        <v>170</v>
      </c>
      <c r="F3" s="75" t="s">
        <v>25</v>
      </c>
      <c r="G3" s="75">
        <v>1</v>
      </c>
      <c r="H3" s="75" t="s">
        <v>52</v>
      </c>
      <c r="I3" s="75" t="s">
        <v>41</v>
      </c>
      <c r="J3" s="75" t="s">
        <v>171</v>
      </c>
      <c r="K3" s="75" t="s">
        <v>172</v>
      </c>
      <c r="L3" s="75" t="s">
        <v>39</v>
      </c>
      <c r="M3" s="75" t="s">
        <v>162</v>
      </c>
      <c r="N3" s="225"/>
      <c r="O3" s="2" t="s">
        <v>150</v>
      </c>
      <c r="P3" s="3" t="s">
        <v>150</v>
      </c>
      <c r="Q3" s="75"/>
      <c r="R3" s="75" t="s">
        <v>173</v>
      </c>
      <c r="S3" s="75" t="s">
        <v>174</v>
      </c>
      <c r="T3" s="368" t="s">
        <v>175</v>
      </c>
      <c r="U3" s="226" t="s">
        <v>176</v>
      </c>
      <c r="V3" s="226">
        <v>29416</v>
      </c>
      <c r="W3" s="82" t="s">
        <v>177</v>
      </c>
      <c r="X3" s="82" t="s">
        <v>178</v>
      </c>
      <c r="Y3" s="82" t="s">
        <v>162</v>
      </c>
      <c r="Z3" s="82" t="s">
        <v>157</v>
      </c>
      <c r="AA3" s="76">
        <v>26</v>
      </c>
      <c r="AB3" s="77">
        <v>40616</v>
      </c>
      <c r="AC3" s="77">
        <v>40603</v>
      </c>
      <c r="AD3" s="77"/>
      <c r="AE3" s="6" t="s">
        <v>179</v>
      </c>
      <c r="AF3" s="6"/>
      <c r="AG3" s="6"/>
      <c r="AH3" s="75">
        <f t="shared" si="0"/>
        <v>1</v>
      </c>
      <c r="AI3" s="8" t="s">
        <v>161</v>
      </c>
      <c r="AJ3" s="8"/>
      <c r="AK3" s="8"/>
      <c r="AL3" s="8" t="s">
        <v>149</v>
      </c>
      <c r="AM3" s="8"/>
      <c r="AN3" s="8"/>
      <c r="AO3" s="8" t="s">
        <v>163</v>
      </c>
      <c r="AP3" s="8" t="s">
        <v>180</v>
      </c>
      <c r="AQ3" s="8" t="s">
        <v>181</v>
      </c>
      <c r="AR3" s="8" t="s">
        <v>149</v>
      </c>
      <c r="AS3" s="8"/>
      <c r="AT3" s="431" t="s">
        <v>182</v>
      </c>
      <c r="AU3" s="75" t="s">
        <v>183</v>
      </c>
      <c r="AV3" s="77"/>
      <c r="AW3" s="78">
        <v>40637</v>
      </c>
      <c r="AX3" s="78">
        <v>40878</v>
      </c>
      <c r="AY3" s="78" t="s">
        <v>149</v>
      </c>
      <c r="AZ3" s="78">
        <v>41186</v>
      </c>
      <c r="BA3" s="78"/>
      <c r="BB3" s="78">
        <v>41473</v>
      </c>
      <c r="BC3" s="79" t="s">
        <v>184</v>
      </c>
      <c r="BD3" s="78">
        <v>41458</v>
      </c>
      <c r="BE3" s="78" t="s">
        <v>149</v>
      </c>
      <c r="BF3" s="78">
        <v>41700</v>
      </c>
      <c r="BG3" s="78" t="s">
        <v>149</v>
      </c>
      <c r="BH3" s="77">
        <v>42986</v>
      </c>
      <c r="BI3" s="77">
        <v>43006</v>
      </c>
      <c r="BJ3" s="77">
        <v>43023</v>
      </c>
      <c r="BK3" s="80">
        <v>43023</v>
      </c>
      <c r="BL3" s="75" t="s">
        <v>17</v>
      </c>
      <c r="BM3" s="227">
        <f t="shared" ref="BM3:BM20" si="1">DATEDIF(AW3,BK3, "M")+1</f>
        <v>79</v>
      </c>
      <c r="BN3" s="75">
        <f t="shared" ref="BN3:BN21" si="2">DATEDIF(AX3,BK3, "M")+1</f>
        <v>71</v>
      </c>
      <c r="BO3" s="82" t="s">
        <v>184</v>
      </c>
      <c r="BP3" s="75">
        <v>0</v>
      </c>
      <c r="BQ3" s="75">
        <v>0</v>
      </c>
      <c r="BR3" s="75">
        <v>0</v>
      </c>
      <c r="BS3" s="75">
        <v>0</v>
      </c>
      <c r="BT3" s="75">
        <v>0</v>
      </c>
      <c r="BU3" s="75">
        <v>0</v>
      </c>
      <c r="BV3" s="75">
        <v>0</v>
      </c>
      <c r="BW3" s="75" t="s">
        <v>162</v>
      </c>
      <c r="BX3" s="75" t="s">
        <v>162</v>
      </c>
      <c r="BY3" s="75"/>
      <c r="BZ3" s="81"/>
      <c r="CA3" s="81"/>
      <c r="CB3" s="75"/>
      <c r="CC3" s="75" t="s">
        <v>162</v>
      </c>
      <c r="CD3" s="75"/>
      <c r="CE3" s="75"/>
      <c r="CF3" s="403">
        <v>2</v>
      </c>
      <c r="CG3" s="75">
        <v>2</v>
      </c>
      <c r="CH3" s="75">
        <v>0</v>
      </c>
      <c r="CI3" s="75" t="s">
        <v>167</v>
      </c>
    </row>
    <row r="4" spans="1:88" ht="24.95" hidden="1" customHeight="1">
      <c r="A4" s="75">
        <v>3</v>
      </c>
      <c r="B4" s="75" t="s">
        <v>185</v>
      </c>
      <c r="C4" s="75" t="s">
        <v>186</v>
      </c>
      <c r="D4" s="75" t="s">
        <v>187</v>
      </c>
      <c r="E4" s="75" t="s">
        <v>188</v>
      </c>
      <c r="F4" s="75" t="s">
        <v>25</v>
      </c>
      <c r="G4" s="75">
        <v>1</v>
      </c>
      <c r="H4" s="75" t="s">
        <v>49</v>
      </c>
      <c r="I4" s="75" t="s">
        <v>35</v>
      </c>
      <c r="J4" s="75" t="s">
        <v>189</v>
      </c>
      <c r="K4" s="75" t="s">
        <v>190</v>
      </c>
      <c r="L4" s="75" t="s">
        <v>35</v>
      </c>
      <c r="M4" s="75" t="s">
        <v>149</v>
      </c>
      <c r="N4" s="225" t="s">
        <v>191</v>
      </c>
      <c r="O4" s="2" t="s">
        <v>192</v>
      </c>
      <c r="P4" s="3" t="s">
        <v>150</v>
      </c>
      <c r="Q4" s="75"/>
      <c r="R4" s="421" t="s">
        <v>193</v>
      </c>
      <c r="S4" s="75" t="s">
        <v>194</v>
      </c>
      <c r="T4" s="368" t="s">
        <v>195</v>
      </c>
      <c r="U4" s="226" t="s">
        <v>196</v>
      </c>
      <c r="V4" s="226">
        <v>29767</v>
      </c>
      <c r="W4" s="82" t="s">
        <v>197</v>
      </c>
      <c r="X4" s="82" t="s">
        <v>178</v>
      </c>
      <c r="Y4" s="82" t="s">
        <v>162</v>
      </c>
      <c r="Z4" s="82" t="s">
        <v>157</v>
      </c>
      <c r="AA4" s="76">
        <v>2.5</v>
      </c>
      <c r="AB4" s="77">
        <v>40827</v>
      </c>
      <c r="AC4" s="77">
        <v>40603</v>
      </c>
      <c r="AD4" s="77"/>
      <c r="AE4" s="4" t="s">
        <v>198</v>
      </c>
      <c r="AF4" s="6" t="s">
        <v>199</v>
      </c>
      <c r="AG4" s="6" t="s">
        <v>200</v>
      </c>
      <c r="AH4" s="75">
        <f t="shared" si="0"/>
        <v>3</v>
      </c>
      <c r="AI4" s="2" t="s">
        <v>160</v>
      </c>
      <c r="AJ4" s="2" t="s">
        <v>161</v>
      </c>
      <c r="AK4" s="2" t="s">
        <v>201</v>
      </c>
      <c r="AL4" s="2" t="s">
        <v>149</v>
      </c>
      <c r="AM4" s="2" t="s">
        <v>162</v>
      </c>
      <c r="AN4" s="2" t="s">
        <v>149</v>
      </c>
      <c r="AO4" s="2" t="s">
        <v>163</v>
      </c>
      <c r="AP4" s="2" t="s">
        <v>202</v>
      </c>
      <c r="AQ4" s="2" t="s">
        <v>202</v>
      </c>
      <c r="AR4" s="2" t="s">
        <v>149</v>
      </c>
      <c r="AS4" s="2"/>
      <c r="AT4" s="432" t="s">
        <v>203</v>
      </c>
      <c r="AU4" s="75" t="s">
        <v>204</v>
      </c>
      <c r="AV4" s="77"/>
      <c r="AW4" s="78">
        <v>40634</v>
      </c>
      <c r="AX4" s="78">
        <v>40878</v>
      </c>
      <c r="AY4" s="78" t="s">
        <v>149</v>
      </c>
      <c r="AZ4" s="78"/>
      <c r="BA4" s="78"/>
      <c r="BB4" s="78"/>
      <c r="BC4" s="79"/>
      <c r="BD4" s="78">
        <v>41456</v>
      </c>
      <c r="BE4" s="78" t="s">
        <v>149</v>
      </c>
      <c r="BF4" s="78">
        <v>41701</v>
      </c>
      <c r="BG4" s="78" t="s">
        <v>149</v>
      </c>
      <c r="BH4" s="77"/>
      <c r="BI4" s="77"/>
      <c r="BJ4" s="77"/>
      <c r="BK4" s="80">
        <v>41729</v>
      </c>
      <c r="BL4" s="75" t="s">
        <v>17</v>
      </c>
      <c r="BM4" s="227">
        <f t="shared" si="1"/>
        <v>36</v>
      </c>
      <c r="BN4" s="75">
        <f t="shared" si="2"/>
        <v>28</v>
      </c>
      <c r="BO4" s="75"/>
      <c r="BP4" s="75">
        <v>0</v>
      </c>
      <c r="BQ4" s="75">
        <v>1</v>
      </c>
      <c r="BR4" s="75">
        <v>1</v>
      </c>
      <c r="BS4" s="75">
        <v>2</v>
      </c>
      <c r="BT4" s="75">
        <v>0</v>
      </c>
      <c r="BU4" s="75">
        <v>0</v>
      </c>
      <c r="BV4" s="75">
        <v>0</v>
      </c>
      <c r="BW4" s="75" t="s">
        <v>205</v>
      </c>
      <c r="BX4" s="75" t="s">
        <v>162</v>
      </c>
      <c r="BY4" s="75"/>
      <c r="BZ4" s="81"/>
      <c r="CA4" s="81"/>
      <c r="CB4" s="75"/>
      <c r="CC4" s="75" t="s">
        <v>162</v>
      </c>
      <c r="CD4" s="75"/>
      <c r="CE4" s="75"/>
      <c r="CF4" s="403" t="s">
        <v>167</v>
      </c>
      <c r="CG4" s="75" t="s">
        <v>167</v>
      </c>
      <c r="CH4" s="75"/>
      <c r="CI4" s="75" t="s">
        <v>167</v>
      </c>
    </row>
    <row r="5" spans="1:88" ht="24.95" hidden="1" customHeight="1">
      <c r="A5" s="75">
        <v>4</v>
      </c>
      <c r="B5" s="75" t="s">
        <v>206</v>
      </c>
      <c r="C5" s="75" t="s">
        <v>207</v>
      </c>
      <c r="D5" s="75"/>
      <c r="E5" s="75" t="s">
        <v>208</v>
      </c>
      <c r="F5" s="75" t="s">
        <v>24</v>
      </c>
      <c r="G5" s="75">
        <v>1</v>
      </c>
      <c r="H5" s="75" t="s">
        <v>52</v>
      </c>
      <c r="I5" s="75" t="s">
        <v>41</v>
      </c>
      <c r="J5" s="75" t="s">
        <v>171</v>
      </c>
      <c r="K5" s="75" t="s">
        <v>209</v>
      </c>
      <c r="L5" s="75" t="s">
        <v>39</v>
      </c>
      <c r="M5" s="75" t="s">
        <v>162</v>
      </c>
      <c r="N5" s="225"/>
      <c r="O5" s="2" t="s">
        <v>150</v>
      </c>
      <c r="P5" s="3" t="s">
        <v>150</v>
      </c>
      <c r="Q5" s="75" t="s">
        <v>150</v>
      </c>
      <c r="R5" s="421" t="s">
        <v>210</v>
      </c>
      <c r="S5" s="75" t="s">
        <v>211</v>
      </c>
      <c r="T5" s="367" t="s">
        <v>212</v>
      </c>
      <c r="U5" s="226" t="s">
        <v>213</v>
      </c>
      <c r="V5" s="226">
        <v>29587</v>
      </c>
      <c r="W5" s="82" t="s">
        <v>214</v>
      </c>
      <c r="X5" s="82" t="s">
        <v>178</v>
      </c>
      <c r="Y5" s="82" t="s">
        <v>162</v>
      </c>
      <c r="Z5" s="82" t="s">
        <v>157</v>
      </c>
      <c r="AA5" s="76">
        <v>24</v>
      </c>
      <c r="AB5" s="77">
        <v>40695</v>
      </c>
      <c r="AC5" s="77">
        <v>40603</v>
      </c>
      <c r="AD5" s="77"/>
      <c r="AE5" s="6" t="s">
        <v>215</v>
      </c>
      <c r="AF5" s="6"/>
      <c r="AG5" s="6"/>
      <c r="AH5" s="75">
        <f t="shared" si="0"/>
        <v>1</v>
      </c>
      <c r="AI5" s="2" t="s">
        <v>161</v>
      </c>
      <c r="AJ5" s="2" t="s">
        <v>201</v>
      </c>
      <c r="AK5" s="2"/>
      <c r="AL5" s="2" t="s">
        <v>149</v>
      </c>
      <c r="AM5" s="2" t="s">
        <v>149</v>
      </c>
      <c r="AN5" s="2"/>
      <c r="AO5" s="2" t="s">
        <v>163</v>
      </c>
      <c r="AP5" s="2" t="s">
        <v>180</v>
      </c>
      <c r="AQ5" s="2" t="s">
        <v>216</v>
      </c>
      <c r="AR5" s="2" t="s">
        <v>149</v>
      </c>
      <c r="AS5" s="2" t="s">
        <v>217</v>
      </c>
      <c r="AT5" s="432" t="s">
        <v>218</v>
      </c>
      <c r="AU5" s="75" t="s">
        <v>219</v>
      </c>
      <c r="AV5" s="77"/>
      <c r="AW5" s="78">
        <v>40634</v>
      </c>
      <c r="AX5" s="78">
        <v>40878</v>
      </c>
      <c r="AY5" s="78" t="s">
        <v>149</v>
      </c>
      <c r="AZ5" s="78"/>
      <c r="BA5" s="78"/>
      <c r="BB5" s="75"/>
      <c r="BC5" s="82"/>
      <c r="BD5" s="78">
        <v>41456</v>
      </c>
      <c r="BE5" s="78" t="s">
        <v>149</v>
      </c>
      <c r="BF5" s="78">
        <v>41702</v>
      </c>
      <c r="BG5" s="78" t="s">
        <v>149</v>
      </c>
      <c r="BH5" s="77"/>
      <c r="BI5" s="77"/>
      <c r="BJ5" s="77"/>
      <c r="BK5" s="80">
        <v>42338</v>
      </c>
      <c r="BL5" s="75" t="s">
        <v>17</v>
      </c>
      <c r="BM5" s="227">
        <f t="shared" si="1"/>
        <v>56</v>
      </c>
      <c r="BN5" s="75">
        <f t="shared" si="2"/>
        <v>48</v>
      </c>
      <c r="BO5" s="75"/>
      <c r="BP5" s="75">
        <v>0</v>
      </c>
      <c r="BQ5" s="75">
        <v>2</v>
      </c>
      <c r="BR5" s="75">
        <v>7</v>
      </c>
      <c r="BS5" s="75">
        <v>2</v>
      </c>
      <c r="BT5" s="75">
        <v>0</v>
      </c>
      <c r="BU5" s="75">
        <v>0</v>
      </c>
      <c r="BV5" s="75">
        <v>0</v>
      </c>
      <c r="BW5" s="75" t="s">
        <v>162</v>
      </c>
      <c r="BX5" s="75" t="s">
        <v>162</v>
      </c>
      <c r="BY5" s="75"/>
      <c r="BZ5" s="81"/>
      <c r="CA5" s="81"/>
      <c r="CB5" s="75"/>
      <c r="CC5" s="75" t="s">
        <v>149</v>
      </c>
      <c r="CD5" s="75"/>
      <c r="CE5" s="75"/>
      <c r="CF5" s="403">
        <v>1</v>
      </c>
      <c r="CG5" s="75">
        <v>3</v>
      </c>
      <c r="CH5" s="75"/>
      <c r="CI5" s="75" t="s">
        <v>167</v>
      </c>
    </row>
    <row r="6" spans="1:88" ht="27.6" hidden="1" customHeight="1">
      <c r="A6" s="75">
        <v>5</v>
      </c>
      <c r="B6" s="75" t="s">
        <v>220</v>
      </c>
      <c r="C6" s="75" t="s">
        <v>221</v>
      </c>
      <c r="D6" s="75"/>
      <c r="E6" s="75" t="s">
        <v>222</v>
      </c>
      <c r="F6" s="75" t="s">
        <v>24</v>
      </c>
      <c r="G6" s="75">
        <v>1</v>
      </c>
      <c r="H6" s="75" t="s">
        <v>50</v>
      </c>
      <c r="I6" s="75" t="s">
        <v>44</v>
      </c>
      <c r="J6" s="75" t="s">
        <v>223</v>
      </c>
      <c r="K6" s="75" t="s">
        <v>224</v>
      </c>
      <c r="L6" s="75" t="s">
        <v>43</v>
      </c>
      <c r="M6" s="75" t="s">
        <v>162</v>
      </c>
      <c r="N6" s="225"/>
      <c r="O6" s="2" t="s">
        <v>150</v>
      </c>
      <c r="P6" s="3" t="s">
        <v>150</v>
      </c>
      <c r="Q6" s="75" t="s">
        <v>150</v>
      </c>
      <c r="R6" s="75" t="s">
        <v>225</v>
      </c>
      <c r="S6" s="75" t="s">
        <v>226</v>
      </c>
      <c r="T6" s="367"/>
      <c r="U6" s="226" t="s">
        <v>227</v>
      </c>
      <c r="V6" s="226">
        <v>26178</v>
      </c>
      <c r="W6" s="82" t="s">
        <v>228</v>
      </c>
      <c r="X6" s="82" t="s">
        <v>155</v>
      </c>
      <c r="Y6" s="82" t="s">
        <v>156</v>
      </c>
      <c r="Z6" s="82" t="s">
        <v>157</v>
      </c>
      <c r="AA6" s="76">
        <v>21</v>
      </c>
      <c r="AB6" s="77">
        <v>40646</v>
      </c>
      <c r="AC6" s="77">
        <v>40603</v>
      </c>
      <c r="AD6" s="77"/>
      <c r="AE6" s="6" t="s">
        <v>229</v>
      </c>
      <c r="AF6" s="6" t="s">
        <v>230</v>
      </c>
      <c r="AG6" s="6"/>
      <c r="AH6" s="75">
        <f t="shared" si="0"/>
        <v>2</v>
      </c>
      <c r="AI6" s="2" t="s">
        <v>161</v>
      </c>
      <c r="AJ6" s="2" t="s">
        <v>160</v>
      </c>
      <c r="AK6" s="2"/>
      <c r="AL6" s="2" t="s">
        <v>149</v>
      </c>
      <c r="AM6" s="2" t="s">
        <v>162</v>
      </c>
      <c r="AN6" s="2"/>
      <c r="AO6" s="2" t="s">
        <v>163</v>
      </c>
      <c r="AP6" s="2" t="s">
        <v>202</v>
      </c>
      <c r="AQ6" s="2" t="s">
        <v>231</v>
      </c>
      <c r="AR6" s="2" t="s">
        <v>149</v>
      </c>
      <c r="AS6" s="2"/>
      <c r="AT6" s="432" t="s">
        <v>232</v>
      </c>
      <c r="AU6" s="75" t="s">
        <v>233</v>
      </c>
      <c r="AV6" s="77"/>
      <c r="AW6" s="78">
        <v>40634</v>
      </c>
      <c r="AX6" s="78">
        <v>40878</v>
      </c>
      <c r="AY6" s="78" t="s">
        <v>149</v>
      </c>
      <c r="AZ6" s="78"/>
      <c r="BA6" s="78"/>
      <c r="BB6" s="78"/>
      <c r="BC6" s="79"/>
      <c r="BD6" s="78">
        <v>41456</v>
      </c>
      <c r="BE6" s="78" t="s">
        <v>149</v>
      </c>
      <c r="BF6" s="78">
        <v>42064</v>
      </c>
      <c r="BG6" s="78" t="s">
        <v>162</v>
      </c>
      <c r="BH6" s="77"/>
      <c r="BI6" s="77"/>
      <c r="BJ6" s="77"/>
      <c r="BK6" s="80">
        <v>42551</v>
      </c>
      <c r="BL6" s="75" t="s">
        <v>17</v>
      </c>
      <c r="BM6" s="227">
        <f t="shared" si="1"/>
        <v>63</v>
      </c>
      <c r="BN6" s="75">
        <f t="shared" si="2"/>
        <v>55</v>
      </c>
      <c r="BO6" s="75"/>
      <c r="BP6" s="75">
        <v>0</v>
      </c>
      <c r="BQ6" s="75">
        <v>5</v>
      </c>
      <c r="BR6" s="75">
        <v>15</v>
      </c>
      <c r="BS6" s="75">
        <v>4</v>
      </c>
      <c r="BT6" s="75">
        <v>0</v>
      </c>
      <c r="BU6" s="75">
        <v>0</v>
      </c>
      <c r="BV6" s="75">
        <v>0</v>
      </c>
      <c r="BW6" s="75" t="s">
        <v>162</v>
      </c>
      <c r="BX6" s="75" t="s">
        <v>162</v>
      </c>
      <c r="BY6" s="75"/>
      <c r="BZ6" s="81"/>
      <c r="CA6" s="81"/>
      <c r="CB6" s="75"/>
      <c r="CC6" s="75" t="s">
        <v>162</v>
      </c>
      <c r="CD6" s="75"/>
      <c r="CE6" s="75"/>
      <c r="CF6" s="403" t="s">
        <v>167</v>
      </c>
      <c r="CG6" s="75" t="s">
        <v>167</v>
      </c>
      <c r="CH6" s="75"/>
      <c r="CI6" s="75" t="s">
        <v>167</v>
      </c>
    </row>
    <row r="7" spans="1:88" ht="24.95" hidden="1" customHeight="1">
      <c r="A7" s="75">
        <v>6</v>
      </c>
      <c r="B7" s="75" t="s">
        <v>234</v>
      </c>
      <c r="C7" s="75" t="s">
        <v>235</v>
      </c>
      <c r="D7" s="75" t="s">
        <v>236</v>
      </c>
      <c r="E7" s="75" t="s">
        <v>237</v>
      </c>
      <c r="F7" s="75" t="s">
        <v>25</v>
      </c>
      <c r="G7" s="75">
        <v>1</v>
      </c>
      <c r="H7" s="75" t="s">
        <v>56</v>
      </c>
      <c r="I7" s="75" t="s">
        <v>38</v>
      </c>
      <c r="J7" s="75" t="s">
        <v>238</v>
      </c>
      <c r="K7" s="75"/>
      <c r="L7" s="75" t="s">
        <v>43</v>
      </c>
      <c r="M7" s="75" t="s">
        <v>162</v>
      </c>
      <c r="N7" s="225"/>
      <c r="O7" s="2" t="s">
        <v>150</v>
      </c>
      <c r="P7" s="3" t="s">
        <v>239</v>
      </c>
      <c r="Q7" s="75" t="s">
        <v>150</v>
      </c>
      <c r="R7" s="75" t="s">
        <v>240</v>
      </c>
      <c r="S7" s="75" t="s">
        <v>241</v>
      </c>
      <c r="T7" s="368" t="s">
        <v>242</v>
      </c>
      <c r="U7" s="77" t="s">
        <v>243</v>
      </c>
      <c r="V7" s="77">
        <v>28383</v>
      </c>
      <c r="W7" s="82" t="s">
        <v>244</v>
      </c>
      <c r="X7" s="82" t="s">
        <v>178</v>
      </c>
      <c r="Y7" s="82" t="s">
        <v>162</v>
      </c>
      <c r="Z7" s="82" t="s">
        <v>157</v>
      </c>
      <c r="AA7" s="76">
        <v>16</v>
      </c>
      <c r="AB7" s="77">
        <v>40609</v>
      </c>
      <c r="AC7" s="77">
        <v>40603</v>
      </c>
      <c r="AD7" s="77"/>
      <c r="AE7" s="6" t="s">
        <v>245</v>
      </c>
      <c r="AF7" s="6" t="s">
        <v>246</v>
      </c>
      <c r="AG7" s="6" t="s">
        <v>247</v>
      </c>
      <c r="AH7" s="75">
        <f t="shared" si="0"/>
        <v>3</v>
      </c>
      <c r="AI7" s="4" t="s">
        <v>161</v>
      </c>
      <c r="AJ7" s="2" t="s">
        <v>160</v>
      </c>
      <c r="AK7" s="2" t="s">
        <v>160</v>
      </c>
      <c r="AL7" s="2" t="s">
        <v>149</v>
      </c>
      <c r="AM7" s="2" t="s">
        <v>149</v>
      </c>
      <c r="AN7" s="2" t="s">
        <v>162</v>
      </c>
      <c r="AO7" s="2" t="s">
        <v>181</v>
      </c>
      <c r="AP7" s="2" t="s">
        <v>248</v>
      </c>
      <c r="AQ7" s="2" t="s">
        <v>249</v>
      </c>
      <c r="AR7" s="2" t="s">
        <v>149</v>
      </c>
      <c r="AS7" s="2"/>
      <c r="AT7" s="432" t="s">
        <v>250</v>
      </c>
      <c r="AU7" s="75"/>
      <c r="AV7" s="77"/>
      <c r="AW7" s="78">
        <v>40634</v>
      </c>
      <c r="AX7" s="78">
        <v>40878</v>
      </c>
      <c r="AY7" s="78" t="s">
        <v>149</v>
      </c>
      <c r="AZ7" s="78"/>
      <c r="BA7" s="78"/>
      <c r="BB7" s="78"/>
      <c r="BC7" s="79"/>
      <c r="BD7" s="78">
        <v>41456</v>
      </c>
      <c r="BE7" s="78" t="s">
        <v>149</v>
      </c>
      <c r="BF7" s="78">
        <v>41699</v>
      </c>
      <c r="BG7" s="78" t="s">
        <v>149</v>
      </c>
      <c r="BH7" s="77"/>
      <c r="BI7" s="77"/>
      <c r="BJ7" s="77"/>
      <c r="BK7" s="80">
        <v>43073</v>
      </c>
      <c r="BL7" s="75" t="s">
        <v>17</v>
      </c>
      <c r="BM7" s="227">
        <f t="shared" si="1"/>
        <v>81</v>
      </c>
      <c r="BN7" s="75">
        <f t="shared" si="2"/>
        <v>73</v>
      </c>
      <c r="BO7" s="75"/>
      <c r="BP7" s="75" t="s">
        <v>167</v>
      </c>
      <c r="BQ7" s="75">
        <v>4</v>
      </c>
      <c r="BR7" s="75">
        <v>1</v>
      </c>
      <c r="BS7" s="75">
        <v>0</v>
      </c>
      <c r="BT7" s="75">
        <v>0</v>
      </c>
      <c r="BU7" s="75">
        <v>0</v>
      </c>
      <c r="BV7" s="75">
        <v>1</v>
      </c>
      <c r="BW7" s="75" t="s">
        <v>251</v>
      </c>
      <c r="BX7" s="75" t="s">
        <v>162</v>
      </c>
      <c r="BY7" s="75"/>
      <c r="BZ7" s="81"/>
      <c r="CA7" s="81"/>
      <c r="CB7" s="75"/>
      <c r="CC7" s="75" t="s">
        <v>162</v>
      </c>
      <c r="CD7" s="75"/>
      <c r="CE7" s="75"/>
      <c r="CF7" s="403">
        <v>3</v>
      </c>
      <c r="CG7" s="75">
        <v>3</v>
      </c>
      <c r="CH7" s="75"/>
      <c r="CI7" s="75" t="s">
        <v>167</v>
      </c>
    </row>
    <row r="8" spans="1:88" ht="24.95" hidden="1" customHeight="1">
      <c r="A8" s="75">
        <v>7</v>
      </c>
      <c r="B8" s="75" t="s">
        <v>252</v>
      </c>
      <c r="C8" s="75" t="s">
        <v>253</v>
      </c>
      <c r="D8" s="75" t="s">
        <v>254</v>
      </c>
      <c r="E8" s="75" t="s">
        <v>255</v>
      </c>
      <c r="F8" s="75" t="s">
        <v>25</v>
      </c>
      <c r="G8" s="75">
        <v>1</v>
      </c>
      <c r="H8" s="75" t="s">
        <v>50</v>
      </c>
      <c r="I8" s="75" t="s">
        <v>44</v>
      </c>
      <c r="J8" s="75" t="s">
        <v>256</v>
      </c>
      <c r="K8" s="75" t="s">
        <v>257</v>
      </c>
      <c r="L8" s="75" t="s">
        <v>43</v>
      </c>
      <c r="M8" s="75" t="s">
        <v>162</v>
      </c>
      <c r="N8" s="225"/>
      <c r="O8" s="2" t="s">
        <v>150</v>
      </c>
      <c r="P8" s="3" t="s">
        <v>150</v>
      </c>
      <c r="Q8" s="75" t="s">
        <v>150</v>
      </c>
      <c r="R8" s="75" t="s">
        <v>258</v>
      </c>
      <c r="S8" s="83" t="s">
        <v>259</v>
      </c>
      <c r="T8" s="367"/>
      <c r="U8" s="226" t="s">
        <v>260</v>
      </c>
      <c r="V8" s="226">
        <v>26090</v>
      </c>
      <c r="W8" s="82" t="s">
        <v>261</v>
      </c>
      <c r="X8" s="82" t="s">
        <v>178</v>
      </c>
      <c r="Y8" s="82" t="s">
        <v>162</v>
      </c>
      <c r="Z8" s="82" t="s">
        <v>157</v>
      </c>
      <c r="AA8" s="76">
        <v>7.5</v>
      </c>
      <c r="AB8" s="77">
        <v>40577</v>
      </c>
      <c r="AC8" s="77">
        <v>40603</v>
      </c>
      <c r="AD8" s="77"/>
      <c r="AE8" s="6" t="s">
        <v>262</v>
      </c>
      <c r="AF8" s="6" t="s">
        <v>263</v>
      </c>
      <c r="AG8" s="6" t="s">
        <v>264</v>
      </c>
      <c r="AH8" s="75">
        <f t="shared" si="0"/>
        <v>3</v>
      </c>
      <c r="AI8" s="4" t="s">
        <v>161</v>
      </c>
      <c r="AJ8" s="2" t="s">
        <v>201</v>
      </c>
      <c r="AK8" s="2" t="s">
        <v>160</v>
      </c>
      <c r="AL8" s="2" t="s">
        <v>149</v>
      </c>
      <c r="AM8" s="2" t="s">
        <v>162</v>
      </c>
      <c r="AN8" s="2" t="s">
        <v>162</v>
      </c>
      <c r="AO8" s="2" t="s">
        <v>163</v>
      </c>
      <c r="AP8" s="2" t="s">
        <v>202</v>
      </c>
      <c r="AQ8" s="2" t="s">
        <v>265</v>
      </c>
      <c r="AR8" s="2" t="s">
        <v>149</v>
      </c>
      <c r="AS8" s="2"/>
      <c r="AT8" s="432" t="s">
        <v>266</v>
      </c>
      <c r="AU8" s="75" t="s">
        <v>267</v>
      </c>
      <c r="AV8" s="77"/>
      <c r="AW8" s="78">
        <v>40634</v>
      </c>
      <c r="AX8" s="78">
        <v>40878</v>
      </c>
      <c r="AY8" s="78" t="s">
        <v>149</v>
      </c>
      <c r="AZ8" s="78"/>
      <c r="BA8" s="78"/>
      <c r="BB8" s="78"/>
      <c r="BC8" s="79"/>
      <c r="BD8" s="78">
        <v>41456</v>
      </c>
      <c r="BE8" s="78" t="s">
        <v>149</v>
      </c>
      <c r="BF8" s="78">
        <v>41700</v>
      </c>
      <c r="BG8" s="78" t="s">
        <v>149</v>
      </c>
      <c r="BH8" s="77"/>
      <c r="BI8" s="77"/>
      <c r="BJ8" s="77"/>
      <c r="BK8" s="80">
        <v>42674</v>
      </c>
      <c r="BL8" s="75" t="s">
        <v>17</v>
      </c>
      <c r="BM8" s="227">
        <f t="shared" si="1"/>
        <v>67</v>
      </c>
      <c r="BN8" s="75">
        <f t="shared" si="2"/>
        <v>59</v>
      </c>
      <c r="BO8" s="75"/>
      <c r="BP8" s="75">
        <v>1</v>
      </c>
      <c r="BQ8" s="75">
        <v>7</v>
      </c>
      <c r="BR8" s="75">
        <v>47</v>
      </c>
      <c r="BS8" s="75">
        <v>3</v>
      </c>
      <c r="BT8" s="75">
        <v>0</v>
      </c>
      <c r="BU8" s="75">
        <v>0</v>
      </c>
      <c r="BV8" s="75">
        <v>0</v>
      </c>
      <c r="BW8" s="75" t="s">
        <v>162</v>
      </c>
      <c r="BX8" s="75" t="s">
        <v>162</v>
      </c>
      <c r="BY8" s="75"/>
      <c r="BZ8" s="81"/>
      <c r="CA8" s="81"/>
      <c r="CB8" s="75"/>
      <c r="CC8" s="75" t="s">
        <v>162</v>
      </c>
      <c r="CD8" s="75"/>
      <c r="CE8" s="75"/>
      <c r="CF8" s="403">
        <v>2</v>
      </c>
      <c r="CG8" s="75">
        <v>2</v>
      </c>
      <c r="CH8" s="75"/>
      <c r="CI8" s="75" t="s">
        <v>167</v>
      </c>
    </row>
    <row r="9" spans="1:88" ht="24.95" hidden="1" customHeight="1">
      <c r="A9" s="75">
        <v>8</v>
      </c>
      <c r="B9" s="75" t="s">
        <v>268</v>
      </c>
      <c r="C9" s="75" t="s">
        <v>269</v>
      </c>
      <c r="D9" s="75" t="s">
        <v>270</v>
      </c>
      <c r="E9" s="75" t="s">
        <v>271</v>
      </c>
      <c r="F9" s="75" t="s">
        <v>24</v>
      </c>
      <c r="G9" s="75">
        <v>1</v>
      </c>
      <c r="H9" s="75" t="s">
        <v>51</v>
      </c>
      <c r="I9" s="75" t="s">
        <v>37</v>
      </c>
      <c r="J9" s="75" t="s">
        <v>272</v>
      </c>
      <c r="K9" s="75" t="s">
        <v>273</v>
      </c>
      <c r="L9" s="75" t="s">
        <v>30</v>
      </c>
      <c r="M9" s="75" t="s">
        <v>162</v>
      </c>
      <c r="N9" s="225">
        <v>125847</v>
      </c>
      <c r="O9" s="8" t="s">
        <v>150</v>
      </c>
      <c r="P9" s="9" t="s">
        <v>150</v>
      </c>
      <c r="Q9" s="75"/>
      <c r="R9" s="421" t="s">
        <v>274</v>
      </c>
      <c r="S9" s="75" t="s">
        <v>275</v>
      </c>
      <c r="T9" s="368" t="s">
        <v>276</v>
      </c>
      <c r="U9" s="226" t="s">
        <v>277</v>
      </c>
      <c r="V9" s="226">
        <v>26085</v>
      </c>
      <c r="W9" s="82" t="s">
        <v>278</v>
      </c>
      <c r="X9" s="82" t="s">
        <v>178</v>
      </c>
      <c r="Y9" s="82" t="s">
        <v>162</v>
      </c>
      <c r="Z9" s="82" t="s">
        <v>157</v>
      </c>
      <c r="AA9" s="76">
        <v>14</v>
      </c>
      <c r="AB9" s="77">
        <v>40739</v>
      </c>
      <c r="AC9" s="77">
        <v>40603</v>
      </c>
      <c r="AD9" s="77"/>
      <c r="AE9" s="75" t="s">
        <v>279</v>
      </c>
      <c r="AF9" s="75" t="s">
        <v>280</v>
      </c>
      <c r="AG9" s="6"/>
      <c r="AH9" s="75">
        <f t="shared" si="0"/>
        <v>2</v>
      </c>
      <c r="AI9" s="8" t="s">
        <v>281</v>
      </c>
      <c r="AJ9" s="8"/>
      <c r="AK9" s="8"/>
      <c r="AL9" s="8" t="s">
        <v>149</v>
      </c>
      <c r="AM9" s="8"/>
      <c r="AN9" s="8"/>
      <c r="AO9" s="8" t="s">
        <v>163</v>
      </c>
      <c r="AP9" s="8" t="s">
        <v>282</v>
      </c>
      <c r="AQ9" s="2" t="s">
        <v>249</v>
      </c>
      <c r="AR9" s="8" t="s">
        <v>149</v>
      </c>
      <c r="AS9" s="8" t="s">
        <v>283</v>
      </c>
      <c r="AT9" s="431" t="s">
        <v>284</v>
      </c>
      <c r="AU9" s="75" t="s">
        <v>285</v>
      </c>
      <c r="AV9" s="77"/>
      <c r="AW9" s="78">
        <v>40634</v>
      </c>
      <c r="AX9" s="78">
        <v>40878</v>
      </c>
      <c r="AY9" s="78" t="s">
        <v>149</v>
      </c>
      <c r="AZ9" s="78"/>
      <c r="BA9" s="78"/>
      <c r="BB9" s="78"/>
      <c r="BC9" s="79"/>
      <c r="BD9" s="78">
        <v>41456</v>
      </c>
      <c r="BE9" s="78" t="s">
        <v>149</v>
      </c>
      <c r="BF9" s="78">
        <v>41701</v>
      </c>
      <c r="BG9" s="78" t="s">
        <v>149</v>
      </c>
      <c r="BH9" s="77"/>
      <c r="BI9" s="77"/>
      <c r="BJ9" s="77"/>
      <c r="BK9" s="80">
        <v>42325</v>
      </c>
      <c r="BL9" s="75" t="s">
        <v>17</v>
      </c>
      <c r="BM9" s="227">
        <f t="shared" si="1"/>
        <v>56</v>
      </c>
      <c r="BN9" s="75">
        <f t="shared" si="2"/>
        <v>48</v>
      </c>
      <c r="BO9" s="75"/>
      <c r="BP9" s="75">
        <v>5</v>
      </c>
      <c r="BQ9" s="75">
        <v>12</v>
      </c>
      <c r="BR9" s="75">
        <v>10</v>
      </c>
      <c r="BS9" s="75">
        <v>6</v>
      </c>
      <c r="BT9" s="75">
        <v>4</v>
      </c>
      <c r="BU9" s="75">
        <v>2</v>
      </c>
      <c r="BV9" s="75">
        <v>0</v>
      </c>
      <c r="BW9" s="75" t="s">
        <v>162</v>
      </c>
      <c r="BX9" s="75" t="s">
        <v>162</v>
      </c>
      <c r="BY9" s="75"/>
      <c r="BZ9" s="81"/>
      <c r="CA9" s="81"/>
      <c r="CB9" s="75"/>
      <c r="CC9" s="75" t="s">
        <v>162</v>
      </c>
      <c r="CD9" s="75"/>
      <c r="CE9" s="75"/>
      <c r="CF9" s="403" t="s">
        <v>167</v>
      </c>
      <c r="CG9" s="75" t="s">
        <v>167</v>
      </c>
      <c r="CH9" s="75"/>
      <c r="CI9" s="75" t="s">
        <v>167</v>
      </c>
    </row>
    <row r="10" spans="1:88" ht="24.95" hidden="1" customHeight="1">
      <c r="A10" s="75">
        <v>9</v>
      </c>
      <c r="B10" s="75" t="s">
        <v>286</v>
      </c>
      <c r="C10" s="75" t="s">
        <v>287</v>
      </c>
      <c r="D10" s="75"/>
      <c r="E10" s="75" t="s">
        <v>288</v>
      </c>
      <c r="F10" s="75" t="s">
        <v>24</v>
      </c>
      <c r="G10" s="75">
        <v>1</v>
      </c>
      <c r="H10" s="75" t="s">
        <v>50</v>
      </c>
      <c r="I10" s="75" t="s">
        <v>44</v>
      </c>
      <c r="J10" s="75" t="s">
        <v>289</v>
      </c>
      <c r="K10" s="75" t="s">
        <v>290</v>
      </c>
      <c r="L10" s="75" t="s">
        <v>42</v>
      </c>
      <c r="M10" s="75" t="s">
        <v>149</v>
      </c>
      <c r="N10" s="225"/>
      <c r="O10" s="2" t="s">
        <v>192</v>
      </c>
      <c r="P10" s="3" t="s">
        <v>167</v>
      </c>
      <c r="Q10" s="75"/>
      <c r="R10" s="75" t="s">
        <v>291</v>
      </c>
      <c r="S10" s="82" t="s">
        <v>292</v>
      </c>
      <c r="T10" s="367"/>
      <c r="U10" s="226" t="s">
        <v>293</v>
      </c>
      <c r="V10" s="226">
        <v>26541</v>
      </c>
      <c r="W10" s="82" t="s">
        <v>294</v>
      </c>
      <c r="X10" s="82" t="s">
        <v>178</v>
      </c>
      <c r="Y10" s="82" t="s">
        <v>162</v>
      </c>
      <c r="Z10" s="82" t="s">
        <v>157</v>
      </c>
      <c r="AA10" s="76">
        <v>11</v>
      </c>
      <c r="AB10" s="77">
        <v>40544</v>
      </c>
      <c r="AC10" s="77">
        <v>40603</v>
      </c>
      <c r="AD10" s="77"/>
      <c r="AE10" s="6" t="s">
        <v>295</v>
      </c>
      <c r="AF10" s="6" t="s">
        <v>296</v>
      </c>
      <c r="AG10" s="6"/>
      <c r="AH10" s="75">
        <f t="shared" si="0"/>
        <v>2</v>
      </c>
      <c r="AI10" s="2" t="s">
        <v>160</v>
      </c>
      <c r="AJ10" s="2" t="s">
        <v>161</v>
      </c>
      <c r="AK10" s="2"/>
      <c r="AL10" s="2" t="s">
        <v>149</v>
      </c>
      <c r="AM10" s="2" t="s">
        <v>149</v>
      </c>
      <c r="AN10" s="2"/>
      <c r="AO10" s="2" t="s">
        <v>163</v>
      </c>
      <c r="AP10" s="2"/>
      <c r="AQ10" s="2" t="s">
        <v>202</v>
      </c>
      <c r="AR10" s="2"/>
      <c r="AS10" s="2"/>
      <c r="AT10" s="432" t="s">
        <v>297</v>
      </c>
      <c r="AU10" s="75" t="s">
        <v>298</v>
      </c>
      <c r="AV10" s="77"/>
      <c r="AW10" s="78">
        <v>40634</v>
      </c>
      <c r="AX10" s="78">
        <v>40878</v>
      </c>
      <c r="AY10" s="78" t="s">
        <v>149</v>
      </c>
      <c r="AZ10" s="78"/>
      <c r="BA10" s="78"/>
      <c r="BB10" s="78"/>
      <c r="BC10" s="79"/>
      <c r="BD10" s="78">
        <v>41456</v>
      </c>
      <c r="BE10" s="78" t="s">
        <v>149</v>
      </c>
      <c r="BF10" s="78">
        <v>41702</v>
      </c>
      <c r="BG10" s="78" t="s">
        <v>149</v>
      </c>
      <c r="BH10" s="77"/>
      <c r="BI10" s="77"/>
      <c r="BJ10" s="77"/>
      <c r="BK10" s="80">
        <v>42613</v>
      </c>
      <c r="BL10" s="75" t="s">
        <v>17</v>
      </c>
      <c r="BM10" s="227">
        <f t="shared" si="1"/>
        <v>65</v>
      </c>
      <c r="BN10" s="75">
        <f t="shared" si="2"/>
        <v>57</v>
      </c>
      <c r="BO10" s="75"/>
      <c r="BP10" s="75">
        <v>7</v>
      </c>
      <c r="BQ10" s="75">
        <v>6</v>
      </c>
      <c r="BR10" s="75">
        <v>1</v>
      </c>
      <c r="BS10" s="75">
        <v>3</v>
      </c>
      <c r="BT10" s="75">
        <v>1</v>
      </c>
      <c r="BU10" s="75">
        <v>0</v>
      </c>
      <c r="BV10" s="75">
        <v>0</v>
      </c>
      <c r="BW10" s="75" t="s">
        <v>162</v>
      </c>
      <c r="BX10" s="75" t="s">
        <v>162</v>
      </c>
      <c r="BY10" s="75"/>
      <c r="BZ10" s="81"/>
      <c r="CA10" s="81"/>
      <c r="CB10" s="75"/>
      <c r="CC10" s="75" t="s">
        <v>162</v>
      </c>
      <c r="CD10" s="75"/>
      <c r="CE10" s="75"/>
      <c r="CF10" s="403" t="s">
        <v>167</v>
      </c>
      <c r="CG10" s="75" t="s">
        <v>167</v>
      </c>
      <c r="CH10" s="75"/>
      <c r="CI10" s="75" t="s">
        <v>167</v>
      </c>
    </row>
    <row r="11" spans="1:88" ht="24.95" hidden="1" customHeight="1">
      <c r="A11" s="75">
        <v>10</v>
      </c>
      <c r="B11" s="75" t="s">
        <v>299</v>
      </c>
      <c r="C11" s="75" t="s">
        <v>300</v>
      </c>
      <c r="D11" s="75"/>
      <c r="E11" s="75" t="s">
        <v>301</v>
      </c>
      <c r="F11" s="75" t="s">
        <v>24</v>
      </c>
      <c r="G11" s="75">
        <v>1</v>
      </c>
      <c r="H11" s="75" t="s">
        <v>52</v>
      </c>
      <c r="I11" s="75" t="s">
        <v>41</v>
      </c>
      <c r="J11" s="75" t="s">
        <v>302</v>
      </c>
      <c r="K11" s="75" t="s">
        <v>172</v>
      </c>
      <c r="L11" s="75" t="s">
        <v>41</v>
      </c>
      <c r="M11" s="75" t="s">
        <v>149</v>
      </c>
      <c r="N11" s="225">
        <v>213004253</v>
      </c>
      <c r="O11" s="2" t="s">
        <v>150</v>
      </c>
      <c r="P11" s="3" t="s">
        <v>150</v>
      </c>
      <c r="Q11" s="75" t="s">
        <v>150</v>
      </c>
      <c r="R11" s="421" t="s">
        <v>303</v>
      </c>
      <c r="S11" s="75" t="s">
        <v>304</v>
      </c>
      <c r="T11" s="368" t="s">
        <v>305</v>
      </c>
      <c r="U11" s="226" t="s">
        <v>306</v>
      </c>
      <c r="V11" s="226">
        <v>26915</v>
      </c>
      <c r="W11" s="82" t="s">
        <v>307</v>
      </c>
      <c r="X11" s="82" t="s">
        <v>178</v>
      </c>
      <c r="Y11" s="82" t="s">
        <v>162</v>
      </c>
      <c r="Z11" s="82" t="s">
        <v>308</v>
      </c>
      <c r="AA11" s="76">
        <v>13</v>
      </c>
      <c r="AB11" s="77">
        <v>40823</v>
      </c>
      <c r="AC11" s="77">
        <v>40603</v>
      </c>
      <c r="AD11" s="77"/>
      <c r="AE11" s="6" t="s">
        <v>309</v>
      </c>
      <c r="AF11" s="6" t="s">
        <v>310</v>
      </c>
      <c r="AG11" s="6" t="s">
        <v>311</v>
      </c>
      <c r="AH11" s="75">
        <f t="shared" si="0"/>
        <v>3</v>
      </c>
      <c r="AI11" s="2" t="s">
        <v>281</v>
      </c>
      <c r="AJ11" s="2" t="s">
        <v>160</v>
      </c>
      <c r="AK11" s="2" t="s">
        <v>160</v>
      </c>
      <c r="AL11" s="2" t="s">
        <v>149</v>
      </c>
      <c r="AM11" s="2" t="s">
        <v>149</v>
      </c>
      <c r="AN11" s="2" t="s">
        <v>162</v>
      </c>
      <c r="AO11" s="2" t="s">
        <v>163</v>
      </c>
      <c r="AP11" s="2" t="s">
        <v>180</v>
      </c>
      <c r="AQ11" s="2" t="s">
        <v>312</v>
      </c>
      <c r="AR11" s="2" t="s">
        <v>149</v>
      </c>
      <c r="AS11" s="2" t="s">
        <v>313</v>
      </c>
      <c r="AT11" s="432" t="s">
        <v>218</v>
      </c>
      <c r="AU11" s="75" t="s">
        <v>314</v>
      </c>
      <c r="AV11" s="77"/>
      <c r="AW11" s="78">
        <v>40634</v>
      </c>
      <c r="AX11" s="78">
        <v>40878</v>
      </c>
      <c r="AY11" s="78" t="s">
        <v>149</v>
      </c>
      <c r="AZ11" s="78">
        <v>40672</v>
      </c>
      <c r="BA11" s="75"/>
      <c r="BB11" s="78">
        <v>41298</v>
      </c>
      <c r="BC11" s="79"/>
      <c r="BD11" s="78">
        <v>41484</v>
      </c>
      <c r="BE11" s="78" t="s">
        <v>149</v>
      </c>
      <c r="BF11" s="78">
        <v>41703</v>
      </c>
      <c r="BG11" s="78" t="s">
        <v>149</v>
      </c>
      <c r="BH11" s="77">
        <v>42507</v>
      </c>
      <c r="BI11" s="77">
        <v>42947</v>
      </c>
      <c r="BJ11" s="77">
        <v>42967</v>
      </c>
      <c r="BK11" s="80">
        <v>42947</v>
      </c>
      <c r="BL11" s="75" t="s">
        <v>17</v>
      </c>
      <c r="BM11" s="227">
        <f t="shared" si="1"/>
        <v>76</v>
      </c>
      <c r="BN11" s="75">
        <f t="shared" si="2"/>
        <v>68</v>
      </c>
      <c r="BO11" s="82" t="s">
        <v>315</v>
      </c>
      <c r="BP11" s="75">
        <v>0</v>
      </c>
      <c r="BQ11" s="75">
        <v>4</v>
      </c>
      <c r="BR11" s="75">
        <v>9</v>
      </c>
      <c r="BS11" s="75">
        <v>1</v>
      </c>
      <c r="BT11" s="75">
        <v>4</v>
      </c>
      <c r="BU11" s="75">
        <v>0</v>
      </c>
      <c r="BV11" s="75">
        <v>0</v>
      </c>
      <c r="BW11" s="75" t="s">
        <v>162</v>
      </c>
      <c r="BX11" s="75" t="s">
        <v>162</v>
      </c>
      <c r="BY11" s="75"/>
      <c r="BZ11" s="81"/>
      <c r="CA11" s="81"/>
      <c r="CB11" s="75"/>
      <c r="CC11" s="75" t="s">
        <v>162</v>
      </c>
      <c r="CD11" s="75"/>
      <c r="CE11" s="75"/>
      <c r="CF11" s="403">
        <v>3</v>
      </c>
      <c r="CG11" s="75">
        <v>4</v>
      </c>
      <c r="CH11" s="75"/>
      <c r="CI11" s="75" t="s">
        <v>167</v>
      </c>
    </row>
    <row r="12" spans="1:88" ht="32.1" hidden="1" customHeight="1">
      <c r="A12" s="75">
        <v>11</v>
      </c>
      <c r="B12" s="75" t="s">
        <v>316</v>
      </c>
      <c r="C12" s="75" t="s">
        <v>317</v>
      </c>
      <c r="D12" s="75" t="s">
        <v>318</v>
      </c>
      <c r="E12" s="75" t="s">
        <v>319</v>
      </c>
      <c r="F12" s="75" t="s">
        <v>24</v>
      </c>
      <c r="G12" s="75">
        <v>1</v>
      </c>
      <c r="H12" s="75" t="s">
        <v>51</v>
      </c>
      <c r="I12" s="75" t="s">
        <v>30</v>
      </c>
      <c r="J12" s="75" t="s">
        <v>320</v>
      </c>
      <c r="K12" s="75" t="s">
        <v>148</v>
      </c>
      <c r="L12" s="75" t="s">
        <v>30</v>
      </c>
      <c r="M12" s="75" t="s">
        <v>149</v>
      </c>
      <c r="N12" s="225"/>
      <c r="O12" s="2" t="s">
        <v>321</v>
      </c>
      <c r="P12" s="3" t="s">
        <v>150</v>
      </c>
      <c r="Q12" s="75" t="s">
        <v>150</v>
      </c>
      <c r="R12" s="421" t="s">
        <v>322</v>
      </c>
      <c r="S12" s="82" t="s">
        <v>323</v>
      </c>
      <c r="T12" s="368" t="s">
        <v>324</v>
      </c>
      <c r="U12" s="226" t="s">
        <v>325</v>
      </c>
      <c r="V12" s="226">
        <v>28098</v>
      </c>
      <c r="W12" s="82" t="s">
        <v>326</v>
      </c>
      <c r="X12" s="82" t="s">
        <v>178</v>
      </c>
      <c r="Y12" s="82" t="s">
        <v>162</v>
      </c>
      <c r="Z12" s="82" t="s">
        <v>308</v>
      </c>
      <c r="AA12" s="75">
        <v>21</v>
      </c>
      <c r="AB12" s="77">
        <v>40609</v>
      </c>
      <c r="AC12" s="77">
        <v>40603</v>
      </c>
      <c r="AD12" s="77"/>
      <c r="AE12" s="6" t="s">
        <v>158</v>
      </c>
      <c r="AF12" s="6" t="s">
        <v>159</v>
      </c>
      <c r="AG12" s="2"/>
      <c r="AH12" s="75">
        <f t="shared" si="0"/>
        <v>2</v>
      </c>
      <c r="AI12" s="2" t="s">
        <v>160</v>
      </c>
      <c r="AJ12" s="2" t="s">
        <v>161</v>
      </c>
      <c r="AK12" s="2"/>
      <c r="AL12" s="2" t="s">
        <v>149</v>
      </c>
      <c r="AM12" s="2" t="s">
        <v>162</v>
      </c>
      <c r="AN12" s="2"/>
      <c r="AO12" s="2" t="s">
        <v>163</v>
      </c>
      <c r="AP12" s="2" t="s">
        <v>202</v>
      </c>
      <c r="AQ12" s="2" t="s">
        <v>312</v>
      </c>
      <c r="AR12" s="2" t="s">
        <v>149</v>
      </c>
      <c r="AS12" s="2"/>
      <c r="AT12" s="432" t="s">
        <v>327</v>
      </c>
      <c r="AU12" s="75" t="s">
        <v>328</v>
      </c>
      <c r="AV12" s="77"/>
      <c r="AW12" s="78">
        <v>40634</v>
      </c>
      <c r="AX12" s="78">
        <v>40878</v>
      </c>
      <c r="AY12" s="78" t="s">
        <v>149</v>
      </c>
      <c r="AZ12" s="78"/>
      <c r="BA12" s="78"/>
      <c r="BB12" s="78"/>
      <c r="BC12" s="79"/>
      <c r="BD12" s="78">
        <v>41456</v>
      </c>
      <c r="BE12" s="78" t="s">
        <v>149</v>
      </c>
      <c r="BF12" s="78">
        <v>41704</v>
      </c>
      <c r="BG12" s="78" t="s">
        <v>149</v>
      </c>
      <c r="BH12" s="77"/>
      <c r="BI12" s="77"/>
      <c r="BJ12" s="77"/>
      <c r="BK12" s="80">
        <v>41671</v>
      </c>
      <c r="BL12" s="75" t="s">
        <v>17</v>
      </c>
      <c r="BM12" s="227">
        <f t="shared" si="1"/>
        <v>35</v>
      </c>
      <c r="BN12" s="75">
        <f t="shared" si="2"/>
        <v>27</v>
      </c>
      <c r="BO12" s="82" t="s">
        <v>329</v>
      </c>
      <c r="BP12" s="75">
        <v>18</v>
      </c>
      <c r="BQ12" s="75">
        <v>14</v>
      </c>
      <c r="BR12" s="75">
        <v>117</v>
      </c>
      <c r="BS12" s="75">
        <v>4</v>
      </c>
      <c r="BT12" s="75">
        <v>2</v>
      </c>
      <c r="BU12" s="75">
        <v>7</v>
      </c>
      <c r="BV12" s="75">
        <v>6</v>
      </c>
      <c r="BW12" s="75" t="s">
        <v>162</v>
      </c>
      <c r="BX12" s="75" t="s">
        <v>162</v>
      </c>
      <c r="BY12" s="75"/>
      <c r="BZ12" s="81"/>
      <c r="CA12" s="81"/>
      <c r="CB12" s="75"/>
      <c r="CC12" s="75" t="s">
        <v>162</v>
      </c>
      <c r="CD12" s="75"/>
      <c r="CE12" s="75"/>
      <c r="CF12" s="403">
        <v>0</v>
      </c>
      <c r="CG12" s="75">
        <v>2</v>
      </c>
      <c r="CH12" s="75"/>
      <c r="CI12" s="75" t="s">
        <v>167</v>
      </c>
    </row>
    <row r="13" spans="1:88" ht="27.95" hidden="1" customHeight="1">
      <c r="A13" s="75">
        <v>12</v>
      </c>
      <c r="B13" s="75" t="s">
        <v>330</v>
      </c>
      <c r="C13" s="75" t="s">
        <v>331</v>
      </c>
      <c r="D13" s="75" t="s">
        <v>332</v>
      </c>
      <c r="E13" s="75" t="s">
        <v>333</v>
      </c>
      <c r="F13" s="75" t="s">
        <v>24</v>
      </c>
      <c r="G13" s="75">
        <v>1</v>
      </c>
      <c r="H13" s="75" t="s">
        <v>50</v>
      </c>
      <c r="I13" s="75" t="s">
        <v>44</v>
      </c>
      <c r="J13" s="75" t="s">
        <v>334</v>
      </c>
      <c r="K13" s="75"/>
      <c r="L13" s="75" t="s">
        <v>43</v>
      </c>
      <c r="M13" s="75" t="s">
        <v>162</v>
      </c>
      <c r="N13" s="225"/>
      <c r="O13" s="2" t="s">
        <v>150</v>
      </c>
      <c r="P13" s="3" t="s">
        <v>150</v>
      </c>
      <c r="Q13" s="75" t="s">
        <v>150</v>
      </c>
      <c r="R13" s="421" t="s">
        <v>335</v>
      </c>
      <c r="S13" s="75" t="s">
        <v>336</v>
      </c>
      <c r="T13" s="368" t="s">
        <v>337</v>
      </c>
      <c r="U13" s="226" t="s">
        <v>338</v>
      </c>
      <c r="V13" s="226">
        <v>27918</v>
      </c>
      <c r="W13" s="82" t="s">
        <v>339</v>
      </c>
      <c r="X13" s="82" t="s">
        <v>178</v>
      </c>
      <c r="Y13" s="82" t="s">
        <v>162</v>
      </c>
      <c r="Z13" s="82" t="s">
        <v>157</v>
      </c>
      <c r="AA13" s="75">
        <v>18</v>
      </c>
      <c r="AB13" s="77">
        <v>40612</v>
      </c>
      <c r="AC13" s="77">
        <v>40603</v>
      </c>
      <c r="AD13" s="77"/>
      <c r="AE13" s="6" t="s">
        <v>340</v>
      </c>
      <c r="AF13" s="6" t="s">
        <v>341</v>
      </c>
      <c r="AG13" s="6"/>
      <c r="AH13" s="75">
        <f t="shared" si="0"/>
        <v>2</v>
      </c>
      <c r="AI13" s="6" t="s">
        <v>160</v>
      </c>
      <c r="AJ13" s="6" t="s">
        <v>161</v>
      </c>
      <c r="AK13" s="6"/>
      <c r="AL13" s="6" t="s">
        <v>149</v>
      </c>
      <c r="AM13" s="6" t="s">
        <v>162</v>
      </c>
      <c r="AN13" s="6"/>
      <c r="AO13" s="6" t="s">
        <v>163</v>
      </c>
      <c r="AP13" s="6" t="s">
        <v>202</v>
      </c>
      <c r="AQ13" s="2" t="s">
        <v>342</v>
      </c>
      <c r="AR13" s="6" t="s">
        <v>149</v>
      </c>
      <c r="AS13" s="6"/>
      <c r="AT13" s="433" t="s">
        <v>297</v>
      </c>
      <c r="AU13" s="75" t="s">
        <v>343</v>
      </c>
      <c r="AV13" s="77"/>
      <c r="AW13" s="78">
        <v>40634</v>
      </c>
      <c r="AX13" s="78">
        <v>40878</v>
      </c>
      <c r="AY13" s="78" t="s">
        <v>149</v>
      </c>
      <c r="AZ13" s="78"/>
      <c r="BA13" s="78"/>
      <c r="BB13" s="78">
        <v>41193</v>
      </c>
      <c r="BC13" s="79" t="s">
        <v>344</v>
      </c>
      <c r="BD13" s="78">
        <v>41456</v>
      </c>
      <c r="BE13" s="78" t="s">
        <v>149</v>
      </c>
      <c r="BF13" s="78">
        <v>41705</v>
      </c>
      <c r="BG13" s="78" t="s">
        <v>149</v>
      </c>
      <c r="BH13" s="77"/>
      <c r="BI13" s="77"/>
      <c r="BJ13" s="77"/>
      <c r="BK13" s="80">
        <v>42460</v>
      </c>
      <c r="BL13" s="75" t="s">
        <v>17</v>
      </c>
      <c r="BM13" s="227">
        <f t="shared" si="1"/>
        <v>60</v>
      </c>
      <c r="BN13" s="75">
        <f t="shared" si="2"/>
        <v>52</v>
      </c>
      <c r="BO13" s="75"/>
      <c r="BP13" s="75">
        <v>0</v>
      </c>
      <c r="BQ13" s="75">
        <v>5</v>
      </c>
      <c r="BR13" s="75">
        <v>10</v>
      </c>
      <c r="BS13" s="75">
        <v>5</v>
      </c>
      <c r="BT13" s="75">
        <v>0</v>
      </c>
      <c r="BU13" s="75">
        <v>0</v>
      </c>
      <c r="BV13" s="75">
        <v>0</v>
      </c>
      <c r="BW13" s="75" t="s">
        <v>162</v>
      </c>
      <c r="BX13" s="75" t="s">
        <v>162</v>
      </c>
      <c r="BY13" s="75"/>
      <c r="BZ13" s="81"/>
      <c r="CA13" s="81"/>
      <c r="CB13" s="75"/>
      <c r="CC13" s="75" t="s">
        <v>162</v>
      </c>
      <c r="CD13" s="75"/>
      <c r="CE13" s="75"/>
      <c r="CF13" s="403">
        <v>1</v>
      </c>
      <c r="CG13" s="75">
        <v>2</v>
      </c>
      <c r="CH13" s="75"/>
      <c r="CI13" s="75" t="s">
        <v>167</v>
      </c>
    </row>
    <row r="14" spans="1:88" ht="24.95" hidden="1" customHeight="1">
      <c r="A14" s="75">
        <v>13</v>
      </c>
      <c r="B14" s="75" t="s">
        <v>345</v>
      </c>
      <c r="C14" s="75" t="s">
        <v>346</v>
      </c>
      <c r="D14" s="75" t="s">
        <v>347</v>
      </c>
      <c r="E14" s="75" t="s">
        <v>348</v>
      </c>
      <c r="F14" s="75" t="s">
        <v>25</v>
      </c>
      <c r="G14" s="75">
        <v>1</v>
      </c>
      <c r="H14" s="75" t="s">
        <v>49</v>
      </c>
      <c r="I14" s="75" t="s">
        <v>35</v>
      </c>
      <c r="J14" s="75" t="s">
        <v>349</v>
      </c>
      <c r="K14" s="75"/>
      <c r="L14" s="75" t="s">
        <v>35</v>
      </c>
      <c r="M14" s="75" t="s">
        <v>149</v>
      </c>
      <c r="N14" s="225"/>
      <c r="O14" s="2" t="s">
        <v>321</v>
      </c>
      <c r="P14" s="3" t="s">
        <v>321</v>
      </c>
      <c r="Q14" s="75" t="s">
        <v>321</v>
      </c>
      <c r="R14" s="75" t="s">
        <v>350</v>
      </c>
      <c r="S14" s="82" t="s">
        <v>351</v>
      </c>
      <c r="T14" s="367"/>
      <c r="U14" s="77" t="s">
        <v>352</v>
      </c>
      <c r="V14" s="77">
        <v>23063</v>
      </c>
      <c r="W14" s="82" t="s">
        <v>353</v>
      </c>
      <c r="X14" s="82" t="s">
        <v>178</v>
      </c>
      <c r="Y14" s="82" t="s">
        <v>162</v>
      </c>
      <c r="Z14" s="82" t="s">
        <v>157</v>
      </c>
      <c r="AA14" s="75">
        <v>25</v>
      </c>
      <c r="AB14" s="77">
        <v>40605</v>
      </c>
      <c r="AC14" s="77">
        <v>40603</v>
      </c>
      <c r="AD14" s="77"/>
      <c r="AE14" s="6" t="s">
        <v>354</v>
      </c>
      <c r="AF14" s="6" t="s">
        <v>355</v>
      </c>
      <c r="AG14" s="6"/>
      <c r="AH14" s="75">
        <f t="shared" si="0"/>
        <v>2</v>
      </c>
      <c r="AI14" s="6" t="s">
        <v>160</v>
      </c>
      <c r="AJ14" s="6" t="s">
        <v>161</v>
      </c>
      <c r="AK14" s="6"/>
      <c r="AL14" s="6" t="s">
        <v>149</v>
      </c>
      <c r="AM14" s="6" t="s">
        <v>149</v>
      </c>
      <c r="AN14" s="6"/>
      <c r="AO14" s="6" t="s">
        <v>163</v>
      </c>
      <c r="AP14" s="6"/>
      <c r="AQ14" s="2" t="s">
        <v>249</v>
      </c>
      <c r="AR14" s="6"/>
      <c r="AS14" s="6"/>
      <c r="AT14" s="433" t="s">
        <v>203</v>
      </c>
      <c r="AU14" s="75" t="s">
        <v>356</v>
      </c>
      <c r="AV14" s="77"/>
      <c r="AW14" s="78">
        <v>40634</v>
      </c>
      <c r="AX14" s="78">
        <v>40878</v>
      </c>
      <c r="AY14" s="78" t="s">
        <v>149</v>
      </c>
      <c r="AZ14" s="78">
        <v>40665</v>
      </c>
      <c r="BA14" s="78">
        <v>40727</v>
      </c>
      <c r="BB14" s="78"/>
      <c r="BC14" s="79"/>
      <c r="BD14" s="78">
        <v>41456</v>
      </c>
      <c r="BE14" s="78" t="s">
        <v>149</v>
      </c>
      <c r="BF14" s="78">
        <v>41706</v>
      </c>
      <c r="BG14" s="78" t="s">
        <v>149</v>
      </c>
      <c r="BH14" s="77"/>
      <c r="BI14" s="77"/>
      <c r="BJ14" s="77"/>
      <c r="BK14" s="80">
        <v>43699</v>
      </c>
      <c r="BL14" s="75" t="s">
        <v>17</v>
      </c>
      <c r="BM14" s="227">
        <f t="shared" si="1"/>
        <v>101</v>
      </c>
      <c r="BN14" s="75">
        <f t="shared" si="2"/>
        <v>93</v>
      </c>
      <c r="BO14" s="82" t="s">
        <v>357</v>
      </c>
      <c r="BP14" s="75">
        <v>4</v>
      </c>
      <c r="BQ14" s="75">
        <v>4</v>
      </c>
      <c r="BR14" s="75">
        <v>2</v>
      </c>
      <c r="BS14" s="75">
        <v>0</v>
      </c>
      <c r="BT14" s="75">
        <v>0</v>
      </c>
      <c r="BU14" s="75">
        <v>0</v>
      </c>
      <c r="BV14" s="75">
        <v>0</v>
      </c>
      <c r="BW14" s="75" t="s">
        <v>162</v>
      </c>
      <c r="BX14" s="75" t="s">
        <v>162</v>
      </c>
      <c r="BY14" s="75"/>
      <c r="BZ14" s="81"/>
      <c r="CA14" s="81"/>
      <c r="CB14" s="75"/>
      <c r="CC14" s="75" t="s">
        <v>162</v>
      </c>
      <c r="CD14" s="75"/>
      <c r="CE14" s="75"/>
      <c r="CF14" s="403">
        <v>3</v>
      </c>
      <c r="CG14" s="75">
        <v>3</v>
      </c>
      <c r="CH14" s="75"/>
      <c r="CI14" s="75" t="s">
        <v>167</v>
      </c>
    </row>
    <row r="15" spans="1:88" ht="24.95" hidden="1" customHeight="1">
      <c r="A15" s="75">
        <v>14</v>
      </c>
      <c r="B15" s="75" t="s">
        <v>358</v>
      </c>
      <c r="C15" s="75" t="s">
        <v>359</v>
      </c>
      <c r="D15" s="75"/>
      <c r="E15" s="75" t="s">
        <v>360</v>
      </c>
      <c r="F15" s="75" t="s">
        <v>25</v>
      </c>
      <c r="G15" s="75">
        <v>1</v>
      </c>
      <c r="H15" s="75" t="s">
        <v>55</v>
      </c>
      <c r="I15" s="84" t="s">
        <v>43</v>
      </c>
      <c r="J15" s="75" t="s">
        <v>361</v>
      </c>
      <c r="K15" s="75" t="s">
        <v>362</v>
      </c>
      <c r="L15" s="75" t="s">
        <v>43</v>
      </c>
      <c r="M15" s="75" t="s">
        <v>149</v>
      </c>
      <c r="N15" s="225" t="s">
        <v>363</v>
      </c>
      <c r="O15" s="2" t="s">
        <v>321</v>
      </c>
      <c r="P15" s="3" t="s">
        <v>150</v>
      </c>
      <c r="Q15" s="75" t="s">
        <v>321</v>
      </c>
      <c r="R15" s="421" t="s">
        <v>364</v>
      </c>
      <c r="S15" s="82" t="s">
        <v>365</v>
      </c>
      <c r="T15" s="367"/>
      <c r="U15" s="226" t="s">
        <v>366</v>
      </c>
      <c r="V15" s="226">
        <v>30815</v>
      </c>
      <c r="W15" s="82" t="s">
        <v>367</v>
      </c>
      <c r="X15" s="82" t="s">
        <v>178</v>
      </c>
      <c r="Y15" s="82" t="s">
        <v>162</v>
      </c>
      <c r="Z15" s="82" t="s">
        <v>157</v>
      </c>
      <c r="AA15" s="75">
        <v>22.5</v>
      </c>
      <c r="AB15" s="77">
        <v>40605</v>
      </c>
      <c r="AC15" s="77">
        <v>40603</v>
      </c>
      <c r="AD15" s="77"/>
      <c r="AE15" s="6" t="s">
        <v>368</v>
      </c>
      <c r="AF15" s="7"/>
      <c r="AG15" s="8"/>
      <c r="AH15" s="75">
        <f t="shared" si="0"/>
        <v>1</v>
      </c>
      <c r="AI15" s="8" t="s">
        <v>160</v>
      </c>
      <c r="AJ15" s="8"/>
      <c r="AK15" s="8"/>
      <c r="AL15" s="8" t="s">
        <v>162</v>
      </c>
      <c r="AM15" s="8"/>
      <c r="AN15" s="8"/>
      <c r="AO15" s="8" t="s">
        <v>163</v>
      </c>
      <c r="AP15" s="8" t="s">
        <v>369</v>
      </c>
      <c r="AQ15" s="2" t="s">
        <v>342</v>
      </c>
      <c r="AR15" s="8" t="s">
        <v>149</v>
      </c>
      <c r="AS15" s="8" t="s">
        <v>370</v>
      </c>
      <c r="AT15" s="434" t="s">
        <v>371</v>
      </c>
      <c r="AU15" s="75" t="s">
        <v>372</v>
      </c>
      <c r="AV15" s="77"/>
      <c r="AW15" s="78">
        <v>40634</v>
      </c>
      <c r="AX15" s="78">
        <v>40878</v>
      </c>
      <c r="AY15" s="78" t="s">
        <v>149</v>
      </c>
      <c r="AZ15" s="78"/>
      <c r="BA15" s="78"/>
      <c r="BB15" s="78"/>
      <c r="BC15" s="79"/>
      <c r="BD15" s="78">
        <v>41456</v>
      </c>
      <c r="BE15" s="78" t="s">
        <v>149</v>
      </c>
      <c r="BF15" s="78">
        <v>41707</v>
      </c>
      <c r="BG15" s="78" t="s">
        <v>149</v>
      </c>
      <c r="BH15" s="77"/>
      <c r="BI15" s="77"/>
      <c r="BJ15" s="77"/>
      <c r="BK15" s="80">
        <v>41608</v>
      </c>
      <c r="BL15" s="75" t="s">
        <v>17</v>
      </c>
      <c r="BM15" s="227">
        <f t="shared" si="1"/>
        <v>32</v>
      </c>
      <c r="BN15" s="75">
        <f t="shared" si="2"/>
        <v>24</v>
      </c>
      <c r="BO15" s="75"/>
      <c r="BP15" s="75">
        <v>0</v>
      </c>
      <c r="BQ15" s="75">
        <v>2</v>
      </c>
      <c r="BR15" s="75">
        <v>56</v>
      </c>
      <c r="BS15" s="75">
        <v>4</v>
      </c>
      <c r="BT15" s="75">
        <v>6</v>
      </c>
      <c r="BU15" s="75">
        <v>11</v>
      </c>
      <c r="BV15" s="75">
        <v>7</v>
      </c>
      <c r="BW15" s="75" t="s">
        <v>162</v>
      </c>
      <c r="BX15" s="75" t="s">
        <v>162</v>
      </c>
      <c r="BY15" s="75"/>
      <c r="BZ15" s="81"/>
      <c r="CA15" s="81"/>
      <c r="CB15" s="75"/>
      <c r="CC15" s="75" t="s">
        <v>162</v>
      </c>
      <c r="CD15" s="75"/>
      <c r="CE15" s="75"/>
      <c r="CF15" s="403">
        <v>0</v>
      </c>
      <c r="CG15" s="75">
        <v>0</v>
      </c>
      <c r="CH15" s="75"/>
      <c r="CI15" s="75" t="s">
        <v>167</v>
      </c>
    </row>
    <row r="16" spans="1:88" ht="24.95" hidden="1" customHeight="1">
      <c r="A16" s="75">
        <v>15</v>
      </c>
      <c r="B16" s="75" t="s">
        <v>373</v>
      </c>
      <c r="C16" s="75" t="s">
        <v>374</v>
      </c>
      <c r="D16" s="75" t="s">
        <v>375</v>
      </c>
      <c r="E16" s="75" t="s">
        <v>376</v>
      </c>
      <c r="F16" s="75" t="s">
        <v>24</v>
      </c>
      <c r="G16" s="75">
        <v>1</v>
      </c>
      <c r="H16" s="75" t="s">
        <v>55</v>
      </c>
      <c r="I16" s="75" t="s">
        <v>43</v>
      </c>
      <c r="J16" s="75" t="s">
        <v>377</v>
      </c>
      <c r="K16" s="75" t="s">
        <v>378</v>
      </c>
      <c r="L16" s="75" t="s">
        <v>43</v>
      </c>
      <c r="M16" s="75" t="s">
        <v>149</v>
      </c>
      <c r="N16" s="225"/>
      <c r="O16" s="2" t="s">
        <v>150</v>
      </c>
      <c r="P16" s="9" t="s">
        <v>150</v>
      </c>
      <c r="Q16" s="75" t="s">
        <v>150</v>
      </c>
      <c r="R16" s="421" t="s">
        <v>379</v>
      </c>
      <c r="S16" s="75" t="s">
        <v>379</v>
      </c>
      <c r="T16" s="367"/>
      <c r="U16" s="226" t="s">
        <v>380</v>
      </c>
      <c r="V16" s="226">
        <v>26801</v>
      </c>
      <c r="W16" s="82" t="s">
        <v>381</v>
      </c>
      <c r="X16" s="82" t="s">
        <v>155</v>
      </c>
      <c r="Y16" s="82" t="s">
        <v>162</v>
      </c>
      <c r="Z16" s="82" t="s">
        <v>308</v>
      </c>
      <c r="AA16" s="75">
        <v>21</v>
      </c>
      <c r="AB16" s="77">
        <v>40638</v>
      </c>
      <c r="AC16" s="77">
        <v>40603</v>
      </c>
      <c r="AD16" s="77"/>
      <c r="AE16" s="6" t="s">
        <v>382</v>
      </c>
      <c r="AF16" s="6" t="s">
        <v>383</v>
      </c>
      <c r="AG16" s="2"/>
      <c r="AH16" s="75">
        <f t="shared" si="0"/>
        <v>2</v>
      </c>
      <c r="AI16" s="8" t="s">
        <v>160</v>
      </c>
      <c r="AJ16" s="8" t="s">
        <v>160</v>
      </c>
      <c r="AK16" s="2"/>
      <c r="AL16" s="2" t="s">
        <v>149</v>
      </c>
      <c r="AM16" s="2" t="s">
        <v>162</v>
      </c>
      <c r="AN16" s="2"/>
      <c r="AO16" s="2" t="s">
        <v>201</v>
      </c>
      <c r="AP16" s="2" t="s">
        <v>384</v>
      </c>
      <c r="AQ16" s="2" t="s">
        <v>342</v>
      </c>
      <c r="AR16" s="2" t="s">
        <v>149</v>
      </c>
      <c r="AS16" s="2"/>
      <c r="AT16" s="434" t="s">
        <v>371</v>
      </c>
      <c r="AU16" s="75" t="s">
        <v>385</v>
      </c>
      <c r="AV16" s="77"/>
      <c r="AW16" s="78">
        <v>40634</v>
      </c>
      <c r="AX16" s="78">
        <v>40878</v>
      </c>
      <c r="AY16" s="78" t="s">
        <v>149</v>
      </c>
      <c r="AZ16" s="78"/>
      <c r="BA16" s="78"/>
      <c r="BB16" s="78"/>
      <c r="BC16" s="79"/>
      <c r="BD16" s="78">
        <v>41456</v>
      </c>
      <c r="BE16" s="78" t="s">
        <v>149</v>
      </c>
      <c r="BF16" s="78">
        <v>41708</v>
      </c>
      <c r="BG16" s="78" t="s">
        <v>149</v>
      </c>
      <c r="BH16" s="77"/>
      <c r="BI16" s="77"/>
      <c r="BJ16" s="77"/>
      <c r="BK16" s="80">
        <v>43285</v>
      </c>
      <c r="BL16" s="75" t="s">
        <v>17</v>
      </c>
      <c r="BM16" s="227">
        <f t="shared" si="1"/>
        <v>88</v>
      </c>
      <c r="BN16" s="75">
        <f t="shared" si="2"/>
        <v>80</v>
      </c>
      <c r="BO16" s="75"/>
      <c r="BP16" s="75">
        <v>8</v>
      </c>
      <c r="BQ16" s="75">
        <v>45</v>
      </c>
      <c r="BR16" s="75">
        <v>55</v>
      </c>
      <c r="BS16" s="75">
        <v>5</v>
      </c>
      <c r="BT16" s="75">
        <v>2</v>
      </c>
      <c r="BU16" s="75">
        <v>0</v>
      </c>
      <c r="BV16" s="75">
        <v>0</v>
      </c>
      <c r="BW16" s="75" t="s">
        <v>162</v>
      </c>
      <c r="BX16" s="75" t="s">
        <v>162</v>
      </c>
      <c r="BY16" s="75"/>
      <c r="BZ16" s="81"/>
      <c r="CA16" s="81"/>
      <c r="CB16" s="75"/>
      <c r="CC16" s="75" t="s">
        <v>162</v>
      </c>
      <c r="CD16" s="75"/>
      <c r="CE16" s="75"/>
      <c r="CF16" s="403">
        <v>2</v>
      </c>
      <c r="CG16" s="75">
        <v>2</v>
      </c>
      <c r="CH16" s="75"/>
      <c r="CI16" s="75" t="s">
        <v>167</v>
      </c>
    </row>
    <row r="17" spans="1:88" ht="24.95" hidden="1" customHeight="1">
      <c r="A17" s="75">
        <v>16</v>
      </c>
      <c r="B17" s="75" t="s">
        <v>386</v>
      </c>
      <c r="C17" s="75" t="s">
        <v>387</v>
      </c>
      <c r="D17" s="75" t="s">
        <v>388</v>
      </c>
      <c r="E17" s="75" t="s">
        <v>389</v>
      </c>
      <c r="F17" s="75" t="s">
        <v>24</v>
      </c>
      <c r="G17" s="75">
        <v>1</v>
      </c>
      <c r="H17" s="75" t="s">
        <v>50</v>
      </c>
      <c r="I17" s="75" t="s">
        <v>43</v>
      </c>
      <c r="J17" s="75" t="s">
        <v>377</v>
      </c>
      <c r="K17" s="75" t="s">
        <v>390</v>
      </c>
      <c r="L17" s="75" t="s">
        <v>43</v>
      </c>
      <c r="M17" s="75" t="s">
        <v>149</v>
      </c>
      <c r="N17" s="225"/>
      <c r="O17" s="2" t="s">
        <v>192</v>
      </c>
      <c r="P17" s="9" t="s">
        <v>150</v>
      </c>
      <c r="Q17" s="75"/>
      <c r="R17" s="75" t="s">
        <v>391</v>
      </c>
      <c r="S17" s="75" t="s">
        <v>392</v>
      </c>
      <c r="T17" s="367"/>
      <c r="U17" s="77" t="s">
        <v>393</v>
      </c>
      <c r="V17" s="77">
        <v>25201</v>
      </c>
      <c r="W17" s="82" t="s">
        <v>394</v>
      </c>
      <c r="X17" s="82" t="s">
        <v>395</v>
      </c>
      <c r="Y17" s="82" t="s">
        <v>156</v>
      </c>
      <c r="Z17" s="82" t="s">
        <v>308</v>
      </c>
      <c r="AA17" s="75">
        <v>11</v>
      </c>
      <c r="AB17" s="77">
        <v>40605</v>
      </c>
      <c r="AC17" s="77">
        <v>40603</v>
      </c>
      <c r="AD17" s="77"/>
      <c r="AE17" s="6" t="s">
        <v>396</v>
      </c>
      <c r="AF17" s="6" t="s">
        <v>397</v>
      </c>
      <c r="AG17" s="4" t="s">
        <v>398</v>
      </c>
      <c r="AH17" s="75">
        <f t="shared" si="0"/>
        <v>3</v>
      </c>
      <c r="AI17" s="8" t="s">
        <v>160</v>
      </c>
      <c r="AJ17" s="8" t="s">
        <v>160</v>
      </c>
      <c r="AK17" s="8" t="s">
        <v>160</v>
      </c>
      <c r="AL17" s="8" t="s">
        <v>149</v>
      </c>
      <c r="AM17" s="8" t="s">
        <v>162</v>
      </c>
      <c r="AN17" s="8" t="s">
        <v>162</v>
      </c>
      <c r="AO17" s="8" t="s">
        <v>163</v>
      </c>
      <c r="AP17" s="8"/>
      <c r="AQ17" s="2" t="s">
        <v>342</v>
      </c>
      <c r="AR17" s="8" t="s">
        <v>149</v>
      </c>
      <c r="AS17" s="8"/>
      <c r="AT17" s="431" t="s">
        <v>399</v>
      </c>
      <c r="AU17" s="75" t="s">
        <v>400</v>
      </c>
      <c r="AV17" s="77"/>
      <c r="AW17" s="78">
        <v>40634</v>
      </c>
      <c r="AX17" s="78">
        <v>40878</v>
      </c>
      <c r="AY17" s="78" t="s">
        <v>149</v>
      </c>
      <c r="AZ17" s="78"/>
      <c r="BA17" s="78"/>
      <c r="BB17" s="78"/>
      <c r="BC17" s="79"/>
      <c r="BD17" s="78">
        <v>41456</v>
      </c>
      <c r="BE17" s="78" t="s">
        <v>149</v>
      </c>
      <c r="BF17" s="78">
        <v>41709</v>
      </c>
      <c r="BG17" s="78" t="s">
        <v>149</v>
      </c>
      <c r="BH17" s="77"/>
      <c r="BI17" s="77"/>
      <c r="BJ17" s="77"/>
      <c r="BK17" s="80">
        <v>41912</v>
      </c>
      <c r="BL17" s="75" t="s">
        <v>17</v>
      </c>
      <c r="BM17" s="227">
        <f t="shared" si="1"/>
        <v>42</v>
      </c>
      <c r="BN17" s="75">
        <f t="shared" si="2"/>
        <v>34</v>
      </c>
      <c r="BO17" s="75"/>
      <c r="BP17" s="75">
        <v>3</v>
      </c>
      <c r="BQ17" s="75">
        <v>10</v>
      </c>
      <c r="BR17" s="75">
        <v>77</v>
      </c>
      <c r="BS17" s="75">
        <v>4</v>
      </c>
      <c r="BT17" s="75">
        <v>10</v>
      </c>
      <c r="BU17" s="75">
        <v>6</v>
      </c>
      <c r="BV17" s="75">
        <v>9</v>
      </c>
      <c r="BW17" s="75" t="s">
        <v>162</v>
      </c>
      <c r="BX17" s="75" t="s">
        <v>162</v>
      </c>
      <c r="BY17" s="75"/>
      <c r="BZ17" s="81"/>
      <c r="CA17" s="81"/>
      <c r="CB17" s="75"/>
      <c r="CC17" s="75" t="s">
        <v>162</v>
      </c>
      <c r="CD17" s="75"/>
      <c r="CE17" s="75"/>
      <c r="CF17" s="403" t="s">
        <v>167</v>
      </c>
      <c r="CG17" s="75" t="s">
        <v>167</v>
      </c>
      <c r="CH17" s="75"/>
      <c r="CI17" s="75" t="s">
        <v>167</v>
      </c>
    </row>
    <row r="18" spans="1:88" ht="24.95" hidden="1" customHeight="1">
      <c r="A18" s="75">
        <v>17</v>
      </c>
      <c r="B18" s="75" t="s">
        <v>401</v>
      </c>
      <c r="C18" s="75" t="s">
        <v>402</v>
      </c>
      <c r="D18" s="75" t="s">
        <v>403</v>
      </c>
      <c r="E18" s="75" t="s">
        <v>404</v>
      </c>
      <c r="F18" s="75" t="s">
        <v>25</v>
      </c>
      <c r="G18" s="75">
        <v>1</v>
      </c>
      <c r="H18" s="75" t="s">
        <v>49</v>
      </c>
      <c r="I18" s="75" t="s">
        <v>40</v>
      </c>
      <c r="J18" s="75" t="s">
        <v>405</v>
      </c>
      <c r="K18" s="75" t="s">
        <v>406</v>
      </c>
      <c r="L18" s="75" t="s">
        <v>40</v>
      </c>
      <c r="M18" s="75" t="s">
        <v>149</v>
      </c>
      <c r="N18" s="225" t="s">
        <v>407</v>
      </c>
      <c r="O18" s="2" t="s">
        <v>150</v>
      </c>
      <c r="P18" s="9" t="s">
        <v>150</v>
      </c>
      <c r="Q18" s="75" t="s">
        <v>150</v>
      </c>
      <c r="R18" s="421" t="s">
        <v>408</v>
      </c>
      <c r="S18" s="82" t="s">
        <v>409</v>
      </c>
      <c r="T18" s="367" t="s">
        <v>410</v>
      </c>
      <c r="U18" s="226" t="s">
        <v>411</v>
      </c>
      <c r="V18" s="226">
        <v>22992</v>
      </c>
      <c r="W18" s="82" t="s">
        <v>412</v>
      </c>
      <c r="X18" s="82" t="s">
        <v>413</v>
      </c>
      <c r="Y18" s="82" t="s">
        <v>156</v>
      </c>
      <c r="Z18" s="82" t="s">
        <v>157</v>
      </c>
      <c r="AA18" s="75">
        <v>17</v>
      </c>
      <c r="AB18" s="77">
        <v>40801</v>
      </c>
      <c r="AC18" s="77">
        <v>40603</v>
      </c>
      <c r="AD18" s="77"/>
      <c r="AE18" s="6" t="s">
        <v>414</v>
      </c>
      <c r="AF18" s="6" t="s">
        <v>415</v>
      </c>
      <c r="AG18" s="4" t="s">
        <v>416</v>
      </c>
      <c r="AH18" s="75">
        <f t="shared" si="0"/>
        <v>3</v>
      </c>
      <c r="AI18" s="8" t="s">
        <v>160</v>
      </c>
      <c r="AJ18" s="8" t="s">
        <v>160</v>
      </c>
      <c r="AK18" s="8" t="s">
        <v>160</v>
      </c>
      <c r="AL18" s="8" t="s">
        <v>149</v>
      </c>
      <c r="AM18" s="8" t="s">
        <v>162</v>
      </c>
      <c r="AN18" s="8" t="s">
        <v>162</v>
      </c>
      <c r="AO18" s="8" t="s">
        <v>163</v>
      </c>
      <c r="AP18" s="8" t="s">
        <v>417</v>
      </c>
      <c r="AQ18" s="8" t="s">
        <v>249</v>
      </c>
      <c r="AR18" s="8" t="s">
        <v>162</v>
      </c>
      <c r="AS18" s="8" t="s">
        <v>418</v>
      </c>
      <c r="AT18" s="431" t="s">
        <v>419</v>
      </c>
      <c r="AU18" s="75" t="s">
        <v>420</v>
      </c>
      <c r="AV18" s="77"/>
      <c r="AW18" s="78">
        <v>40634</v>
      </c>
      <c r="AX18" s="78">
        <v>40878</v>
      </c>
      <c r="AY18" s="78" t="s">
        <v>149</v>
      </c>
      <c r="AZ18" s="78"/>
      <c r="BA18" s="78"/>
      <c r="BB18" s="78"/>
      <c r="BC18" s="79" t="s">
        <v>421</v>
      </c>
      <c r="BD18" s="78">
        <v>41456</v>
      </c>
      <c r="BE18" s="78" t="s">
        <v>149</v>
      </c>
      <c r="BF18" s="78">
        <v>41710</v>
      </c>
      <c r="BG18" s="78" t="s">
        <v>149</v>
      </c>
      <c r="BH18" s="77"/>
      <c r="BI18" s="77"/>
      <c r="BJ18" s="77"/>
      <c r="BK18" s="80">
        <v>42277</v>
      </c>
      <c r="BL18" s="75" t="s">
        <v>17</v>
      </c>
      <c r="BM18" s="227">
        <f t="shared" si="1"/>
        <v>54</v>
      </c>
      <c r="BN18" s="75">
        <f t="shared" si="2"/>
        <v>46</v>
      </c>
      <c r="BO18" s="82" t="s">
        <v>421</v>
      </c>
      <c r="BP18" s="75"/>
      <c r="BQ18" s="75">
        <v>3</v>
      </c>
      <c r="BR18" s="75">
        <v>8</v>
      </c>
      <c r="BS18" s="75">
        <v>1</v>
      </c>
      <c r="BT18" s="75">
        <v>1</v>
      </c>
      <c r="BU18" s="75">
        <v>1</v>
      </c>
      <c r="BV18" s="75">
        <v>0</v>
      </c>
      <c r="BW18" s="75" t="s">
        <v>162</v>
      </c>
      <c r="BX18" s="75" t="s">
        <v>162</v>
      </c>
      <c r="BY18" s="75"/>
      <c r="BZ18" s="81"/>
      <c r="CA18" s="81"/>
      <c r="CB18" s="75"/>
      <c r="CC18" s="75" t="s">
        <v>162</v>
      </c>
      <c r="CD18" s="75"/>
      <c r="CE18" s="75"/>
      <c r="CF18" s="403">
        <v>2</v>
      </c>
      <c r="CG18" s="75">
        <v>2</v>
      </c>
      <c r="CH18" s="75"/>
      <c r="CI18" s="75" t="s">
        <v>167</v>
      </c>
    </row>
    <row r="19" spans="1:88" ht="24.95" hidden="1" customHeight="1">
      <c r="A19" s="75">
        <v>18</v>
      </c>
      <c r="B19" s="75" t="s">
        <v>422</v>
      </c>
      <c r="C19" s="75" t="s">
        <v>423</v>
      </c>
      <c r="D19" s="75" t="s">
        <v>424</v>
      </c>
      <c r="E19" s="75" t="s">
        <v>425</v>
      </c>
      <c r="F19" s="75" t="s">
        <v>24</v>
      </c>
      <c r="G19" s="75">
        <v>1</v>
      </c>
      <c r="H19" s="75" t="s">
        <v>51</v>
      </c>
      <c r="I19" s="75" t="s">
        <v>37</v>
      </c>
      <c r="J19" s="75" t="s">
        <v>362</v>
      </c>
      <c r="K19" s="75" t="s">
        <v>362</v>
      </c>
      <c r="L19" s="75" t="s">
        <v>43</v>
      </c>
      <c r="M19" s="75" t="s">
        <v>162</v>
      </c>
      <c r="N19" s="225">
        <v>560454</v>
      </c>
      <c r="O19" s="2" t="s">
        <v>150</v>
      </c>
      <c r="P19" s="9" t="s">
        <v>150</v>
      </c>
      <c r="Q19" s="75" t="s">
        <v>150</v>
      </c>
      <c r="R19" s="75" t="s">
        <v>426</v>
      </c>
      <c r="S19" s="82" t="s">
        <v>427</v>
      </c>
      <c r="T19" s="367" t="s">
        <v>428</v>
      </c>
      <c r="U19" s="226" t="s">
        <v>429</v>
      </c>
      <c r="V19" s="226">
        <v>27511</v>
      </c>
      <c r="W19" s="82" t="s">
        <v>430</v>
      </c>
      <c r="X19" s="82" t="s">
        <v>178</v>
      </c>
      <c r="Y19" s="82" t="s">
        <v>162</v>
      </c>
      <c r="Z19" s="82" t="s">
        <v>308</v>
      </c>
      <c r="AA19" s="75">
        <v>13</v>
      </c>
      <c r="AB19" s="77">
        <v>40582</v>
      </c>
      <c r="AC19" s="77">
        <v>40603</v>
      </c>
      <c r="AD19" s="77"/>
      <c r="AE19" s="6" t="s">
        <v>368</v>
      </c>
      <c r="AF19" s="6" t="s">
        <v>431</v>
      </c>
      <c r="AG19" s="2"/>
      <c r="AH19" s="75">
        <f t="shared" si="0"/>
        <v>2</v>
      </c>
      <c r="AI19" s="2" t="s">
        <v>161</v>
      </c>
      <c r="AJ19" s="2" t="s">
        <v>160</v>
      </c>
      <c r="AK19" s="2"/>
      <c r="AL19" s="2" t="s">
        <v>149</v>
      </c>
      <c r="AM19" s="2" t="s">
        <v>149</v>
      </c>
      <c r="AN19" s="2"/>
      <c r="AO19" s="2" t="s">
        <v>163</v>
      </c>
      <c r="AP19" s="2" t="s">
        <v>202</v>
      </c>
      <c r="AQ19" s="2" t="s">
        <v>312</v>
      </c>
      <c r="AR19" s="2" t="s">
        <v>149</v>
      </c>
      <c r="AS19" s="2" t="s">
        <v>432</v>
      </c>
      <c r="AT19" s="434" t="s">
        <v>433</v>
      </c>
      <c r="AU19" s="75" t="s">
        <v>434</v>
      </c>
      <c r="AV19" s="77"/>
      <c r="AW19" s="78">
        <v>40634</v>
      </c>
      <c r="AX19" s="78">
        <v>40878</v>
      </c>
      <c r="AY19" s="78" t="s">
        <v>149</v>
      </c>
      <c r="AZ19" s="78"/>
      <c r="BA19" s="78"/>
      <c r="BB19" s="78"/>
      <c r="BC19" s="79"/>
      <c r="BD19" s="78">
        <v>41456</v>
      </c>
      <c r="BE19" s="78" t="s">
        <v>149</v>
      </c>
      <c r="BF19" s="78">
        <v>41711</v>
      </c>
      <c r="BG19" s="78" t="s">
        <v>149</v>
      </c>
      <c r="BH19" s="77"/>
      <c r="BI19" s="77"/>
      <c r="BJ19" s="77"/>
      <c r="BK19" s="80">
        <v>41334</v>
      </c>
      <c r="BL19" s="75" t="s">
        <v>17</v>
      </c>
      <c r="BM19" s="227">
        <f t="shared" si="1"/>
        <v>24</v>
      </c>
      <c r="BN19" s="75">
        <f t="shared" si="2"/>
        <v>16</v>
      </c>
      <c r="BO19" s="75"/>
      <c r="BP19" s="75" t="s">
        <v>167</v>
      </c>
      <c r="BQ19" s="75">
        <v>4</v>
      </c>
      <c r="BR19" s="75">
        <v>43</v>
      </c>
      <c r="BS19" s="75">
        <v>6</v>
      </c>
      <c r="BT19" s="75">
        <v>4</v>
      </c>
      <c r="BU19" s="75">
        <v>6</v>
      </c>
      <c r="BV19" s="75">
        <v>6</v>
      </c>
      <c r="BW19" s="75" t="s">
        <v>162</v>
      </c>
      <c r="BX19" s="75" t="s">
        <v>162</v>
      </c>
      <c r="BY19" s="75"/>
      <c r="BZ19" s="81"/>
      <c r="CA19" s="81"/>
      <c r="CB19" s="75"/>
      <c r="CC19" s="75" t="s">
        <v>162</v>
      </c>
      <c r="CD19" s="75"/>
      <c r="CE19" s="75"/>
      <c r="CF19" s="403">
        <v>3</v>
      </c>
      <c r="CG19" s="75">
        <v>3</v>
      </c>
      <c r="CH19" s="75"/>
      <c r="CI19" s="75" t="s">
        <v>167</v>
      </c>
    </row>
    <row r="20" spans="1:88" ht="24.95" hidden="1" customHeight="1">
      <c r="A20" s="75">
        <v>19</v>
      </c>
      <c r="B20" s="75" t="s">
        <v>435</v>
      </c>
      <c r="C20" s="75" t="s">
        <v>436</v>
      </c>
      <c r="D20" s="75" t="s">
        <v>437</v>
      </c>
      <c r="E20" s="75" t="s">
        <v>146</v>
      </c>
      <c r="F20" s="75" t="s">
        <v>24</v>
      </c>
      <c r="G20" s="75">
        <v>1</v>
      </c>
      <c r="H20" s="75" t="s">
        <v>51</v>
      </c>
      <c r="I20" s="75" t="s">
        <v>37</v>
      </c>
      <c r="J20" s="75" t="s">
        <v>438</v>
      </c>
      <c r="K20" s="75" t="s">
        <v>438</v>
      </c>
      <c r="L20" s="75" t="s">
        <v>37</v>
      </c>
      <c r="M20" s="75" t="s">
        <v>149</v>
      </c>
      <c r="N20" s="225"/>
      <c r="O20" s="2" t="s">
        <v>150</v>
      </c>
      <c r="P20" s="9" t="s">
        <v>150</v>
      </c>
      <c r="Q20" s="75" t="s">
        <v>150</v>
      </c>
      <c r="R20" s="421" t="s">
        <v>439</v>
      </c>
      <c r="S20" s="75" t="s">
        <v>440</v>
      </c>
      <c r="T20" s="368" t="s">
        <v>441</v>
      </c>
      <c r="U20" s="226" t="s">
        <v>429</v>
      </c>
      <c r="V20" s="226">
        <v>26644</v>
      </c>
      <c r="W20" s="82" t="s">
        <v>442</v>
      </c>
      <c r="X20" s="82" t="s">
        <v>178</v>
      </c>
      <c r="Y20" s="82" t="s">
        <v>162</v>
      </c>
      <c r="Z20" s="82" t="s">
        <v>308</v>
      </c>
      <c r="AA20" s="75">
        <v>21.5</v>
      </c>
      <c r="AB20" s="77">
        <v>40605</v>
      </c>
      <c r="AC20" s="77">
        <v>40603</v>
      </c>
      <c r="AD20" s="77"/>
      <c r="AE20" s="6" t="s">
        <v>443</v>
      </c>
      <c r="AF20" s="7"/>
      <c r="AG20" s="8"/>
      <c r="AH20" s="75">
        <f t="shared" si="0"/>
        <v>1</v>
      </c>
      <c r="AI20" s="8" t="s">
        <v>160</v>
      </c>
      <c r="AJ20" s="8"/>
      <c r="AK20" s="8"/>
      <c r="AL20" s="8" t="s">
        <v>149</v>
      </c>
      <c r="AM20" s="8"/>
      <c r="AN20" s="8"/>
      <c r="AO20" s="8" t="s">
        <v>163</v>
      </c>
      <c r="AP20" s="8" t="s">
        <v>444</v>
      </c>
      <c r="AQ20" s="2" t="s">
        <v>342</v>
      </c>
      <c r="AR20" s="8" t="s">
        <v>149</v>
      </c>
      <c r="AS20" s="8"/>
      <c r="AT20" s="431" t="s">
        <v>284</v>
      </c>
      <c r="AU20" s="75" t="s">
        <v>445</v>
      </c>
      <c r="AV20" s="77"/>
      <c r="AW20" s="78">
        <v>40634</v>
      </c>
      <c r="AX20" s="78">
        <v>40878</v>
      </c>
      <c r="AY20" s="78" t="s">
        <v>149</v>
      </c>
      <c r="AZ20" s="78"/>
      <c r="BA20" s="78"/>
      <c r="BB20" s="78">
        <v>41225</v>
      </c>
      <c r="BC20" s="79" t="s">
        <v>446</v>
      </c>
      <c r="BD20" s="78">
        <v>41456</v>
      </c>
      <c r="BE20" s="78" t="s">
        <v>149</v>
      </c>
      <c r="BF20" s="78">
        <v>42064</v>
      </c>
      <c r="BG20" s="78" t="s">
        <v>162</v>
      </c>
      <c r="BH20" s="77"/>
      <c r="BI20" s="77"/>
      <c r="BJ20" s="77"/>
      <c r="BK20" s="80">
        <v>41395</v>
      </c>
      <c r="BL20" s="75" t="s">
        <v>17</v>
      </c>
      <c r="BM20" s="227">
        <f t="shared" si="1"/>
        <v>26</v>
      </c>
      <c r="BN20" s="75">
        <f t="shared" si="2"/>
        <v>18</v>
      </c>
      <c r="BO20" s="82" t="s">
        <v>446</v>
      </c>
      <c r="BP20" s="75"/>
      <c r="BQ20" s="75"/>
      <c r="BR20" s="75">
        <v>12</v>
      </c>
      <c r="BS20" s="75">
        <v>0</v>
      </c>
      <c r="BT20" s="75">
        <v>0</v>
      </c>
      <c r="BU20" s="75">
        <v>4</v>
      </c>
      <c r="BV20" s="75">
        <v>1</v>
      </c>
      <c r="BW20" s="75" t="s">
        <v>162</v>
      </c>
      <c r="BX20" s="75" t="s">
        <v>162</v>
      </c>
      <c r="BY20" s="75"/>
      <c r="BZ20" s="81"/>
      <c r="CA20" s="81"/>
      <c r="CB20" s="75"/>
      <c r="CC20" s="75" t="s">
        <v>162</v>
      </c>
      <c r="CD20" s="75"/>
      <c r="CE20" s="75"/>
      <c r="CF20" s="403">
        <v>3</v>
      </c>
      <c r="CG20" s="75">
        <v>5</v>
      </c>
      <c r="CH20" s="75"/>
      <c r="CI20" s="75" t="s">
        <v>167</v>
      </c>
    </row>
    <row r="21" spans="1:88" ht="24.95" hidden="1" customHeight="1">
      <c r="A21" s="85">
        <v>20</v>
      </c>
      <c r="B21" s="85" t="s">
        <v>447</v>
      </c>
      <c r="C21" s="85" t="s">
        <v>436</v>
      </c>
      <c r="D21" s="85" t="s">
        <v>448</v>
      </c>
      <c r="E21" s="85" t="s">
        <v>449</v>
      </c>
      <c r="F21" s="85" t="s">
        <v>24</v>
      </c>
      <c r="G21" s="85">
        <v>1</v>
      </c>
      <c r="H21" s="85" t="s">
        <v>51</v>
      </c>
      <c r="I21" s="85" t="s">
        <v>34</v>
      </c>
      <c r="J21" s="85" t="s">
        <v>171</v>
      </c>
      <c r="K21" s="85" t="s">
        <v>171</v>
      </c>
      <c r="L21" s="85" t="s">
        <v>43</v>
      </c>
      <c r="M21" s="85" t="s">
        <v>162</v>
      </c>
      <c r="N21" s="228" t="s">
        <v>450</v>
      </c>
      <c r="O21" s="71" t="s">
        <v>192</v>
      </c>
      <c r="P21" s="72" t="s">
        <v>150</v>
      </c>
      <c r="Q21" s="85"/>
      <c r="R21" s="85" t="s">
        <v>451</v>
      </c>
      <c r="S21" s="85" t="s">
        <v>452</v>
      </c>
      <c r="T21" s="369" t="s">
        <v>453</v>
      </c>
      <c r="U21" s="229" t="s">
        <v>454</v>
      </c>
      <c r="V21" s="229">
        <v>28744</v>
      </c>
      <c r="W21" s="230" t="s">
        <v>455</v>
      </c>
      <c r="X21" s="230" t="s">
        <v>178</v>
      </c>
      <c r="Y21" s="230" t="s">
        <v>156</v>
      </c>
      <c r="Z21" s="230" t="s">
        <v>157</v>
      </c>
      <c r="AA21" s="85">
        <v>12</v>
      </c>
      <c r="AB21" s="86">
        <v>40609</v>
      </c>
      <c r="AC21" s="301">
        <v>40603</v>
      </c>
      <c r="AD21" s="86"/>
      <c r="AE21" s="73" t="s">
        <v>456</v>
      </c>
      <c r="AF21" s="73" t="s">
        <v>457</v>
      </c>
      <c r="AG21" s="74"/>
      <c r="AH21" s="85">
        <f t="shared" si="0"/>
        <v>2</v>
      </c>
      <c r="AI21" s="74" t="s">
        <v>160</v>
      </c>
      <c r="AJ21" s="74" t="s">
        <v>161</v>
      </c>
      <c r="AK21" s="74"/>
      <c r="AL21" s="74" t="s">
        <v>149</v>
      </c>
      <c r="AM21" s="74" t="s">
        <v>162</v>
      </c>
      <c r="AN21" s="74"/>
      <c r="AO21" s="74" t="s">
        <v>201</v>
      </c>
      <c r="AP21" s="74"/>
      <c r="AQ21" s="74" t="s">
        <v>458</v>
      </c>
      <c r="AR21" s="74"/>
      <c r="AS21" s="74"/>
      <c r="AT21" s="435" t="s">
        <v>371</v>
      </c>
      <c r="AU21" s="85" t="s">
        <v>459</v>
      </c>
      <c r="AV21" s="86"/>
      <c r="AW21" s="87">
        <v>40634</v>
      </c>
      <c r="AX21" s="87">
        <v>40878</v>
      </c>
      <c r="AY21" s="87" t="s">
        <v>149</v>
      </c>
      <c r="AZ21" s="87"/>
      <c r="BA21" s="87"/>
      <c r="BB21" s="87"/>
      <c r="BC21" s="88"/>
      <c r="BD21" s="87">
        <v>41456</v>
      </c>
      <c r="BE21" s="87" t="s">
        <v>149</v>
      </c>
      <c r="BF21" s="87">
        <v>41712</v>
      </c>
      <c r="BG21" s="87" t="s">
        <v>149</v>
      </c>
      <c r="BH21" s="86"/>
      <c r="BI21" s="86"/>
      <c r="BJ21" s="86"/>
      <c r="BK21" s="89">
        <v>43073</v>
      </c>
      <c r="BL21" s="85" t="s">
        <v>17</v>
      </c>
      <c r="BM21" s="231">
        <f>DATEDIF(AW21,BK21, "M")+1</f>
        <v>81</v>
      </c>
      <c r="BN21" s="85">
        <f t="shared" si="2"/>
        <v>73</v>
      </c>
      <c r="BO21" s="85"/>
      <c r="BP21" s="85">
        <v>1</v>
      </c>
      <c r="BQ21" s="85">
        <v>8</v>
      </c>
      <c r="BR21" s="85">
        <v>3</v>
      </c>
      <c r="BS21" s="85">
        <v>0</v>
      </c>
      <c r="BT21" s="85">
        <v>0</v>
      </c>
      <c r="BU21" s="85">
        <v>0</v>
      </c>
      <c r="BV21" s="85">
        <v>0</v>
      </c>
      <c r="BW21" s="85" t="s">
        <v>162</v>
      </c>
      <c r="BX21" s="85" t="s">
        <v>162</v>
      </c>
      <c r="BY21" s="85"/>
      <c r="BZ21" s="90"/>
      <c r="CA21" s="90"/>
      <c r="CB21" s="85"/>
      <c r="CC21" s="85" t="s">
        <v>162</v>
      </c>
      <c r="CD21" s="85"/>
      <c r="CE21" s="85"/>
      <c r="CF21" s="404" t="s">
        <v>167</v>
      </c>
      <c r="CG21" s="85" t="s">
        <v>167</v>
      </c>
      <c r="CH21" s="85"/>
      <c r="CI21" s="85" t="s">
        <v>167</v>
      </c>
      <c r="CJ21" s="417" t="s">
        <v>460</v>
      </c>
    </row>
    <row r="22" spans="1:88" ht="24.95" hidden="1" customHeight="1">
      <c r="A22" s="91">
        <v>21</v>
      </c>
      <c r="B22" s="91" t="s">
        <v>461</v>
      </c>
      <c r="C22" s="91" t="s">
        <v>462</v>
      </c>
      <c r="D22" s="91"/>
      <c r="E22" s="91" t="s">
        <v>463</v>
      </c>
      <c r="F22" s="91" t="s">
        <v>25</v>
      </c>
      <c r="G22" s="91">
        <v>1</v>
      </c>
      <c r="H22" s="91"/>
      <c r="I22" s="91"/>
      <c r="J22" s="91"/>
      <c r="K22" s="91"/>
      <c r="L22" s="91" t="s">
        <v>43</v>
      </c>
      <c r="M22" s="91" t="s">
        <v>162</v>
      </c>
      <c r="N22" s="91" t="s">
        <v>167</v>
      </c>
      <c r="O22" s="91" t="s">
        <v>167</v>
      </c>
      <c r="P22" s="91" t="s">
        <v>167</v>
      </c>
      <c r="Q22" s="91" t="s">
        <v>167</v>
      </c>
      <c r="R22" s="91"/>
      <c r="S22" s="91"/>
      <c r="T22" s="370"/>
      <c r="U22" s="232"/>
      <c r="V22" s="232"/>
      <c r="W22" s="233"/>
      <c r="X22" s="233"/>
      <c r="Y22" s="233"/>
      <c r="Z22" s="233"/>
      <c r="AA22" s="91"/>
      <c r="AB22" s="92"/>
      <c r="AC22" s="302">
        <v>40603</v>
      </c>
      <c r="AD22" s="92"/>
      <c r="AE22" s="92"/>
      <c r="AF22" s="92"/>
      <c r="AG22" s="92"/>
      <c r="AH22" s="91"/>
      <c r="AI22" s="92"/>
      <c r="AJ22" s="92"/>
      <c r="AK22" s="92"/>
      <c r="AL22" s="92"/>
      <c r="AM22" s="92"/>
      <c r="AN22" s="92"/>
      <c r="AO22" s="92"/>
      <c r="AP22" s="92"/>
      <c r="AQ22" s="92"/>
      <c r="AR22" s="92"/>
      <c r="AS22" s="92"/>
      <c r="AT22" s="436"/>
      <c r="AU22" s="91"/>
      <c r="AV22" s="92"/>
      <c r="AW22" s="93"/>
      <c r="AX22" s="93"/>
      <c r="AY22" s="93"/>
      <c r="AZ22" s="93"/>
      <c r="BA22" s="93"/>
      <c r="BB22" s="93"/>
      <c r="BC22" s="94"/>
      <c r="BD22" s="93"/>
      <c r="BE22" s="93"/>
      <c r="BF22" s="93"/>
      <c r="BG22" s="93"/>
      <c r="BH22" s="92"/>
      <c r="BI22" s="92"/>
      <c r="BJ22" s="92"/>
      <c r="BK22" s="92"/>
      <c r="BL22" s="95" t="s">
        <v>62</v>
      </c>
      <c r="BM22" s="91" t="s">
        <v>62</v>
      </c>
      <c r="BN22" s="91"/>
      <c r="BO22" s="91"/>
      <c r="BP22" s="91"/>
      <c r="BQ22" s="91"/>
      <c r="BR22" s="91"/>
      <c r="BS22" s="91"/>
      <c r="BT22" s="91"/>
      <c r="BU22" s="91"/>
      <c r="BV22" s="91"/>
      <c r="BW22" s="91" t="s">
        <v>162</v>
      </c>
      <c r="BX22" s="91" t="s">
        <v>192</v>
      </c>
      <c r="BY22" s="91"/>
      <c r="BZ22" s="96"/>
      <c r="CA22" s="96"/>
      <c r="CB22" s="91"/>
      <c r="CC22" s="91"/>
      <c r="CD22" s="91"/>
      <c r="CE22" s="91"/>
      <c r="CF22" s="405"/>
      <c r="CG22" s="91"/>
      <c r="CH22" s="91"/>
      <c r="CI22" s="91"/>
    </row>
    <row r="23" spans="1:88" ht="24.95" hidden="1" customHeight="1">
      <c r="A23" s="97">
        <v>22</v>
      </c>
      <c r="B23" s="97" t="s">
        <v>464</v>
      </c>
      <c r="C23" s="97" t="s">
        <v>465</v>
      </c>
      <c r="D23" s="97" t="s">
        <v>466</v>
      </c>
      <c r="E23" s="97" t="s">
        <v>467</v>
      </c>
      <c r="F23" s="97" t="s">
        <v>25</v>
      </c>
      <c r="G23" s="97">
        <v>1</v>
      </c>
      <c r="H23" s="97" t="s">
        <v>49</v>
      </c>
      <c r="I23" s="97" t="s">
        <v>40</v>
      </c>
      <c r="J23" s="97"/>
      <c r="K23" s="97"/>
      <c r="L23" s="97"/>
      <c r="M23" s="97"/>
      <c r="N23" s="97" t="s">
        <v>167</v>
      </c>
      <c r="O23" s="97" t="s">
        <v>167</v>
      </c>
      <c r="P23" s="97" t="s">
        <v>167</v>
      </c>
      <c r="Q23" s="97" t="s">
        <v>167</v>
      </c>
      <c r="R23" s="97"/>
      <c r="S23" s="97"/>
      <c r="T23" s="371"/>
      <c r="U23" s="234"/>
      <c r="V23" s="234"/>
      <c r="W23" s="179"/>
      <c r="X23" s="179"/>
      <c r="Y23" s="179"/>
      <c r="Z23" s="179"/>
      <c r="AA23" s="97"/>
      <c r="AB23" s="98"/>
      <c r="AC23" s="303">
        <v>40603</v>
      </c>
      <c r="AD23" s="98">
        <v>40865</v>
      </c>
      <c r="AE23" s="98"/>
      <c r="AF23" s="98"/>
      <c r="AG23" s="98"/>
      <c r="AH23" s="97">
        <f t="shared" si="0"/>
        <v>0</v>
      </c>
      <c r="AI23" s="98"/>
      <c r="AJ23" s="98"/>
      <c r="AK23" s="98"/>
      <c r="AL23" s="98"/>
      <c r="AM23" s="98"/>
      <c r="AN23" s="98"/>
      <c r="AO23" s="98"/>
      <c r="AP23" s="98"/>
      <c r="AQ23" s="98"/>
      <c r="AR23" s="98"/>
      <c r="AS23" s="98"/>
      <c r="AT23" s="437"/>
      <c r="AU23" s="97"/>
      <c r="AV23" s="98"/>
      <c r="AW23" s="99">
        <v>40634</v>
      </c>
      <c r="AX23" s="99"/>
      <c r="AY23" s="99"/>
      <c r="AZ23" s="99"/>
      <c r="BA23" s="99"/>
      <c r="BB23" s="99"/>
      <c r="BC23" s="100"/>
      <c r="BD23" s="99"/>
      <c r="BE23" s="99"/>
      <c r="BF23" s="99"/>
      <c r="BG23" s="99"/>
      <c r="BH23" s="98"/>
      <c r="BI23" s="98"/>
      <c r="BJ23" s="98"/>
      <c r="BK23" s="98"/>
      <c r="BL23" s="97" t="s">
        <v>19</v>
      </c>
      <c r="BM23" s="235" t="s">
        <v>19</v>
      </c>
      <c r="BN23" s="235"/>
      <c r="BO23" s="97"/>
      <c r="BP23" s="97"/>
      <c r="BQ23" s="97"/>
      <c r="BR23" s="97"/>
      <c r="BS23" s="97"/>
      <c r="BT23" s="97"/>
      <c r="BU23" s="97"/>
      <c r="BV23" s="97"/>
      <c r="BW23" s="97" t="s">
        <v>162</v>
      </c>
      <c r="BX23" s="97" t="s">
        <v>192</v>
      </c>
      <c r="BY23" s="97"/>
      <c r="BZ23" s="101"/>
      <c r="CA23" s="101"/>
      <c r="CB23" s="97"/>
      <c r="CC23" s="97"/>
      <c r="CD23" s="97"/>
      <c r="CE23" s="97"/>
      <c r="CF23" s="119"/>
      <c r="CG23" s="97"/>
      <c r="CH23" s="97"/>
      <c r="CI23" s="97" t="s">
        <v>167</v>
      </c>
    </row>
    <row r="24" spans="1:88" ht="24.95" hidden="1" customHeight="1">
      <c r="A24" s="97">
        <v>23</v>
      </c>
      <c r="B24" s="97" t="s">
        <v>468</v>
      </c>
      <c r="C24" s="97" t="s">
        <v>469</v>
      </c>
      <c r="D24" s="97" t="s">
        <v>470</v>
      </c>
      <c r="E24" s="97" t="s">
        <v>471</v>
      </c>
      <c r="F24" s="97" t="s">
        <v>24</v>
      </c>
      <c r="G24" s="97">
        <v>1</v>
      </c>
      <c r="H24" s="97" t="s">
        <v>49</v>
      </c>
      <c r="I24" s="97" t="s">
        <v>40</v>
      </c>
      <c r="J24" s="97"/>
      <c r="K24" s="97"/>
      <c r="L24" s="97" t="s">
        <v>40</v>
      </c>
      <c r="M24" s="97" t="s">
        <v>149</v>
      </c>
      <c r="N24" s="97" t="s">
        <v>167</v>
      </c>
      <c r="O24" s="97" t="s">
        <v>167</v>
      </c>
      <c r="P24" s="97" t="s">
        <v>167</v>
      </c>
      <c r="Q24" s="97" t="s">
        <v>167</v>
      </c>
      <c r="R24" s="97"/>
      <c r="S24" s="97"/>
      <c r="T24" s="371"/>
      <c r="U24" s="234"/>
      <c r="V24" s="234"/>
      <c r="W24" s="179"/>
      <c r="X24" s="179"/>
      <c r="Y24" s="179"/>
      <c r="Z24" s="179"/>
      <c r="AA24" s="97"/>
      <c r="AB24" s="98"/>
      <c r="AC24" s="303">
        <v>40603</v>
      </c>
      <c r="AD24" s="98">
        <v>42613</v>
      </c>
      <c r="AE24" s="98"/>
      <c r="AF24" s="98"/>
      <c r="AG24" s="98"/>
      <c r="AH24" s="97">
        <f t="shared" si="0"/>
        <v>0</v>
      </c>
      <c r="AI24" s="98"/>
      <c r="AJ24" s="98"/>
      <c r="AK24" s="98"/>
      <c r="AL24" s="98"/>
      <c r="AM24" s="98"/>
      <c r="AN24" s="98"/>
      <c r="AO24" s="98"/>
      <c r="AP24" s="98"/>
      <c r="AQ24" s="98"/>
      <c r="AR24" s="98"/>
      <c r="AS24" s="98"/>
      <c r="AT24" s="437"/>
      <c r="AU24" s="97"/>
      <c r="AV24" s="98"/>
      <c r="AW24" s="99">
        <v>40634</v>
      </c>
      <c r="AX24" s="99"/>
      <c r="AY24" s="99"/>
      <c r="AZ24" s="99"/>
      <c r="BA24" s="99"/>
      <c r="BB24" s="99"/>
      <c r="BC24" s="100"/>
      <c r="BD24" s="99"/>
      <c r="BE24" s="99"/>
      <c r="BF24" s="99"/>
      <c r="BG24" s="99"/>
      <c r="BH24" s="98"/>
      <c r="BI24" s="98"/>
      <c r="BJ24" s="98"/>
      <c r="BK24" s="98"/>
      <c r="BL24" s="97" t="s">
        <v>19</v>
      </c>
      <c r="BM24" s="235" t="s">
        <v>19</v>
      </c>
      <c r="BN24" s="235"/>
      <c r="BO24" s="97"/>
      <c r="BP24" s="97"/>
      <c r="BQ24" s="97"/>
      <c r="BR24" s="97"/>
      <c r="BS24" s="97"/>
      <c r="BT24" s="97"/>
      <c r="BU24" s="97"/>
      <c r="BV24" s="97"/>
      <c r="BW24" s="97" t="s">
        <v>162</v>
      </c>
      <c r="BX24" s="97" t="s">
        <v>192</v>
      </c>
      <c r="BY24" s="97"/>
      <c r="BZ24" s="101"/>
      <c r="CA24" s="101"/>
      <c r="CB24" s="97"/>
      <c r="CC24" s="97"/>
      <c r="CD24" s="97"/>
      <c r="CE24" s="97"/>
      <c r="CF24" s="119"/>
      <c r="CG24" s="97"/>
      <c r="CH24" s="97"/>
      <c r="CI24" s="97" t="s">
        <v>167</v>
      </c>
    </row>
    <row r="25" spans="1:88" ht="24.95" hidden="1" customHeight="1">
      <c r="A25" s="97">
        <v>24</v>
      </c>
      <c r="B25" s="97" t="s">
        <v>472</v>
      </c>
      <c r="C25" s="97" t="s">
        <v>473</v>
      </c>
      <c r="D25" s="97" t="s">
        <v>474</v>
      </c>
      <c r="E25" s="97" t="s">
        <v>475</v>
      </c>
      <c r="F25" s="97" t="s">
        <v>25</v>
      </c>
      <c r="G25" s="97">
        <v>1</v>
      </c>
      <c r="H25" s="97" t="s">
        <v>56</v>
      </c>
      <c r="I25" s="97" t="s">
        <v>39</v>
      </c>
      <c r="J25" s="97"/>
      <c r="K25" s="97"/>
      <c r="L25" s="97"/>
      <c r="M25" s="97"/>
      <c r="N25" s="97" t="s">
        <v>167</v>
      </c>
      <c r="O25" s="97" t="s">
        <v>167</v>
      </c>
      <c r="P25" s="97" t="s">
        <v>167</v>
      </c>
      <c r="Q25" s="97" t="s">
        <v>167</v>
      </c>
      <c r="R25" s="97"/>
      <c r="S25" s="97"/>
      <c r="T25" s="371"/>
      <c r="U25" s="234"/>
      <c r="V25" s="234"/>
      <c r="W25" s="179"/>
      <c r="X25" s="179"/>
      <c r="Y25" s="179"/>
      <c r="Z25" s="179"/>
      <c r="AA25" s="97"/>
      <c r="AB25" s="98"/>
      <c r="AC25" s="303">
        <v>40603</v>
      </c>
      <c r="AD25" s="98">
        <v>41274</v>
      </c>
      <c r="AE25" s="98"/>
      <c r="AF25" s="98"/>
      <c r="AG25" s="98"/>
      <c r="AH25" s="97">
        <f t="shared" si="0"/>
        <v>0</v>
      </c>
      <c r="AI25" s="98"/>
      <c r="AJ25" s="98"/>
      <c r="AK25" s="98"/>
      <c r="AL25" s="98"/>
      <c r="AM25" s="98"/>
      <c r="AN25" s="98"/>
      <c r="AO25" s="98"/>
      <c r="AP25" s="98"/>
      <c r="AQ25" s="98"/>
      <c r="AR25" s="98"/>
      <c r="AS25" s="98"/>
      <c r="AT25" s="437"/>
      <c r="AU25" s="97"/>
      <c r="AV25" s="98"/>
      <c r="AW25" s="99">
        <v>40634</v>
      </c>
      <c r="AX25" s="99"/>
      <c r="AY25" s="99"/>
      <c r="AZ25" s="99"/>
      <c r="BA25" s="99"/>
      <c r="BB25" s="99"/>
      <c r="BC25" s="100"/>
      <c r="BD25" s="99"/>
      <c r="BE25" s="99"/>
      <c r="BF25" s="99"/>
      <c r="BG25" s="99"/>
      <c r="BH25" s="98"/>
      <c r="BI25" s="98"/>
      <c r="BJ25" s="98"/>
      <c r="BK25" s="98"/>
      <c r="BL25" s="97" t="s">
        <v>19</v>
      </c>
      <c r="BM25" s="235" t="s">
        <v>19</v>
      </c>
      <c r="BN25" s="235"/>
      <c r="BO25" s="97"/>
      <c r="BP25" s="97"/>
      <c r="BQ25" s="97"/>
      <c r="BR25" s="97"/>
      <c r="BS25" s="97"/>
      <c r="BT25" s="97"/>
      <c r="BU25" s="97"/>
      <c r="BV25" s="97"/>
      <c r="BW25" s="97" t="s">
        <v>162</v>
      </c>
      <c r="BX25" s="97"/>
      <c r="BY25" s="97"/>
      <c r="BZ25" s="101"/>
      <c r="CA25" s="101"/>
      <c r="CB25" s="97"/>
      <c r="CC25" s="97"/>
      <c r="CD25" s="97"/>
      <c r="CE25" s="97"/>
      <c r="CF25" s="119"/>
      <c r="CG25" s="97"/>
      <c r="CH25" s="97"/>
      <c r="CI25" s="97" t="s">
        <v>167</v>
      </c>
    </row>
    <row r="26" spans="1:88" ht="24.95" hidden="1" customHeight="1">
      <c r="A26" s="91">
        <v>25</v>
      </c>
      <c r="B26" s="91" t="s">
        <v>476</v>
      </c>
      <c r="C26" s="91" t="s">
        <v>477</v>
      </c>
      <c r="D26" s="91"/>
      <c r="E26" s="91" t="s">
        <v>478</v>
      </c>
      <c r="F26" s="91" t="s">
        <v>24</v>
      </c>
      <c r="G26" s="91">
        <v>1</v>
      </c>
      <c r="H26" s="91" t="s">
        <v>57</v>
      </c>
      <c r="I26" s="91" t="s">
        <v>33</v>
      </c>
      <c r="J26" s="91"/>
      <c r="K26" s="91"/>
      <c r="L26" s="91"/>
      <c r="M26" s="91"/>
      <c r="N26" s="91" t="s">
        <v>167</v>
      </c>
      <c r="O26" s="91" t="s">
        <v>167</v>
      </c>
      <c r="P26" s="91" t="s">
        <v>167</v>
      </c>
      <c r="Q26" s="91" t="s">
        <v>167</v>
      </c>
      <c r="R26" s="91"/>
      <c r="S26" s="91"/>
      <c r="T26" s="370"/>
      <c r="U26" s="232"/>
      <c r="V26" s="232"/>
      <c r="W26" s="233"/>
      <c r="X26" s="233"/>
      <c r="Y26" s="233"/>
      <c r="Z26" s="233"/>
      <c r="AA26" s="91"/>
      <c r="AB26" s="92"/>
      <c r="AC26" s="302">
        <v>40603</v>
      </c>
      <c r="AD26" s="92"/>
      <c r="AE26" s="92"/>
      <c r="AF26" s="92"/>
      <c r="AG26" s="92"/>
      <c r="AH26" s="91">
        <f t="shared" si="0"/>
        <v>0</v>
      </c>
      <c r="AI26" s="92"/>
      <c r="AJ26" s="92"/>
      <c r="AK26" s="92"/>
      <c r="AL26" s="92"/>
      <c r="AM26" s="92"/>
      <c r="AN26" s="92"/>
      <c r="AO26" s="92"/>
      <c r="AP26" s="92"/>
      <c r="AQ26" s="92"/>
      <c r="AR26" s="92"/>
      <c r="AS26" s="92"/>
      <c r="AT26" s="436"/>
      <c r="AU26" s="91"/>
      <c r="AV26" s="92"/>
      <c r="AW26" s="93">
        <v>40634</v>
      </c>
      <c r="AX26" s="93"/>
      <c r="AY26" s="93"/>
      <c r="AZ26" s="93"/>
      <c r="BA26" s="93"/>
      <c r="BB26" s="93"/>
      <c r="BC26" s="94"/>
      <c r="BD26" s="93"/>
      <c r="BE26" s="93"/>
      <c r="BF26" s="93"/>
      <c r="BG26" s="93"/>
      <c r="BH26" s="92"/>
      <c r="BI26" s="92"/>
      <c r="BJ26" s="92"/>
      <c r="BK26" s="92"/>
      <c r="BL26" s="91" t="s">
        <v>62</v>
      </c>
      <c r="BM26" s="236" t="s">
        <v>62</v>
      </c>
      <c r="BN26" s="236"/>
      <c r="BO26" s="91"/>
      <c r="BP26" s="91"/>
      <c r="BQ26" s="91"/>
      <c r="BR26" s="91"/>
      <c r="BS26" s="91"/>
      <c r="BT26" s="91"/>
      <c r="BU26" s="91"/>
      <c r="BV26" s="91"/>
      <c r="BW26" s="91" t="s">
        <v>162</v>
      </c>
      <c r="BX26" s="91"/>
      <c r="BY26" s="91"/>
      <c r="BZ26" s="96"/>
      <c r="CA26" s="96"/>
      <c r="CB26" s="91"/>
      <c r="CC26" s="91"/>
      <c r="CD26" s="91"/>
      <c r="CE26" s="91"/>
      <c r="CF26" s="405"/>
      <c r="CG26" s="91"/>
      <c r="CH26" s="91"/>
      <c r="CI26" s="91" t="s">
        <v>167</v>
      </c>
    </row>
    <row r="27" spans="1:88" ht="24.95" hidden="1" customHeight="1">
      <c r="A27" s="102">
        <v>26</v>
      </c>
      <c r="B27" s="102" t="s">
        <v>479</v>
      </c>
      <c r="C27" s="102" t="s">
        <v>480</v>
      </c>
      <c r="D27" s="102"/>
      <c r="E27" s="102" t="s">
        <v>481</v>
      </c>
      <c r="F27" s="102" t="s">
        <v>24</v>
      </c>
      <c r="G27" s="102">
        <v>2</v>
      </c>
      <c r="H27" s="102" t="s">
        <v>51</v>
      </c>
      <c r="I27" s="102" t="s">
        <v>30</v>
      </c>
      <c r="J27" s="102" t="s">
        <v>482</v>
      </c>
      <c r="K27" s="102"/>
      <c r="L27" s="102" t="s">
        <v>30</v>
      </c>
      <c r="M27" s="102" t="s">
        <v>149</v>
      </c>
      <c r="N27" s="102"/>
      <c r="O27" s="110" t="s">
        <v>150</v>
      </c>
      <c r="P27" s="237" t="s">
        <v>150</v>
      </c>
      <c r="Q27" s="102"/>
      <c r="R27" s="102" t="s">
        <v>483</v>
      </c>
      <c r="S27" s="102" t="s">
        <v>484</v>
      </c>
      <c r="T27" s="214"/>
      <c r="U27" s="103" t="s">
        <v>485</v>
      </c>
      <c r="V27" s="103">
        <v>27062</v>
      </c>
      <c r="W27" s="111" t="s">
        <v>486</v>
      </c>
      <c r="X27" s="111" t="s">
        <v>178</v>
      </c>
      <c r="Y27" s="111" t="s">
        <v>156</v>
      </c>
      <c r="Z27" s="111" t="s">
        <v>157</v>
      </c>
      <c r="AA27" s="102">
        <v>13.5</v>
      </c>
      <c r="AB27" s="103">
        <v>40924</v>
      </c>
      <c r="AC27" s="304">
        <v>40969</v>
      </c>
      <c r="AD27" s="103"/>
      <c r="AE27" s="103" t="s">
        <v>487</v>
      </c>
      <c r="AF27" s="103" t="s">
        <v>488</v>
      </c>
      <c r="AG27" s="103"/>
      <c r="AH27" s="102">
        <f t="shared" si="0"/>
        <v>2</v>
      </c>
      <c r="AI27" s="103" t="s">
        <v>160</v>
      </c>
      <c r="AJ27" s="103" t="s">
        <v>160</v>
      </c>
      <c r="AK27" s="103"/>
      <c r="AL27" s="103" t="s">
        <v>149</v>
      </c>
      <c r="AM27" s="103" t="s">
        <v>162</v>
      </c>
      <c r="AN27" s="103"/>
      <c r="AO27" s="103" t="s">
        <v>163</v>
      </c>
      <c r="AP27" s="103" t="s">
        <v>248</v>
      </c>
      <c r="AQ27" s="103"/>
      <c r="AR27" s="103"/>
      <c r="AS27" s="103"/>
      <c r="AT27" s="438" t="s">
        <v>327</v>
      </c>
      <c r="AU27" s="102" t="s">
        <v>489</v>
      </c>
      <c r="AV27" s="103"/>
      <c r="AW27" s="105">
        <v>40969</v>
      </c>
      <c r="AX27" s="105">
        <v>41214</v>
      </c>
      <c r="AY27" s="105" t="s">
        <v>149</v>
      </c>
      <c r="AZ27" s="105"/>
      <c r="BA27" s="105"/>
      <c r="BB27" s="105"/>
      <c r="BC27" s="106"/>
      <c r="BD27" s="105">
        <v>41852</v>
      </c>
      <c r="BE27" s="105" t="s">
        <v>149</v>
      </c>
      <c r="BF27" s="105">
        <v>42064</v>
      </c>
      <c r="BG27" s="105" t="s">
        <v>149</v>
      </c>
      <c r="BH27" s="103"/>
      <c r="BI27" s="103"/>
      <c r="BJ27" s="103"/>
      <c r="BK27" s="107">
        <v>45183</v>
      </c>
      <c r="BL27" s="108" t="s">
        <v>17</v>
      </c>
      <c r="BM27" s="238">
        <f>DATEDIF(AW27,BK27, "M")+1</f>
        <v>139</v>
      </c>
      <c r="BN27" s="102">
        <f t="shared" ref="BN27:BN33" si="3">DATEDIF(AX27,BK27, "M")+1</f>
        <v>131</v>
      </c>
      <c r="BO27" s="102"/>
      <c r="BP27" s="102">
        <v>1</v>
      </c>
      <c r="BQ27" s="102">
        <v>14</v>
      </c>
      <c r="BR27" s="102">
        <v>0</v>
      </c>
      <c r="BS27" s="102">
        <v>1</v>
      </c>
      <c r="BT27" s="102">
        <v>0</v>
      </c>
      <c r="BU27" s="102">
        <v>0</v>
      </c>
      <c r="BV27" s="102">
        <v>0</v>
      </c>
      <c r="BW27" s="102" t="s">
        <v>162</v>
      </c>
      <c r="BX27" s="102">
        <v>0</v>
      </c>
      <c r="BY27" s="102"/>
      <c r="BZ27" s="109"/>
      <c r="CA27" s="109"/>
      <c r="CB27" s="102"/>
      <c r="CC27" s="102" t="s">
        <v>162</v>
      </c>
      <c r="CD27" s="102"/>
      <c r="CE27" s="102"/>
      <c r="CF27" s="406">
        <v>2</v>
      </c>
      <c r="CG27" s="102" t="s">
        <v>167</v>
      </c>
      <c r="CH27" s="102"/>
      <c r="CI27" s="102" t="s">
        <v>167</v>
      </c>
    </row>
    <row r="28" spans="1:88" ht="24.95" hidden="1" customHeight="1">
      <c r="A28" s="102">
        <v>27</v>
      </c>
      <c r="B28" s="102" t="s">
        <v>490</v>
      </c>
      <c r="C28" s="102" t="s">
        <v>491</v>
      </c>
      <c r="D28" s="102"/>
      <c r="E28" s="102" t="s">
        <v>492</v>
      </c>
      <c r="F28" s="102" t="s">
        <v>25</v>
      </c>
      <c r="G28" s="102">
        <v>2</v>
      </c>
      <c r="H28" s="102" t="s">
        <v>50</v>
      </c>
      <c r="I28" s="102" t="s">
        <v>44</v>
      </c>
      <c r="J28" s="102" t="s">
        <v>493</v>
      </c>
      <c r="K28" s="102" t="s">
        <v>493</v>
      </c>
      <c r="L28" s="102" t="s">
        <v>42</v>
      </c>
      <c r="M28" s="102" t="s">
        <v>149</v>
      </c>
      <c r="N28" s="239" t="s">
        <v>21</v>
      </c>
      <c r="O28" s="12" t="s">
        <v>150</v>
      </c>
      <c r="P28" s="13" t="s">
        <v>150</v>
      </c>
      <c r="Q28" s="102" t="s">
        <v>150</v>
      </c>
      <c r="R28" s="347" t="s">
        <v>494</v>
      </c>
      <c r="S28" s="102" t="s">
        <v>495</v>
      </c>
      <c r="T28" s="214" t="s">
        <v>496</v>
      </c>
      <c r="U28" s="103" t="s">
        <v>497</v>
      </c>
      <c r="V28" s="103">
        <v>28103</v>
      </c>
      <c r="W28" s="111" t="s">
        <v>498</v>
      </c>
      <c r="X28" s="111" t="s">
        <v>178</v>
      </c>
      <c r="Y28" s="111" t="s">
        <v>162</v>
      </c>
      <c r="Z28" s="111" t="s">
        <v>157</v>
      </c>
      <c r="AA28" s="102">
        <v>18</v>
      </c>
      <c r="AB28" s="103">
        <v>40917</v>
      </c>
      <c r="AC28" s="304">
        <v>40969</v>
      </c>
      <c r="AD28" s="103"/>
      <c r="AE28" s="103" t="s">
        <v>499</v>
      </c>
      <c r="AF28" s="103" t="s">
        <v>296</v>
      </c>
      <c r="AG28" s="103"/>
      <c r="AH28" s="102">
        <f t="shared" si="0"/>
        <v>2</v>
      </c>
      <c r="AI28" s="103" t="s">
        <v>160</v>
      </c>
      <c r="AJ28" s="103" t="s">
        <v>160</v>
      </c>
      <c r="AK28" s="103"/>
      <c r="AL28" s="103" t="s">
        <v>149</v>
      </c>
      <c r="AM28" s="103" t="s">
        <v>149</v>
      </c>
      <c r="AN28" s="103"/>
      <c r="AO28" s="103" t="s">
        <v>163</v>
      </c>
      <c r="AP28" s="103" t="s">
        <v>500</v>
      </c>
      <c r="AQ28" s="110" t="s">
        <v>216</v>
      </c>
      <c r="AR28" s="103" t="s">
        <v>149</v>
      </c>
      <c r="AS28" s="103" t="s">
        <v>501</v>
      </c>
      <c r="AT28" s="439" t="s">
        <v>502</v>
      </c>
      <c r="AU28" s="102" t="s">
        <v>503</v>
      </c>
      <c r="AV28" s="103"/>
      <c r="AW28" s="105">
        <v>40969</v>
      </c>
      <c r="AX28" s="105">
        <v>41214</v>
      </c>
      <c r="AY28" s="105" t="s">
        <v>149</v>
      </c>
      <c r="AZ28" s="105"/>
      <c r="BA28" s="105"/>
      <c r="BB28" s="105"/>
      <c r="BC28" s="106"/>
      <c r="BD28" s="105">
        <v>41852</v>
      </c>
      <c r="BE28" s="105" t="s">
        <v>149</v>
      </c>
      <c r="BF28" s="105">
        <v>42064</v>
      </c>
      <c r="BG28" s="105" t="s">
        <v>149</v>
      </c>
      <c r="BH28" s="103"/>
      <c r="BI28" s="103"/>
      <c r="BJ28" s="103"/>
      <c r="BK28" s="107">
        <v>42460</v>
      </c>
      <c r="BL28" s="102" t="s">
        <v>17</v>
      </c>
      <c r="BM28" s="238">
        <f>DATEDIF(AW28,BK28, "M")+1</f>
        <v>49</v>
      </c>
      <c r="BN28" s="102">
        <f t="shared" si="3"/>
        <v>41</v>
      </c>
      <c r="BO28" s="102"/>
      <c r="BP28" s="102">
        <v>0</v>
      </c>
      <c r="BQ28" s="102">
        <v>4</v>
      </c>
      <c r="BR28" s="102">
        <v>36</v>
      </c>
      <c r="BS28" s="102">
        <v>1</v>
      </c>
      <c r="BT28" s="102">
        <v>0</v>
      </c>
      <c r="BU28" s="102">
        <v>1</v>
      </c>
      <c r="BV28" s="102">
        <v>1</v>
      </c>
      <c r="BW28" s="102" t="s">
        <v>162</v>
      </c>
      <c r="BX28" s="102">
        <v>0</v>
      </c>
      <c r="BY28" s="102"/>
      <c r="BZ28" s="109"/>
      <c r="CA28" s="109"/>
      <c r="CB28" s="102"/>
      <c r="CC28" s="102" t="s">
        <v>162</v>
      </c>
      <c r="CD28" s="102"/>
      <c r="CE28" s="102"/>
      <c r="CF28" s="406">
        <v>2</v>
      </c>
      <c r="CG28" s="102">
        <v>2</v>
      </c>
      <c r="CH28" s="102"/>
      <c r="CI28" s="102" t="s">
        <v>504</v>
      </c>
    </row>
    <row r="29" spans="1:88" ht="24.95" hidden="1" customHeight="1">
      <c r="A29" s="102">
        <v>28</v>
      </c>
      <c r="B29" s="102" t="s">
        <v>505</v>
      </c>
      <c r="C29" s="102" t="s">
        <v>506</v>
      </c>
      <c r="D29" s="102" t="s">
        <v>507</v>
      </c>
      <c r="E29" s="102" t="s">
        <v>508</v>
      </c>
      <c r="F29" s="102" t="s">
        <v>24</v>
      </c>
      <c r="G29" s="102">
        <v>2</v>
      </c>
      <c r="H29" s="102" t="s">
        <v>50</v>
      </c>
      <c r="I29" s="102" t="s">
        <v>44</v>
      </c>
      <c r="J29" s="102" t="s">
        <v>223</v>
      </c>
      <c r="K29" s="102"/>
      <c r="L29" s="102" t="s">
        <v>42</v>
      </c>
      <c r="M29" s="102" t="s">
        <v>149</v>
      </c>
      <c r="N29" s="102"/>
      <c r="O29" s="102"/>
      <c r="P29" s="102" t="s">
        <v>167</v>
      </c>
      <c r="Q29" s="102"/>
      <c r="R29" s="102" t="s">
        <v>509</v>
      </c>
      <c r="S29" s="102"/>
      <c r="T29" s="214" t="s">
        <v>510</v>
      </c>
      <c r="U29" s="102" t="s">
        <v>511</v>
      </c>
      <c r="V29" s="102">
        <v>26796</v>
      </c>
      <c r="W29" s="102" t="s">
        <v>512</v>
      </c>
      <c r="X29" s="102" t="s">
        <v>178</v>
      </c>
      <c r="Y29" s="102" t="s">
        <v>156</v>
      </c>
      <c r="Z29" s="102" t="s">
        <v>157</v>
      </c>
      <c r="AA29" s="102">
        <v>12</v>
      </c>
      <c r="AB29" s="103">
        <v>40977</v>
      </c>
      <c r="AC29" s="304">
        <v>40969</v>
      </c>
      <c r="AD29" s="102"/>
      <c r="AE29" s="102" t="s">
        <v>513</v>
      </c>
      <c r="AF29" s="103" t="s">
        <v>514</v>
      </c>
      <c r="AG29" s="103"/>
      <c r="AH29" s="102">
        <f t="shared" si="0"/>
        <v>2</v>
      </c>
      <c r="AI29" s="103" t="s">
        <v>160</v>
      </c>
      <c r="AJ29" s="103" t="s">
        <v>201</v>
      </c>
      <c r="AK29" s="103"/>
      <c r="AL29" s="103" t="s">
        <v>149</v>
      </c>
      <c r="AM29" s="103" t="s">
        <v>149</v>
      </c>
      <c r="AN29" s="103"/>
      <c r="AO29" s="103" t="s">
        <v>163</v>
      </c>
      <c r="AP29" s="103" t="s">
        <v>202</v>
      </c>
      <c r="AQ29" s="110" t="s">
        <v>216</v>
      </c>
      <c r="AR29" s="103" t="s">
        <v>149</v>
      </c>
      <c r="AS29" s="103"/>
      <c r="AT29" s="438" t="s">
        <v>297</v>
      </c>
      <c r="AU29" s="102" t="s">
        <v>515</v>
      </c>
      <c r="AV29" s="103"/>
      <c r="AW29" s="105">
        <v>40969</v>
      </c>
      <c r="AX29" s="105">
        <v>41214</v>
      </c>
      <c r="AY29" s="105" t="s">
        <v>149</v>
      </c>
      <c r="AZ29" s="105"/>
      <c r="BA29" s="105"/>
      <c r="BB29" s="105"/>
      <c r="BC29" s="106"/>
      <c r="BD29" s="105">
        <v>41852</v>
      </c>
      <c r="BE29" s="105" t="s">
        <v>149</v>
      </c>
      <c r="BF29" s="105">
        <v>42064</v>
      </c>
      <c r="BG29" s="105" t="s">
        <v>149</v>
      </c>
      <c r="BH29" s="103"/>
      <c r="BI29" s="103"/>
      <c r="BJ29" s="103"/>
      <c r="BK29" s="107">
        <v>42704</v>
      </c>
      <c r="BL29" s="102" t="s">
        <v>17</v>
      </c>
      <c r="BM29" s="238">
        <f t="shared" ref="BM29:BM33" si="4">DATEDIF(AW29,BK29, "M")+1</f>
        <v>57</v>
      </c>
      <c r="BN29" s="102">
        <f t="shared" si="3"/>
        <v>49</v>
      </c>
      <c r="BO29" s="102"/>
      <c r="BP29" s="102">
        <v>2</v>
      </c>
      <c r="BQ29" s="102">
        <v>1</v>
      </c>
      <c r="BR29" s="102">
        <v>9</v>
      </c>
      <c r="BS29" s="102">
        <v>1</v>
      </c>
      <c r="BT29" s="102">
        <v>1</v>
      </c>
      <c r="BU29" s="102">
        <v>0</v>
      </c>
      <c r="BV29" s="102">
        <v>0</v>
      </c>
      <c r="BW29" s="102" t="s">
        <v>162</v>
      </c>
      <c r="BX29" s="102">
        <v>0</v>
      </c>
      <c r="BY29" s="102"/>
      <c r="BZ29" s="109"/>
      <c r="CA29" s="109"/>
      <c r="CB29" s="102"/>
      <c r="CC29" s="102" t="s">
        <v>162</v>
      </c>
      <c r="CD29" s="102"/>
      <c r="CE29" s="102"/>
      <c r="CF29" s="406" t="s">
        <v>167</v>
      </c>
      <c r="CG29" s="102" t="s">
        <v>167</v>
      </c>
      <c r="CH29" s="102"/>
      <c r="CI29" s="102" t="s">
        <v>516</v>
      </c>
    </row>
    <row r="30" spans="1:88" ht="24.95" hidden="1" customHeight="1">
      <c r="A30" s="102">
        <v>29</v>
      </c>
      <c r="B30" s="102" t="s">
        <v>517</v>
      </c>
      <c r="C30" s="102" t="s">
        <v>518</v>
      </c>
      <c r="D30" s="102" t="s">
        <v>21</v>
      </c>
      <c r="E30" s="102" t="s">
        <v>519</v>
      </c>
      <c r="F30" s="102" t="s">
        <v>25</v>
      </c>
      <c r="G30" s="102">
        <v>2</v>
      </c>
      <c r="H30" s="102" t="s">
        <v>49</v>
      </c>
      <c r="I30" s="102" t="s">
        <v>35</v>
      </c>
      <c r="J30" s="102" t="s">
        <v>520</v>
      </c>
      <c r="K30" s="102" t="s">
        <v>521</v>
      </c>
      <c r="L30" s="102" t="s">
        <v>35</v>
      </c>
      <c r="M30" s="102" t="s">
        <v>149</v>
      </c>
      <c r="N30" s="239"/>
      <c r="O30" s="12" t="s">
        <v>150</v>
      </c>
      <c r="P30" s="14" t="s">
        <v>150</v>
      </c>
      <c r="Q30" s="102"/>
      <c r="R30" s="347" t="s">
        <v>522</v>
      </c>
      <c r="S30" s="102" t="s">
        <v>523</v>
      </c>
      <c r="T30" s="211" t="s">
        <v>524</v>
      </c>
      <c r="U30" s="103" t="s">
        <v>525</v>
      </c>
      <c r="V30" s="103">
        <v>27531</v>
      </c>
      <c r="W30" s="111"/>
      <c r="X30" s="111" t="s">
        <v>155</v>
      </c>
      <c r="Y30" s="111" t="s">
        <v>526</v>
      </c>
      <c r="Z30" s="111" t="s">
        <v>157</v>
      </c>
      <c r="AA30" s="102"/>
      <c r="AB30" s="103">
        <v>41334</v>
      </c>
      <c r="AC30" s="304">
        <v>40969</v>
      </c>
      <c r="AD30" s="103"/>
      <c r="AE30" s="102" t="s">
        <v>527</v>
      </c>
      <c r="AF30" s="102" t="s">
        <v>528</v>
      </c>
      <c r="AG30" s="102"/>
      <c r="AH30" s="102">
        <f t="shared" si="0"/>
        <v>2</v>
      </c>
      <c r="AI30" s="102" t="s">
        <v>281</v>
      </c>
      <c r="AJ30" s="102" t="s">
        <v>201</v>
      </c>
      <c r="AK30" s="102"/>
      <c r="AL30" s="102" t="s">
        <v>162</v>
      </c>
      <c r="AM30" s="102" t="s">
        <v>162</v>
      </c>
      <c r="AN30" s="102"/>
      <c r="AO30" s="102" t="s">
        <v>163</v>
      </c>
      <c r="AP30" s="102" t="s">
        <v>249</v>
      </c>
      <c r="AQ30" s="102" t="s">
        <v>216</v>
      </c>
      <c r="AR30" s="102" t="s">
        <v>149</v>
      </c>
      <c r="AS30" s="102"/>
      <c r="AT30" s="11" t="s">
        <v>203</v>
      </c>
      <c r="AU30" s="102" t="s">
        <v>529</v>
      </c>
      <c r="AV30" s="102"/>
      <c r="AW30" s="105">
        <v>40969</v>
      </c>
      <c r="AX30" s="105">
        <v>41214</v>
      </c>
      <c r="AY30" s="102" t="s">
        <v>149</v>
      </c>
      <c r="AZ30" s="102"/>
      <c r="BA30" s="102"/>
      <c r="BB30" s="102"/>
      <c r="BC30" s="102"/>
      <c r="BD30" s="105">
        <v>41852</v>
      </c>
      <c r="BE30" s="105" t="s">
        <v>149</v>
      </c>
      <c r="BF30" s="105">
        <v>42064</v>
      </c>
      <c r="BG30" s="105" t="s">
        <v>149</v>
      </c>
      <c r="BH30" s="103"/>
      <c r="BI30" s="103"/>
      <c r="BJ30" s="103"/>
      <c r="BK30" s="107">
        <v>42704</v>
      </c>
      <c r="BL30" s="102" t="s">
        <v>17</v>
      </c>
      <c r="BM30" s="238">
        <f t="shared" si="4"/>
        <v>57</v>
      </c>
      <c r="BN30" s="102">
        <f t="shared" si="3"/>
        <v>49</v>
      </c>
      <c r="BO30" s="111" t="s">
        <v>530</v>
      </c>
      <c r="BP30" s="102">
        <v>8</v>
      </c>
      <c r="BQ30" s="102">
        <v>19</v>
      </c>
      <c r="BR30" s="102">
        <v>43</v>
      </c>
      <c r="BS30" s="102">
        <v>2</v>
      </c>
      <c r="BT30" s="102">
        <v>2</v>
      </c>
      <c r="BU30" s="102">
        <v>1</v>
      </c>
      <c r="BV30" s="102">
        <v>0</v>
      </c>
      <c r="BW30" s="102" t="s">
        <v>162</v>
      </c>
      <c r="BX30" s="102">
        <v>0</v>
      </c>
      <c r="BY30" s="102"/>
      <c r="BZ30" s="109"/>
      <c r="CA30" s="109"/>
      <c r="CB30" s="102"/>
      <c r="CC30" s="102" t="s">
        <v>162</v>
      </c>
      <c r="CD30" s="102"/>
      <c r="CE30" s="102"/>
      <c r="CF30" s="406">
        <v>2</v>
      </c>
      <c r="CG30" s="102">
        <v>2</v>
      </c>
      <c r="CH30" s="102">
        <v>2</v>
      </c>
      <c r="CI30" s="102" t="s">
        <v>167</v>
      </c>
    </row>
    <row r="31" spans="1:88" ht="24.95" hidden="1" customHeight="1">
      <c r="A31" s="102">
        <v>30</v>
      </c>
      <c r="B31" s="102" t="s">
        <v>531</v>
      </c>
      <c r="C31" s="102" t="s">
        <v>532</v>
      </c>
      <c r="D31" s="102"/>
      <c r="E31" s="102" t="s">
        <v>533</v>
      </c>
      <c r="F31" s="102" t="s">
        <v>25</v>
      </c>
      <c r="G31" s="102">
        <v>2</v>
      </c>
      <c r="H31" s="102" t="s">
        <v>56</v>
      </c>
      <c r="I31" s="102" t="s">
        <v>39</v>
      </c>
      <c r="J31" s="102" t="s">
        <v>482</v>
      </c>
      <c r="K31" s="102" t="s">
        <v>534</v>
      </c>
      <c r="L31" s="102" t="s">
        <v>40</v>
      </c>
      <c r="M31" s="102" t="s">
        <v>162</v>
      </c>
      <c r="N31" s="239"/>
      <c r="O31" s="12" t="s">
        <v>321</v>
      </c>
      <c r="P31" s="13" t="s">
        <v>321</v>
      </c>
      <c r="Q31" s="102" t="s">
        <v>321</v>
      </c>
      <c r="R31" s="102" t="s">
        <v>535</v>
      </c>
      <c r="S31" s="111" t="s">
        <v>536</v>
      </c>
      <c r="T31" s="214"/>
      <c r="U31" s="240" t="s">
        <v>537</v>
      </c>
      <c r="V31" s="240">
        <v>29064</v>
      </c>
      <c r="W31" s="111" t="s">
        <v>538</v>
      </c>
      <c r="X31" s="111" t="s">
        <v>178</v>
      </c>
      <c r="Y31" s="111" t="s">
        <v>162</v>
      </c>
      <c r="Z31" s="111" t="s">
        <v>157</v>
      </c>
      <c r="AA31" s="102">
        <v>21.5</v>
      </c>
      <c r="AB31" s="103">
        <v>40946</v>
      </c>
      <c r="AC31" s="304">
        <v>40969</v>
      </c>
      <c r="AD31" s="103"/>
      <c r="AE31" s="103" t="s">
        <v>539</v>
      </c>
      <c r="AF31" s="103" t="s">
        <v>540</v>
      </c>
      <c r="AG31" s="103"/>
      <c r="AH31" s="102">
        <f t="shared" si="0"/>
        <v>2</v>
      </c>
      <c r="AI31" s="103" t="s">
        <v>161</v>
      </c>
      <c r="AJ31" s="103" t="s">
        <v>161</v>
      </c>
      <c r="AK31" s="103"/>
      <c r="AL31" s="103" t="s">
        <v>149</v>
      </c>
      <c r="AM31" s="103" t="s">
        <v>149</v>
      </c>
      <c r="AN31" s="103"/>
      <c r="AO31" s="103" t="s">
        <v>181</v>
      </c>
      <c r="AP31" s="103" t="s">
        <v>180</v>
      </c>
      <c r="AQ31" s="103" t="s">
        <v>202</v>
      </c>
      <c r="AR31" s="103" t="s">
        <v>162</v>
      </c>
      <c r="AS31" s="103"/>
      <c r="AT31" s="438" t="s">
        <v>541</v>
      </c>
      <c r="AU31" s="102"/>
      <c r="AV31" s="103"/>
      <c r="AW31" s="105">
        <v>40969</v>
      </c>
      <c r="AX31" s="105">
        <v>41214</v>
      </c>
      <c r="AY31" s="105" t="s">
        <v>149</v>
      </c>
      <c r="AZ31" s="105"/>
      <c r="BA31" s="105"/>
      <c r="BB31" s="105"/>
      <c r="BC31" s="106"/>
      <c r="BD31" s="105">
        <v>41852</v>
      </c>
      <c r="BE31" s="105" t="s">
        <v>149</v>
      </c>
      <c r="BF31" s="105">
        <v>42064</v>
      </c>
      <c r="BG31" s="105" t="s">
        <v>149</v>
      </c>
      <c r="BH31" s="103"/>
      <c r="BI31" s="103"/>
      <c r="BJ31" s="103"/>
      <c r="BK31" s="107">
        <v>42735</v>
      </c>
      <c r="BL31" s="102" t="s">
        <v>17</v>
      </c>
      <c r="BM31" s="238">
        <f t="shared" si="4"/>
        <v>58</v>
      </c>
      <c r="BN31" s="102">
        <f t="shared" si="3"/>
        <v>50</v>
      </c>
      <c r="BO31" s="102"/>
      <c r="BP31" s="102" t="s">
        <v>167</v>
      </c>
      <c r="BQ31" s="102">
        <v>0</v>
      </c>
      <c r="BR31" s="102">
        <v>1</v>
      </c>
      <c r="BS31" s="102">
        <v>0</v>
      </c>
      <c r="BT31" s="102">
        <v>0</v>
      </c>
      <c r="BU31" s="102">
        <v>0</v>
      </c>
      <c r="BV31" s="102">
        <v>1</v>
      </c>
      <c r="BW31" s="102" t="s">
        <v>162</v>
      </c>
      <c r="BX31" s="102">
        <v>0</v>
      </c>
      <c r="BY31" s="102"/>
      <c r="BZ31" s="109"/>
      <c r="CA31" s="109"/>
      <c r="CB31" s="102"/>
      <c r="CC31" s="102" t="s">
        <v>162</v>
      </c>
      <c r="CD31" s="102"/>
      <c r="CE31" s="102"/>
      <c r="CF31" s="406" t="s">
        <v>167</v>
      </c>
      <c r="CG31" s="102" t="s">
        <v>167</v>
      </c>
      <c r="CH31" s="102"/>
      <c r="CI31" s="102" t="s">
        <v>542</v>
      </c>
    </row>
    <row r="32" spans="1:88" ht="24.95" hidden="1" customHeight="1">
      <c r="A32" s="102">
        <v>31</v>
      </c>
      <c r="B32" s="102" t="s">
        <v>543</v>
      </c>
      <c r="C32" s="102" t="s">
        <v>544</v>
      </c>
      <c r="D32" s="102" t="s">
        <v>545</v>
      </c>
      <c r="E32" s="102" t="s">
        <v>546</v>
      </c>
      <c r="F32" s="102" t="s">
        <v>24</v>
      </c>
      <c r="G32" s="102">
        <v>2</v>
      </c>
      <c r="H32" s="102" t="s">
        <v>57</v>
      </c>
      <c r="I32" s="102" t="s">
        <v>33</v>
      </c>
      <c r="J32" s="102" t="s">
        <v>482</v>
      </c>
      <c r="K32" s="102" t="s">
        <v>547</v>
      </c>
      <c r="L32" s="102" t="s">
        <v>33</v>
      </c>
      <c r="M32" s="102" t="s">
        <v>149</v>
      </c>
      <c r="N32" s="239"/>
      <c r="O32" s="12" t="s">
        <v>150</v>
      </c>
      <c r="P32" s="13" t="s">
        <v>239</v>
      </c>
      <c r="Q32" s="102" t="s">
        <v>150</v>
      </c>
      <c r="R32" s="347" t="s">
        <v>548</v>
      </c>
      <c r="S32" s="102" t="s">
        <v>549</v>
      </c>
      <c r="T32" s="211" t="s">
        <v>550</v>
      </c>
      <c r="U32" s="103" t="s">
        <v>551</v>
      </c>
      <c r="V32" s="103">
        <v>30697</v>
      </c>
      <c r="W32" s="111" t="s">
        <v>552</v>
      </c>
      <c r="X32" s="111" t="s">
        <v>178</v>
      </c>
      <c r="Y32" s="111" t="s">
        <v>162</v>
      </c>
      <c r="Z32" s="111" t="s">
        <v>157</v>
      </c>
      <c r="AA32" s="102">
        <v>2</v>
      </c>
      <c r="AB32" s="103">
        <v>40946</v>
      </c>
      <c r="AC32" s="304">
        <v>40969</v>
      </c>
      <c r="AD32" s="103"/>
      <c r="AE32" s="103" t="s">
        <v>553</v>
      </c>
      <c r="AF32" s="103" t="s">
        <v>554</v>
      </c>
      <c r="AG32" s="103"/>
      <c r="AH32" s="102">
        <f t="shared" si="0"/>
        <v>2</v>
      </c>
      <c r="AI32" s="103" t="s">
        <v>160</v>
      </c>
      <c r="AJ32" s="103" t="s">
        <v>160</v>
      </c>
      <c r="AK32" s="103"/>
      <c r="AL32" s="103" t="s">
        <v>149</v>
      </c>
      <c r="AM32" s="103" t="s">
        <v>162</v>
      </c>
      <c r="AN32" s="103"/>
      <c r="AO32" s="103" t="s">
        <v>163</v>
      </c>
      <c r="AP32" s="103" t="s">
        <v>180</v>
      </c>
      <c r="AQ32" s="103" t="s">
        <v>249</v>
      </c>
      <c r="AR32" s="103" t="s">
        <v>149</v>
      </c>
      <c r="AS32" s="103" t="s">
        <v>555</v>
      </c>
      <c r="AT32" s="438" t="s">
        <v>556</v>
      </c>
      <c r="AU32" s="102" t="s">
        <v>557</v>
      </c>
      <c r="AV32" s="103"/>
      <c r="AW32" s="105">
        <v>40969</v>
      </c>
      <c r="AX32" s="105">
        <v>41214</v>
      </c>
      <c r="AY32" s="105" t="s">
        <v>149</v>
      </c>
      <c r="AZ32" s="105"/>
      <c r="BA32" s="105"/>
      <c r="BB32" s="105"/>
      <c r="BC32" s="106" t="s">
        <v>558</v>
      </c>
      <c r="BD32" s="105">
        <v>41852</v>
      </c>
      <c r="BE32" s="105" t="s">
        <v>149</v>
      </c>
      <c r="BF32" s="105">
        <v>42064</v>
      </c>
      <c r="BG32" s="105" t="s">
        <v>149</v>
      </c>
      <c r="BH32" s="103"/>
      <c r="BI32" s="103"/>
      <c r="BJ32" s="103"/>
      <c r="BK32" s="107">
        <v>42460</v>
      </c>
      <c r="BL32" s="102" t="s">
        <v>17</v>
      </c>
      <c r="BM32" s="238">
        <f t="shared" si="4"/>
        <v>49</v>
      </c>
      <c r="BN32" s="102">
        <f t="shared" si="3"/>
        <v>41</v>
      </c>
      <c r="BO32" s="111" t="s">
        <v>558</v>
      </c>
      <c r="BP32" s="102">
        <v>0</v>
      </c>
      <c r="BQ32" s="102">
        <v>10</v>
      </c>
      <c r="BR32" s="102">
        <v>16</v>
      </c>
      <c r="BS32" s="102">
        <v>6</v>
      </c>
      <c r="BT32" s="102">
        <v>2</v>
      </c>
      <c r="BU32" s="102">
        <v>2</v>
      </c>
      <c r="BV32" s="102">
        <v>0</v>
      </c>
      <c r="BW32" s="102" t="s">
        <v>162</v>
      </c>
      <c r="BX32" s="102">
        <v>0</v>
      </c>
      <c r="BY32" s="102"/>
      <c r="BZ32" s="109"/>
      <c r="CA32" s="109"/>
      <c r="CB32" s="102"/>
      <c r="CC32" s="102" t="s">
        <v>162</v>
      </c>
      <c r="CD32" s="102"/>
      <c r="CE32" s="102"/>
      <c r="CF32" s="406">
        <v>2</v>
      </c>
      <c r="CG32" s="102">
        <v>3</v>
      </c>
      <c r="CH32" s="102"/>
      <c r="CI32" s="102" t="s">
        <v>542</v>
      </c>
    </row>
    <row r="33" spans="1:100" ht="24.95" hidden="1" customHeight="1">
      <c r="A33" s="102">
        <v>32</v>
      </c>
      <c r="B33" s="102" t="s">
        <v>559</v>
      </c>
      <c r="C33" s="102" t="s">
        <v>560</v>
      </c>
      <c r="D33" s="102" t="s">
        <v>561</v>
      </c>
      <c r="E33" s="102" t="s">
        <v>562</v>
      </c>
      <c r="F33" s="102" t="s">
        <v>24</v>
      </c>
      <c r="G33" s="102">
        <v>2</v>
      </c>
      <c r="H33" s="102" t="s">
        <v>51</v>
      </c>
      <c r="I33" s="102" t="s">
        <v>30</v>
      </c>
      <c r="J33" s="102" t="s">
        <v>563</v>
      </c>
      <c r="K33" s="102" t="s">
        <v>564</v>
      </c>
      <c r="L33" s="102" t="s">
        <v>30</v>
      </c>
      <c r="M33" s="102" t="s">
        <v>149</v>
      </c>
      <c r="N33" s="239">
        <v>152419</v>
      </c>
      <c r="O33" s="12"/>
      <c r="P33" s="15" t="s">
        <v>150</v>
      </c>
      <c r="Q33" s="102"/>
      <c r="R33" s="347" t="s">
        <v>565</v>
      </c>
      <c r="S33" s="102" t="s">
        <v>566</v>
      </c>
      <c r="T33" s="211" t="s">
        <v>567</v>
      </c>
      <c r="U33" s="103" t="s">
        <v>568</v>
      </c>
      <c r="V33" s="103">
        <v>27076</v>
      </c>
      <c r="W33" s="111" t="s">
        <v>569</v>
      </c>
      <c r="X33" s="111" t="s">
        <v>178</v>
      </c>
      <c r="Y33" s="111" t="s">
        <v>162</v>
      </c>
      <c r="Z33" s="111" t="s">
        <v>157</v>
      </c>
      <c r="AA33" s="102">
        <v>4</v>
      </c>
      <c r="AB33" s="103">
        <v>40987</v>
      </c>
      <c r="AC33" s="304">
        <v>40969</v>
      </c>
      <c r="AD33" s="103"/>
      <c r="AE33" s="103" t="s">
        <v>570</v>
      </c>
      <c r="AF33" s="103"/>
      <c r="AG33" s="103"/>
      <c r="AH33" s="102">
        <f t="shared" si="0"/>
        <v>1</v>
      </c>
      <c r="AI33" s="103" t="s">
        <v>160</v>
      </c>
      <c r="AJ33" s="103"/>
      <c r="AK33" s="103"/>
      <c r="AL33" s="103" t="s">
        <v>149</v>
      </c>
      <c r="AM33" s="103"/>
      <c r="AN33" s="103"/>
      <c r="AO33" s="103" t="s">
        <v>163</v>
      </c>
      <c r="AP33" s="103" t="s">
        <v>282</v>
      </c>
      <c r="AQ33" s="103" t="s">
        <v>312</v>
      </c>
      <c r="AR33" s="103" t="s">
        <v>149</v>
      </c>
      <c r="AS33" s="103"/>
      <c r="AT33" s="438" t="s">
        <v>327</v>
      </c>
      <c r="AU33" s="102" t="s">
        <v>571</v>
      </c>
      <c r="AV33" s="103"/>
      <c r="AW33" s="105">
        <v>40969</v>
      </c>
      <c r="AX33" s="105">
        <v>41214</v>
      </c>
      <c r="AY33" s="105" t="s">
        <v>149</v>
      </c>
      <c r="AZ33" s="105"/>
      <c r="BA33" s="105"/>
      <c r="BB33" s="105"/>
      <c r="BC33" s="106"/>
      <c r="BD33" s="105">
        <v>41852</v>
      </c>
      <c r="BE33" s="105" t="s">
        <v>149</v>
      </c>
      <c r="BF33" s="105">
        <v>42064</v>
      </c>
      <c r="BG33" s="105" t="s">
        <v>149</v>
      </c>
      <c r="BH33" s="103"/>
      <c r="BI33" s="103"/>
      <c r="BJ33" s="103"/>
      <c r="BK33" s="107">
        <v>41729</v>
      </c>
      <c r="BL33" s="102" t="s">
        <v>17</v>
      </c>
      <c r="BM33" s="238">
        <f t="shared" si="4"/>
        <v>25</v>
      </c>
      <c r="BN33" s="102">
        <f t="shared" si="3"/>
        <v>17</v>
      </c>
      <c r="BO33" s="102"/>
      <c r="BP33" s="102">
        <v>6</v>
      </c>
      <c r="BQ33" s="102">
        <v>6</v>
      </c>
      <c r="BR33" s="102">
        <v>93</v>
      </c>
      <c r="BS33" s="102">
        <v>8</v>
      </c>
      <c r="BT33" s="102">
        <v>4</v>
      </c>
      <c r="BU33" s="102">
        <v>18</v>
      </c>
      <c r="BV33" s="102">
        <v>4</v>
      </c>
      <c r="BW33" s="102" t="s">
        <v>162</v>
      </c>
      <c r="BX33" s="102">
        <v>0</v>
      </c>
      <c r="BY33" s="102"/>
      <c r="BZ33" s="109"/>
      <c r="CA33" s="109"/>
      <c r="CB33" s="102"/>
      <c r="CC33" s="102" t="s">
        <v>162</v>
      </c>
      <c r="CD33" s="102"/>
      <c r="CE33" s="102"/>
      <c r="CF33" s="406" t="s">
        <v>167</v>
      </c>
      <c r="CG33" s="102">
        <v>2</v>
      </c>
      <c r="CH33" s="102"/>
      <c r="CI33" s="102" t="s">
        <v>572</v>
      </c>
    </row>
    <row r="34" spans="1:100" ht="24.95" hidden="1" customHeight="1">
      <c r="A34" s="102">
        <v>33</v>
      </c>
      <c r="B34" s="102" t="s">
        <v>573</v>
      </c>
      <c r="C34" s="102" t="s">
        <v>574</v>
      </c>
      <c r="D34" s="102"/>
      <c r="E34" s="102" t="s">
        <v>575</v>
      </c>
      <c r="F34" s="102" t="s">
        <v>24</v>
      </c>
      <c r="G34" s="102">
        <v>2</v>
      </c>
      <c r="H34" s="102" t="s">
        <v>57</v>
      </c>
      <c r="I34" s="102" t="s">
        <v>33</v>
      </c>
      <c r="J34" s="102" t="s">
        <v>482</v>
      </c>
      <c r="K34" s="102"/>
      <c r="L34" s="102" t="s">
        <v>33</v>
      </c>
      <c r="M34" s="102" t="s">
        <v>149</v>
      </c>
      <c r="N34" s="102"/>
      <c r="O34" s="110"/>
      <c r="P34" s="237" t="s">
        <v>167</v>
      </c>
      <c r="Q34" s="102"/>
      <c r="R34" s="102" t="s">
        <v>576</v>
      </c>
      <c r="S34" s="111" t="s">
        <v>577</v>
      </c>
      <c r="T34" s="211" t="s">
        <v>578</v>
      </c>
      <c r="U34" s="103" t="s">
        <v>579</v>
      </c>
      <c r="V34" s="103">
        <v>29825</v>
      </c>
      <c r="W34" s="111" t="s">
        <v>580</v>
      </c>
      <c r="X34" s="111" t="s">
        <v>155</v>
      </c>
      <c r="Y34" s="111" t="s">
        <v>156</v>
      </c>
      <c r="Z34" s="111" t="s">
        <v>157</v>
      </c>
      <c r="AA34" s="102">
        <v>18.5</v>
      </c>
      <c r="AB34" s="103">
        <v>40933</v>
      </c>
      <c r="AC34" s="304">
        <v>40969</v>
      </c>
      <c r="AD34" s="103"/>
      <c r="AE34" s="103" t="s">
        <v>581</v>
      </c>
      <c r="AF34" s="103" t="s">
        <v>582</v>
      </c>
      <c r="AG34" s="103"/>
      <c r="AH34" s="102">
        <f t="shared" ref="AH34:AH65" si="5">COUNTA(AE34:AG34)</f>
        <v>2</v>
      </c>
      <c r="AI34" s="103" t="s">
        <v>160</v>
      </c>
      <c r="AJ34" s="103" t="s">
        <v>201</v>
      </c>
      <c r="AK34" s="103"/>
      <c r="AL34" s="103" t="s">
        <v>149</v>
      </c>
      <c r="AM34" s="103" t="s">
        <v>162</v>
      </c>
      <c r="AN34" s="103"/>
      <c r="AO34" s="103" t="s">
        <v>163</v>
      </c>
      <c r="AP34" s="103" t="s">
        <v>583</v>
      </c>
      <c r="AQ34" s="103"/>
      <c r="AR34" s="103"/>
      <c r="AS34" s="103"/>
      <c r="AT34" s="438" t="s">
        <v>584</v>
      </c>
      <c r="AU34" s="102" t="s">
        <v>585</v>
      </c>
      <c r="AV34" s="103"/>
      <c r="AW34" s="105">
        <v>40969</v>
      </c>
      <c r="AX34" s="105">
        <v>41214</v>
      </c>
      <c r="AY34" s="105" t="s">
        <v>149</v>
      </c>
      <c r="AZ34" s="105"/>
      <c r="BA34" s="105"/>
      <c r="BB34" s="105"/>
      <c r="BC34" s="106"/>
      <c r="BD34" s="105">
        <v>41852</v>
      </c>
      <c r="BE34" s="105" t="s">
        <v>149</v>
      </c>
      <c r="BF34" s="105">
        <v>42064</v>
      </c>
      <c r="BG34" s="105" t="s">
        <v>149</v>
      </c>
      <c r="BH34" s="103"/>
      <c r="BI34" s="103"/>
      <c r="BJ34" s="103"/>
      <c r="BK34" s="107"/>
      <c r="BL34" s="112" t="s">
        <v>18</v>
      </c>
      <c r="BM34" s="238"/>
      <c r="BN34" s="102"/>
      <c r="BO34" s="102"/>
      <c r="BP34" s="102">
        <v>1</v>
      </c>
      <c r="BQ34" s="102">
        <v>9</v>
      </c>
      <c r="BR34" s="102">
        <v>0</v>
      </c>
      <c r="BS34" s="102">
        <v>1</v>
      </c>
      <c r="BT34" s="102">
        <v>0</v>
      </c>
      <c r="BU34" s="102">
        <v>0</v>
      </c>
      <c r="BV34" s="102">
        <v>0</v>
      </c>
      <c r="BW34" s="102" t="s">
        <v>162</v>
      </c>
      <c r="BX34" s="102">
        <v>0</v>
      </c>
      <c r="BY34" s="102"/>
      <c r="BZ34" s="109"/>
      <c r="CA34" s="109"/>
      <c r="CB34" s="102"/>
      <c r="CC34" s="102" t="s">
        <v>162</v>
      </c>
      <c r="CD34" s="102"/>
      <c r="CE34" s="102"/>
      <c r="CF34" s="406">
        <v>3</v>
      </c>
      <c r="CG34" s="102" t="s">
        <v>167</v>
      </c>
      <c r="CH34" s="102"/>
      <c r="CI34" s="102" t="s">
        <v>516</v>
      </c>
    </row>
    <row r="35" spans="1:100" ht="24.95" hidden="1" customHeight="1">
      <c r="A35" s="102">
        <v>34</v>
      </c>
      <c r="B35" s="102" t="s">
        <v>586</v>
      </c>
      <c r="C35" s="102" t="s">
        <v>587</v>
      </c>
      <c r="D35" s="102" t="s">
        <v>588</v>
      </c>
      <c r="E35" s="102" t="s">
        <v>589</v>
      </c>
      <c r="F35" s="102" t="s">
        <v>24</v>
      </c>
      <c r="G35" s="102">
        <v>2</v>
      </c>
      <c r="H35" s="102" t="s">
        <v>50</v>
      </c>
      <c r="I35" s="102" t="s">
        <v>44</v>
      </c>
      <c r="J35" s="102" t="s">
        <v>482</v>
      </c>
      <c r="K35" s="102" t="s">
        <v>547</v>
      </c>
      <c r="L35" s="102" t="s">
        <v>42</v>
      </c>
      <c r="M35" s="102" t="s">
        <v>149</v>
      </c>
      <c r="N35" s="239"/>
      <c r="O35" s="12" t="s">
        <v>150</v>
      </c>
      <c r="P35" s="13" t="s">
        <v>150</v>
      </c>
      <c r="Q35" s="102" t="s">
        <v>150</v>
      </c>
      <c r="R35" s="102" t="s">
        <v>590</v>
      </c>
      <c r="S35" s="102" t="s">
        <v>591</v>
      </c>
      <c r="T35" s="214"/>
      <c r="U35" s="103" t="s">
        <v>592</v>
      </c>
      <c r="V35" s="103">
        <v>29122</v>
      </c>
      <c r="W35" s="111" t="s">
        <v>593</v>
      </c>
      <c r="X35" s="111" t="s">
        <v>155</v>
      </c>
      <c r="Y35" s="111" t="s">
        <v>156</v>
      </c>
      <c r="Z35" s="111" t="s">
        <v>157</v>
      </c>
      <c r="AA35" s="102">
        <v>5.5</v>
      </c>
      <c r="AB35" s="103">
        <v>40961</v>
      </c>
      <c r="AC35" s="304">
        <v>40969</v>
      </c>
      <c r="AD35" s="103"/>
      <c r="AE35" s="103" t="s">
        <v>594</v>
      </c>
      <c r="AF35" s="103" t="s">
        <v>595</v>
      </c>
      <c r="AG35" s="103" t="s">
        <v>596</v>
      </c>
      <c r="AH35" s="102">
        <f t="shared" si="5"/>
        <v>3</v>
      </c>
      <c r="AI35" s="103" t="s">
        <v>160</v>
      </c>
      <c r="AJ35" s="103" t="s">
        <v>201</v>
      </c>
      <c r="AK35" s="103"/>
      <c r="AL35" s="103" t="s">
        <v>149</v>
      </c>
      <c r="AM35" s="103" t="s">
        <v>162</v>
      </c>
      <c r="AN35" s="103"/>
      <c r="AO35" s="103"/>
      <c r="AP35" s="103" t="s">
        <v>597</v>
      </c>
      <c r="AQ35" s="103" t="s">
        <v>598</v>
      </c>
      <c r="AR35" s="103" t="s">
        <v>149</v>
      </c>
      <c r="AS35" s="103"/>
      <c r="AT35" s="438" t="s">
        <v>599</v>
      </c>
      <c r="AU35" s="102" t="s">
        <v>600</v>
      </c>
      <c r="AV35" s="103"/>
      <c r="AW35" s="105">
        <v>40969</v>
      </c>
      <c r="AX35" s="105">
        <v>41214</v>
      </c>
      <c r="AY35" s="105" t="s">
        <v>149</v>
      </c>
      <c r="AZ35" s="105"/>
      <c r="BA35" s="105"/>
      <c r="BB35" s="105"/>
      <c r="BC35" s="106" t="s">
        <v>601</v>
      </c>
      <c r="BD35" s="105">
        <v>41852</v>
      </c>
      <c r="BE35" s="105" t="s">
        <v>149</v>
      </c>
      <c r="BF35" s="105">
        <v>42064</v>
      </c>
      <c r="BG35" s="105" t="s">
        <v>149</v>
      </c>
      <c r="BH35" s="103"/>
      <c r="BI35" s="103"/>
      <c r="BJ35" s="103"/>
      <c r="BK35" s="107">
        <v>42185</v>
      </c>
      <c r="BL35" s="102" t="s">
        <v>17</v>
      </c>
      <c r="BM35" s="238">
        <f t="shared" ref="BM35:BM38" si="6">DATEDIF(AW35,BK35, "M")+1</f>
        <v>40</v>
      </c>
      <c r="BN35" s="102">
        <f t="shared" ref="BN35:BN40" si="7">DATEDIF(AX35,BK35, "M")+1</f>
        <v>32</v>
      </c>
      <c r="BO35" s="111" t="s">
        <v>601</v>
      </c>
      <c r="BP35" s="102">
        <v>3</v>
      </c>
      <c r="BQ35" s="102">
        <v>1</v>
      </c>
      <c r="BR35" s="102">
        <v>13</v>
      </c>
      <c r="BS35" s="102">
        <v>3</v>
      </c>
      <c r="BT35" s="102">
        <v>0</v>
      </c>
      <c r="BU35" s="102">
        <v>0</v>
      </c>
      <c r="BV35" s="102">
        <v>0</v>
      </c>
      <c r="BW35" s="102" t="s">
        <v>162</v>
      </c>
      <c r="BX35" s="102">
        <v>0</v>
      </c>
      <c r="BY35" s="102"/>
      <c r="BZ35" s="109"/>
      <c r="CA35" s="109"/>
      <c r="CB35" s="102"/>
      <c r="CC35" s="102" t="s">
        <v>162</v>
      </c>
      <c r="CD35" s="102"/>
      <c r="CE35" s="102"/>
      <c r="CF35" s="406">
        <v>1</v>
      </c>
      <c r="CG35" s="102">
        <v>2</v>
      </c>
      <c r="CH35" s="102"/>
      <c r="CI35" s="102" t="s">
        <v>167</v>
      </c>
    </row>
    <row r="36" spans="1:100" ht="24.95" hidden="1" customHeight="1">
      <c r="A36" s="102">
        <v>35</v>
      </c>
      <c r="B36" s="102" t="s">
        <v>602</v>
      </c>
      <c r="C36" s="102" t="s">
        <v>603</v>
      </c>
      <c r="D36" s="102" t="s">
        <v>604</v>
      </c>
      <c r="E36" s="102" t="s">
        <v>605</v>
      </c>
      <c r="F36" s="102" t="s">
        <v>24</v>
      </c>
      <c r="G36" s="102">
        <v>2</v>
      </c>
      <c r="H36" s="102" t="s">
        <v>49</v>
      </c>
      <c r="I36" s="102" t="s">
        <v>36</v>
      </c>
      <c r="J36" s="102" t="s">
        <v>606</v>
      </c>
      <c r="K36" s="102" t="s">
        <v>607</v>
      </c>
      <c r="L36" s="102" t="s">
        <v>43</v>
      </c>
      <c r="M36" s="102" t="s">
        <v>162</v>
      </c>
      <c r="N36" s="239"/>
      <c r="O36" s="12" t="s">
        <v>150</v>
      </c>
      <c r="P36" s="13" t="s">
        <v>150</v>
      </c>
      <c r="Q36" s="102" t="s">
        <v>150</v>
      </c>
      <c r="R36" s="102" t="s">
        <v>608</v>
      </c>
      <c r="S36" s="113" t="s">
        <v>609</v>
      </c>
      <c r="T36" s="211" t="s">
        <v>610</v>
      </c>
      <c r="U36" s="240" t="s">
        <v>611</v>
      </c>
      <c r="V36" s="240">
        <v>29322</v>
      </c>
      <c r="W36" s="111" t="s">
        <v>612</v>
      </c>
      <c r="X36" s="111" t="s">
        <v>178</v>
      </c>
      <c r="Y36" s="111" t="s">
        <v>156</v>
      </c>
      <c r="Z36" s="111" t="s">
        <v>157</v>
      </c>
      <c r="AA36" s="102">
        <v>2</v>
      </c>
      <c r="AB36" s="103">
        <v>40987</v>
      </c>
      <c r="AC36" s="304">
        <v>40969</v>
      </c>
      <c r="AD36" s="103"/>
      <c r="AE36" s="103" t="s">
        <v>613</v>
      </c>
      <c r="AF36" s="103" t="s">
        <v>614</v>
      </c>
      <c r="AG36" s="103" t="s">
        <v>615</v>
      </c>
      <c r="AH36" s="102">
        <f t="shared" si="5"/>
        <v>3</v>
      </c>
      <c r="AI36" s="103" t="s">
        <v>160</v>
      </c>
      <c r="AJ36" s="103" t="s">
        <v>160</v>
      </c>
      <c r="AK36" s="103" t="s">
        <v>201</v>
      </c>
      <c r="AL36" s="103" t="s">
        <v>149</v>
      </c>
      <c r="AM36" s="103" t="s">
        <v>149</v>
      </c>
      <c r="AN36" s="103" t="s">
        <v>162</v>
      </c>
      <c r="AO36" s="103" t="s">
        <v>181</v>
      </c>
      <c r="AP36" s="103" t="s">
        <v>616</v>
      </c>
      <c r="AQ36" s="318" t="s">
        <v>617</v>
      </c>
      <c r="AR36" s="103" t="s">
        <v>149</v>
      </c>
      <c r="AS36" s="103"/>
      <c r="AT36" s="439" t="s">
        <v>618</v>
      </c>
      <c r="AU36" s="102" t="s">
        <v>619</v>
      </c>
      <c r="AV36" s="103"/>
      <c r="AW36" s="105">
        <v>40973</v>
      </c>
      <c r="AX36" s="105">
        <v>41225</v>
      </c>
      <c r="AY36" s="105" t="s">
        <v>149</v>
      </c>
      <c r="AZ36" s="105">
        <v>41740</v>
      </c>
      <c r="BA36" s="105"/>
      <c r="BB36" s="105">
        <v>41880</v>
      </c>
      <c r="BC36" s="106"/>
      <c r="BD36" s="105">
        <v>41852</v>
      </c>
      <c r="BE36" s="105" t="s">
        <v>149</v>
      </c>
      <c r="BF36" s="105">
        <v>42064</v>
      </c>
      <c r="BG36" s="105" t="s">
        <v>149</v>
      </c>
      <c r="BH36" s="103">
        <v>42859</v>
      </c>
      <c r="BI36" s="103">
        <v>42859</v>
      </c>
      <c r="BJ36" s="103">
        <v>43047</v>
      </c>
      <c r="BK36" s="107">
        <v>43438</v>
      </c>
      <c r="BL36" s="102" t="s">
        <v>17</v>
      </c>
      <c r="BM36" s="238">
        <f t="shared" si="6"/>
        <v>81</v>
      </c>
      <c r="BN36" s="102">
        <f t="shared" si="7"/>
        <v>73</v>
      </c>
      <c r="BO36" s="111" t="s">
        <v>620</v>
      </c>
      <c r="BP36" s="102">
        <v>6</v>
      </c>
      <c r="BQ36" s="102">
        <v>20</v>
      </c>
      <c r="BR36" s="102">
        <v>7</v>
      </c>
      <c r="BS36" s="102">
        <v>1</v>
      </c>
      <c r="BT36" s="102">
        <v>2</v>
      </c>
      <c r="BU36" s="102">
        <v>0</v>
      </c>
      <c r="BV36" s="102">
        <v>0</v>
      </c>
      <c r="BW36" s="102" t="s">
        <v>162</v>
      </c>
      <c r="BX36" s="102">
        <v>0</v>
      </c>
      <c r="BY36" s="102"/>
      <c r="BZ36" s="109"/>
      <c r="CA36" s="109"/>
      <c r="CB36" s="102"/>
      <c r="CC36" s="102" t="s">
        <v>162</v>
      </c>
      <c r="CD36" s="102"/>
      <c r="CE36" s="102"/>
      <c r="CF36" s="406">
        <v>1</v>
      </c>
      <c r="CG36" s="102">
        <v>3</v>
      </c>
      <c r="CH36" s="102"/>
      <c r="CI36" s="102" t="s">
        <v>516</v>
      </c>
    </row>
    <row r="37" spans="1:100" ht="24.95" hidden="1" customHeight="1">
      <c r="A37" s="102">
        <v>36</v>
      </c>
      <c r="B37" s="102" t="s">
        <v>621</v>
      </c>
      <c r="C37" s="102" t="s">
        <v>622</v>
      </c>
      <c r="D37" s="102" t="s">
        <v>623</v>
      </c>
      <c r="E37" s="102" t="s">
        <v>624</v>
      </c>
      <c r="F37" s="102" t="s">
        <v>24</v>
      </c>
      <c r="G37" s="102">
        <v>2</v>
      </c>
      <c r="H37" s="102" t="s">
        <v>49</v>
      </c>
      <c r="I37" s="102" t="s">
        <v>40</v>
      </c>
      <c r="J37" s="102" t="s">
        <v>625</v>
      </c>
      <c r="K37" s="102" t="s">
        <v>626</v>
      </c>
      <c r="L37" s="102" t="s">
        <v>40</v>
      </c>
      <c r="M37" s="102" t="s">
        <v>149</v>
      </c>
      <c r="N37" s="239"/>
      <c r="O37" s="12"/>
      <c r="P37" s="13" t="s">
        <v>167</v>
      </c>
      <c r="Q37" s="102"/>
      <c r="R37" s="102" t="s">
        <v>627</v>
      </c>
      <c r="S37" s="102"/>
      <c r="T37" s="211" t="s">
        <v>628</v>
      </c>
      <c r="U37" s="103" t="s">
        <v>167</v>
      </c>
      <c r="V37" s="103">
        <v>26369</v>
      </c>
      <c r="W37" s="111" t="s">
        <v>629</v>
      </c>
      <c r="X37" s="111" t="s">
        <v>178</v>
      </c>
      <c r="Y37" s="111" t="s">
        <v>162</v>
      </c>
      <c r="Z37" s="111" t="s">
        <v>157</v>
      </c>
      <c r="AA37" s="102">
        <v>15</v>
      </c>
      <c r="AB37" s="103">
        <v>40959</v>
      </c>
      <c r="AC37" s="304">
        <v>40969</v>
      </c>
      <c r="AD37" s="103"/>
      <c r="AE37" s="103" t="s">
        <v>539</v>
      </c>
      <c r="AF37" s="103" t="s">
        <v>630</v>
      </c>
      <c r="AG37" s="103"/>
      <c r="AH37" s="102">
        <f t="shared" si="5"/>
        <v>2</v>
      </c>
      <c r="AI37" s="103" t="s">
        <v>160</v>
      </c>
      <c r="AJ37" s="103" t="s">
        <v>160</v>
      </c>
      <c r="AK37" s="103"/>
      <c r="AL37" s="103" t="s">
        <v>149</v>
      </c>
      <c r="AM37" s="103" t="s">
        <v>162</v>
      </c>
      <c r="AN37" s="103"/>
      <c r="AO37" s="103" t="s">
        <v>163</v>
      </c>
      <c r="AP37" s="103"/>
      <c r="AQ37" s="103"/>
      <c r="AR37" s="103"/>
      <c r="AS37" s="103"/>
      <c r="AT37" s="438" t="s">
        <v>167</v>
      </c>
      <c r="AU37" s="102" t="s">
        <v>631</v>
      </c>
      <c r="AV37" s="103"/>
      <c r="AW37" s="105">
        <v>40969</v>
      </c>
      <c r="AX37" s="105">
        <v>41214</v>
      </c>
      <c r="AY37" s="105" t="s">
        <v>149</v>
      </c>
      <c r="AZ37" s="105"/>
      <c r="BA37" s="105"/>
      <c r="BB37" s="105"/>
      <c r="BC37" s="106"/>
      <c r="BD37" s="105">
        <v>41852</v>
      </c>
      <c r="BE37" s="105" t="s">
        <v>149</v>
      </c>
      <c r="BF37" s="105">
        <v>42064</v>
      </c>
      <c r="BG37" s="105" t="s">
        <v>149</v>
      </c>
      <c r="BH37" s="103"/>
      <c r="BI37" s="103"/>
      <c r="BJ37" s="103"/>
      <c r="BK37" s="107">
        <v>42735</v>
      </c>
      <c r="BL37" s="102" t="s">
        <v>17</v>
      </c>
      <c r="BM37" s="238">
        <f t="shared" si="6"/>
        <v>58</v>
      </c>
      <c r="BN37" s="102">
        <f t="shared" si="7"/>
        <v>50</v>
      </c>
      <c r="BO37" s="102"/>
      <c r="BP37" s="102">
        <v>1</v>
      </c>
      <c r="BQ37" s="102">
        <v>6</v>
      </c>
      <c r="BR37" s="102">
        <v>6</v>
      </c>
      <c r="BS37" s="102">
        <v>0</v>
      </c>
      <c r="BT37" s="102">
        <v>0</v>
      </c>
      <c r="BU37" s="102">
        <v>0</v>
      </c>
      <c r="BV37" s="102">
        <v>0</v>
      </c>
      <c r="BW37" s="102" t="s">
        <v>162</v>
      </c>
      <c r="BX37" s="102">
        <v>0</v>
      </c>
      <c r="BY37" s="102"/>
      <c r="BZ37" s="109"/>
      <c r="CA37" s="109"/>
      <c r="CB37" s="102"/>
      <c r="CC37" s="102" t="s">
        <v>162</v>
      </c>
      <c r="CD37" s="102"/>
      <c r="CE37" s="102"/>
      <c r="CF37" s="406" t="s">
        <v>167</v>
      </c>
      <c r="CG37" s="102" t="s">
        <v>167</v>
      </c>
      <c r="CH37" s="102"/>
      <c r="CI37" s="102" t="s">
        <v>542</v>
      </c>
    </row>
    <row r="38" spans="1:100" ht="24.95" hidden="1" customHeight="1">
      <c r="A38" s="102">
        <v>37</v>
      </c>
      <c r="B38" s="102" t="s">
        <v>632</v>
      </c>
      <c r="C38" s="102" t="s">
        <v>633</v>
      </c>
      <c r="D38" s="102" t="s">
        <v>634</v>
      </c>
      <c r="E38" s="102" t="s">
        <v>635</v>
      </c>
      <c r="F38" s="102" t="s">
        <v>25</v>
      </c>
      <c r="G38" s="102">
        <v>2</v>
      </c>
      <c r="H38" s="102" t="s">
        <v>51</v>
      </c>
      <c r="I38" s="102" t="s">
        <v>37</v>
      </c>
      <c r="J38" s="102" t="s">
        <v>361</v>
      </c>
      <c r="K38" s="102" t="s">
        <v>438</v>
      </c>
      <c r="L38" s="102" t="s">
        <v>37</v>
      </c>
      <c r="M38" s="102" t="s">
        <v>149</v>
      </c>
      <c r="N38" s="239"/>
      <c r="O38" s="12" t="s">
        <v>150</v>
      </c>
      <c r="P38" s="15" t="s">
        <v>150</v>
      </c>
      <c r="Q38" s="102" t="s">
        <v>150</v>
      </c>
      <c r="R38" s="347" t="s">
        <v>636</v>
      </c>
      <c r="S38" s="347" t="s">
        <v>637</v>
      </c>
      <c r="T38" s="211" t="s">
        <v>638</v>
      </c>
      <c r="U38" s="103" t="s">
        <v>429</v>
      </c>
      <c r="V38" s="103">
        <v>29380</v>
      </c>
      <c r="W38" s="111" t="s">
        <v>639</v>
      </c>
      <c r="X38" s="111" t="s">
        <v>178</v>
      </c>
      <c r="Y38" s="111" t="s">
        <v>162</v>
      </c>
      <c r="Z38" s="111" t="s">
        <v>157</v>
      </c>
      <c r="AA38" s="102">
        <v>11</v>
      </c>
      <c r="AB38" s="103">
        <v>40961</v>
      </c>
      <c r="AC38" s="304">
        <v>40969</v>
      </c>
      <c r="AD38" s="103"/>
      <c r="AE38" s="102" t="s">
        <v>640</v>
      </c>
      <c r="AF38" s="102" t="s">
        <v>641</v>
      </c>
      <c r="AG38" s="103"/>
      <c r="AH38" s="102">
        <f t="shared" si="5"/>
        <v>2</v>
      </c>
      <c r="AI38" s="103" t="s">
        <v>160</v>
      </c>
      <c r="AJ38" s="103"/>
      <c r="AK38" s="103"/>
      <c r="AL38" s="103" t="s">
        <v>149</v>
      </c>
      <c r="AM38" s="103"/>
      <c r="AN38" s="103"/>
      <c r="AO38" s="103" t="s">
        <v>163</v>
      </c>
      <c r="AP38" s="103" t="s">
        <v>444</v>
      </c>
      <c r="AQ38" s="103" t="s">
        <v>249</v>
      </c>
      <c r="AR38" s="103" t="s">
        <v>149</v>
      </c>
      <c r="AS38" s="103"/>
      <c r="AT38" s="438" t="s">
        <v>284</v>
      </c>
      <c r="AU38" s="102" t="s">
        <v>642</v>
      </c>
      <c r="AV38" s="103"/>
      <c r="AW38" s="105">
        <v>40969</v>
      </c>
      <c r="AX38" s="105">
        <v>41214</v>
      </c>
      <c r="AY38" s="105" t="s">
        <v>149</v>
      </c>
      <c r="AZ38" s="105"/>
      <c r="BA38" s="105"/>
      <c r="BB38" s="105"/>
      <c r="BC38" s="106"/>
      <c r="BD38" s="105">
        <v>41852</v>
      </c>
      <c r="BE38" s="105" t="s">
        <v>149</v>
      </c>
      <c r="BF38" s="105">
        <v>42064</v>
      </c>
      <c r="BG38" s="105" t="s">
        <v>149</v>
      </c>
      <c r="BH38" s="103"/>
      <c r="BI38" s="103"/>
      <c r="BJ38" s="103"/>
      <c r="BK38" s="107">
        <v>41729</v>
      </c>
      <c r="BL38" s="102" t="s">
        <v>17</v>
      </c>
      <c r="BM38" s="238">
        <f t="shared" si="6"/>
        <v>25</v>
      </c>
      <c r="BN38" s="102">
        <f t="shared" si="7"/>
        <v>17</v>
      </c>
      <c r="BO38" s="102"/>
      <c r="BP38" s="102">
        <v>1</v>
      </c>
      <c r="BQ38" s="102">
        <v>0</v>
      </c>
      <c r="BR38" s="102">
        <v>12</v>
      </c>
      <c r="BS38" s="102">
        <v>1</v>
      </c>
      <c r="BT38" s="102">
        <v>0</v>
      </c>
      <c r="BU38" s="102">
        <v>1</v>
      </c>
      <c r="BV38" s="102">
        <v>0</v>
      </c>
      <c r="BW38" s="102" t="s">
        <v>643</v>
      </c>
      <c r="BX38" s="102">
        <v>0</v>
      </c>
      <c r="BY38" s="102"/>
      <c r="BZ38" s="109"/>
      <c r="CA38" s="109"/>
      <c r="CB38" s="102"/>
      <c r="CC38" s="102" t="s">
        <v>162</v>
      </c>
      <c r="CD38" s="102"/>
      <c r="CE38" s="102"/>
      <c r="CF38" s="406">
        <v>2</v>
      </c>
      <c r="CG38" s="102">
        <v>3</v>
      </c>
      <c r="CH38" s="102"/>
      <c r="CI38" s="102" t="s">
        <v>542</v>
      </c>
    </row>
    <row r="39" spans="1:100" ht="24.95" hidden="1" customHeight="1">
      <c r="A39" s="85">
        <v>38</v>
      </c>
      <c r="B39" s="85" t="s">
        <v>644</v>
      </c>
      <c r="C39" s="85" t="s">
        <v>645</v>
      </c>
      <c r="D39" s="85" t="s">
        <v>646</v>
      </c>
      <c r="E39" s="85" t="s">
        <v>647</v>
      </c>
      <c r="F39" s="85" t="s">
        <v>25</v>
      </c>
      <c r="G39" s="85">
        <v>2</v>
      </c>
      <c r="H39" s="85" t="s">
        <v>51</v>
      </c>
      <c r="I39" s="85" t="s">
        <v>30</v>
      </c>
      <c r="J39" s="85" t="s">
        <v>223</v>
      </c>
      <c r="K39" s="85"/>
      <c r="L39" s="85" t="s">
        <v>30</v>
      </c>
      <c r="M39" s="85" t="s">
        <v>149</v>
      </c>
      <c r="N39" s="85"/>
      <c r="O39" s="313"/>
      <c r="P39" s="85" t="s">
        <v>150</v>
      </c>
      <c r="Q39" s="85" t="s">
        <v>150</v>
      </c>
      <c r="R39" s="85" t="s">
        <v>648</v>
      </c>
      <c r="S39" s="314" t="s">
        <v>649</v>
      </c>
      <c r="T39" s="369" t="s">
        <v>650</v>
      </c>
      <c r="U39" s="86" t="s">
        <v>651</v>
      </c>
      <c r="V39" s="86">
        <v>26284</v>
      </c>
      <c r="W39" s="230" t="s">
        <v>652</v>
      </c>
      <c r="X39" s="230" t="s">
        <v>178</v>
      </c>
      <c r="Y39" s="230" t="s">
        <v>162</v>
      </c>
      <c r="Z39" s="230" t="s">
        <v>157</v>
      </c>
      <c r="AA39" s="85">
        <v>17</v>
      </c>
      <c r="AB39" s="86">
        <v>40920</v>
      </c>
      <c r="AC39" s="301">
        <v>40969</v>
      </c>
      <c r="AD39" s="86"/>
      <c r="AE39" s="86" t="s">
        <v>653</v>
      </c>
      <c r="AF39" s="86"/>
      <c r="AG39" s="86"/>
      <c r="AH39" s="85">
        <f t="shared" si="5"/>
        <v>1</v>
      </c>
      <c r="AI39" s="86" t="s">
        <v>160</v>
      </c>
      <c r="AJ39" s="86"/>
      <c r="AK39" s="86"/>
      <c r="AL39" s="86" t="s">
        <v>149</v>
      </c>
      <c r="AM39" s="86"/>
      <c r="AN39" s="86"/>
      <c r="AO39" s="86" t="s">
        <v>163</v>
      </c>
      <c r="AP39" s="86"/>
      <c r="AQ39" s="86" t="s">
        <v>202</v>
      </c>
      <c r="AR39" s="86"/>
      <c r="AS39" s="86"/>
      <c r="AT39" s="440" t="s">
        <v>30</v>
      </c>
      <c r="AU39" s="85" t="s">
        <v>654</v>
      </c>
      <c r="AV39" s="86"/>
      <c r="AW39" s="87">
        <v>40969</v>
      </c>
      <c r="AX39" s="87">
        <v>41214</v>
      </c>
      <c r="AY39" s="87" t="s">
        <v>149</v>
      </c>
      <c r="AZ39" s="87"/>
      <c r="BA39" s="87"/>
      <c r="BB39" s="87"/>
      <c r="BC39" s="88"/>
      <c r="BD39" s="87">
        <v>41852</v>
      </c>
      <c r="BE39" s="87" t="s">
        <v>149</v>
      </c>
      <c r="BF39" s="87">
        <v>42064</v>
      </c>
      <c r="BG39" s="87" t="s">
        <v>149</v>
      </c>
      <c r="BH39" s="86"/>
      <c r="BI39" s="86"/>
      <c r="BJ39" s="86"/>
      <c r="BK39" s="89">
        <v>43787</v>
      </c>
      <c r="BL39" s="85" t="s">
        <v>17</v>
      </c>
      <c r="BM39" s="231">
        <f>DATEDIF(AW39,BK39, "M")+1</f>
        <v>93</v>
      </c>
      <c r="BN39" s="85">
        <f t="shared" si="7"/>
        <v>85</v>
      </c>
      <c r="BO39" s="85"/>
      <c r="BP39" s="85">
        <v>4</v>
      </c>
      <c r="BQ39" s="85">
        <v>0</v>
      </c>
      <c r="BR39" s="85">
        <v>0</v>
      </c>
      <c r="BS39" s="85">
        <v>0</v>
      </c>
      <c r="BT39" s="85">
        <v>0</v>
      </c>
      <c r="BU39" s="85">
        <v>0</v>
      </c>
      <c r="BV39" s="85">
        <v>0</v>
      </c>
      <c r="BW39" s="85" t="s">
        <v>162</v>
      </c>
      <c r="BX39" s="85">
        <v>0</v>
      </c>
      <c r="BY39" s="85"/>
      <c r="BZ39" s="90"/>
      <c r="CA39" s="90"/>
      <c r="CB39" s="85"/>
      <c r="CC39" s="85" t="s">
        <v>162</v>
      </c>
      <c r="CD39" s="85"/>
      <c r="CE39" s="85"/>
      <c r="CF39" s="404">
        <v>3</v>
      </c>
      <c r="CG39" s="85">
        <v>3</v>
      </c>
      <c r="CH39" s="85"/>
      <c r="CI39" s="85" t="s">
        <v>167</v>
      </c>
      <c r="CJ39" s="315" t="s">
        <v>655</v>
      </c>
    </row>
    <row r="40" spans="1:100" ht="24.95" hidden="1" customHeight="1">
      <c r="A40" s="102">
        <v>39</v>
      </c>
      <c r="B40" s="102" t="s">
        <v>656</v>
      </c>
      <c r="C40" s="102" t="s">
        <v>387</v>
      </c>
      <c r="D40" s="102" t="s">
        <v>657</v>
      </c>
      <c r="E40" s="102" t="s">
        <v>658</v>
      </c>
      <c r="F40" s="102" t="s">
        <v>24</v>
      </c>
      <c r="G40" s="102">
        <v>2</v>
      </c>
      <c r="H40" s="102" t="s">
        <v>50</v>
      </c>
      <c r="I40" s="102" t="s">
        <v>44</v>
      </c>
      <c r="J40" s="102" t="s">
        <v>659</v>
      </c>
      <c r="K40" s="102" t="s">
        <v>660</v>
      </c>
      <c r="L40" s="102" t="s">
        <v>42</v>
      </c>
      <c r="M40" s="102" t="s">
        <v>149</v>
      </c>
      <c r="N40" s="239"/>
      <c r="O40" s="12"/>
      <c r="P40" s="16" t="s">
        <v>239</v>
      </c>
      <c r="Q40" s="102" t="s">
        <v>150</v>
      </c>
      <c r="R40" s="102" t="s">
        <v>661</v>
      </c>
      <c r="S40" s="111" t="s">
        <v>662</v>
      </c>
      <c r="T40" s="211" t="s">
        <v>663</v>
      </c>
      <c r="U40" s="103" t="s">
        <v>664</v>
      </c>
      <c r="V40" s="103">
        <v>27826</v>
      </c>
      <c r="W40" s="111" t="s">
        <v>665</v>
      </c>
      <c r="X40" s="111" t="s">
        <v>155</v>
      </c>
      <c r="Y40" s="111" t="s">
        <v>156</v>
      </c>
      <c r="Z40" s="111" t="s">
        <v>157</v>
      </c>
      <c r="AA40" s="102">
        <v>8</v>
      </c>
      <c r="AB40" s="103">
        <v>41186</v>
      </c>
      <c r="AC40" s="304">
        <v>40969</v>
      </c>
      <c r="AD40" s="103"/>
      <c r="AE40" s="103" t="s">
        <v>666</v>
      </c>
      <c r="AF40" s="103" t="s">
        <v>667</v>
      </c>
      <c r="AG40" s="103" t="s">
        <v>668</v>
      </c>
      <c r="AH40" s="102">
        <f t="shared" si="5"/>
        <v>3</v>
      </c>
      <c r="AI40" s="103" t="s">
        <v>281</v>
      </c>
      <c r="AJ40" s="103" t="s">
        <v>281</v>
      </c>
      <c r="AK40" s="103" t="s">
        <v>281</v>
      </c>
      <c r="AL40" s="103" t="s">
        <v>162</v>
      </c>
      <c r="AM40" s="103" t="s">
        <v>162</v>
      </c>
      <c r="AN40" s="103" t="s">
        <v>162</v>
      </c>
      <c r="AO40" s="103" t="s">
        <v>163</v>
      </c>
      <c r="AP40" s="103" t="s">
        <v>202</v>
      </c>
      <c r="AQ40" s="103" t="s">
        <v>202</v>
      </c>
      <c r="AR40" s="103" t="s">
        <v>162</v>
      </c>
      <c r="AS40" s="103" t="s">
        <v>669</v>
      </c>
      <c r="AT40" s="438" t="s">
        <v>297</v>
      </c>
      <c r="AU40" s="102" t="s">
        <v>670</v>
      </c>
      <c r="AV40" s="103"/>
      <c r="AW40" s="105">
        <v>40969</v>
      </c>
      <c r="AX40" s="105">
        <v>41214</v>
      </c>
      <c r="AY40" s="105" t="s">
        <v>149</v>
      </c>
      <c r="AZ40" s="105"/>
      <c r="BA40" s="105"/>
      <c r="BB40" s="105"/>
      <c r="BC40" s="106"/>
      <c r="BD40" s="105">
        <v>41852</v>
      </c>
      <c r="BE40" s="105" t="s">
        <v>149</v>
      </c>
      <c r="BF40" s="105">
        <v>42064</v>
      </c>
      <c r="BG40" s="105" t="s">
        <v>149</v>
      </c>
      <c r="BH40" s="103"/>
      <c r="BI40" s="103"/>
      <c r="BJ40" s="103"/>
      <c r="BK40" s="107">
        <v>42064</v>
      </c>
      <c r="BL40" s="102" t="s">
        <v>17</v>
      </c>
      <c r="BM40" s="238">
        <f>DATEDIF(AW40,BK40, "M")+1</f>
        <v>37</v>
      </c>
      <c r="BN40" s="102">
        <f t="shared" si="7"/>
        <v>29</v>
      </c>
      <c r="BO40" s="102"/>
      <c r="BP40" s="102">
        <v>0</v>
      </c>
      <c r="BQ40" s="102">
        <v>2</v>
      </c>
      <c r="BR40" s="102">
        <v>6</v>
      </c>
      <c r="BS40" s="102">
        <v>1</v>
      </c>
      <c r="BT40" s="102">
        <v>0</v>
      </c>
      <c r="BU40" s="102">
        <v>1</v>
      </c>
      <c r="BV40" s="102">
        <v>0</v>
      </c>
      <c r="BW40" s="102" t="s">
        <v>162</v>
      </c>
      <c r="BX40" s="102">
        <v>0</v>
      </c>
      <c r="BY40" s="102"/>
      <c r="BZ40" s="109"/>
      <c r="CA40" s="109"/>
      <c r="CB40" s="102"/>
      <c r="CC40" s="102" t="s">
        <v>162</v>
      </c>
      <c r="CD40" s="102"/>
      <c r="CE40" s="102"/>
      <c r="CF40" s="406">
        <v>5</v>
      </c>
      <c r="CG40" s="102">
        <v>6</v>
      </c>
      <c r="CH40" s="102"/>
      <c r="CI40" s="102" t="s">
        <v>167</v>
      </c>
    </row>
    <row r="41" spans="1:100" s="120" customFormat="1" ht="24.95" hidden="1" customHeight="1">
      <c r="A41" s="97">
        <v>40</v>
      </c>
      <c r="B41" s="97" t="s">
        <v>671</v>
      </c>
      <c r="C41" s="97" t="s">
        <v>672</v>
      </c>
      <c r="D41" s="97" t="s">
        <v>673</v>
      </c>
      <c r="E41" s="97" t="s">
        <v>674</v>
      </c>
      <c r="F41" s="97" t="s">
        <v>25</v>
      </c>
      <c r="G41" s="97">
        <v>2</v>
      </c>
      <c r="H41" s="97" t="s">
        <v>55</v>
      </c>
      <c r="I41" s="97" t="s">
        <v>43</v>
      </c>
      <c r="J41" s="97" t="s">
        <v>675</v>
      </c>
      <c r="K41" s="97" t="s">
        <v>676</v>
      </c>
      <c r="L41" s="97" t="s">
        <v>43</v>
      </c>
      <c r="M41" s="97" t="s">
        <v>149</v>
      </c>
      <c r="N41" s="97"/>
      <c r="O41" s="269"/>
      <c r="P41" s="270" t="s">
        <v>167</v>
      </c>
      <c r="Q41" s="97"/>
      <c r="R41" s="97" t="s">
        <v>677</v>
      </c>
      <c r="S41" s="97" t="s">
        <v>678</v>
      </c>
      <c r="T41" s="371" t="s">
        <v>679</v>
      </c>
      <c r="U41" s="98" t="s">
        <v>680</v>
      </c>
      <c r="V41" s="98">
        <v>27470</v>
      </c>
      <c r="W41" s="179" t="s">
        <v>681</v>
      </c>
      <c r="X41" s="179" t="s">
        <v>178</v>
      </c>
      <c r="Y41" s="179" t="s">
        <v>162</v>
      </c>
      <c r="Z41" s="179" t="s">
        <v>157</v>
      </c>
      <c r="AA41" s="97">
        <v>15.5</v>
      </c>
      <c r="AB41" s="98">
        <v>40952</v>
      </c>
      <c r="AC41" s="303">
        <v>40969</v>
      </c>
      <c r="AD41" s="98">
        <v>45741</v>
      </c>
      <c r="AE41" s="98" t="s">
        <v>682</v>
      </c>
      <c r="AF41" s="98" t="s">
        <v>683</v>
      </c>
      <c r="AG41" s="98" t="s">
        <v>684</v>
      </c>
      <c r="AH41" s="97">
        <f t="shared" si="5"/>
        <v>3</v>
      </c>
      <c r="AI41" s="98" t="s">
        <v>281</v>
      </c>
      <c r="AJ41" s="98" t="s">
        <v>160</v>
      </c>
      <c r="AK41" s="98" t="s">
        <v>685</v>
      </c>
      <c r="AL41" s="98" t="s">
        <v>149</v>
      </c>
      <c r="AM41" s="98" t="s">
        <v>149</v>
      </c>
      <c r="AN41" s="98" t="s">
        <v>149</v>
      </c>
      <c r="AO41" s="98" t="s">
        <v>163</v>
      </c>
      <c r="AP41" s="98" t="s">
        <v>202</v>
      </c>
      <c r="AQ41" s="98"/>
      <c r="AR41" s="98"/>
      <c r="AS41" s="98"/>
      <c r="AT41" s="437" t="s">
        <v>167</v>
      </c>
      <c r="AU41" s="97" t="s">
        <v>686</v>
      </c>
      <c r="AV41" s="98"/>
      <c r="AW41" s="99">
        <v>40969</v>
      </c>
      <c r="AX41" s="99">
        <v>41214</v>
      </c>
      <c r="AY41" s="99" t="s">
        <v>149</v>
      </c>
      <c r="AZ41" s="99"/>
      <c r="BA41" s="99"/>
      <c r="BB41" s="99"/>
      <c r="BC41" s="100"/>
      <c r="BD41" s="99">
        <v>41852</v>
      </c>
      <c r="BE41" s="99" t="s">
        <v>149</v>
      </c>
      <c r="BF41" s="99">
        <v>42064</v>
      </c>
      <c r="BG41" s="99" t="s">
        <v>149</v>
      </c>
      <c r="BH41" s="98"/>
      <c r="BI41" s="98"/>
      <c r="BJ41" s="98"/>
      <c r="BK41" s="115"/>
      <c r="BL41" s="166" t="s">
        <v>19</v>
      </c>
      <c r="BM41" s="286"/>
      <c r="BN41" s="97"/>
      <c r="BO41" s="97"/>
      <c r="BP41" s="97">
        <v>1</v>
      </c>
      <c r="BQ41" s="97">
        <v>0</v>
      </c>
      <c r="BR41" s="97">
        <v>0</v>
      </c>
      <c r="BS41" s="97">
        <v>0</v>
      </c>
      <c r="BT41" s="97">
        <v>0</v>
      </c>
      <c r="BU41" s="97">
        <v>0</v>
      </c>
      <c r="BV41" s="97">
        <v>0</v>
      </c>
      <c r="BW41" s="97" t="s">
        <v>162</v>
      </c>
      <c r="BX41" s="97">
        <v>0</v>
      </c>
      <c r="BY41" s="97"/>
      <c r="BZ41" s="101"/>
      <c r="CA41" s="101"/>
      <c r="CB41" s="97"/>
      <c r="CC41" s="97" t="s">
        <v>162</v>
      </c>
      <c r="CD41" s="97"/>
      <c r="CE41" s="97"/>
      <c r="CF41" s="119">
        <v>1</v>
      </c>
      <c r="CG41" s="97" t="s">
        <v>167</v>
      </c>
      <c r="CH41" s="97"/>
      <c r="CI41" s="97" t="s">
        <v>167</v>
      </c>
      <c r="CQ41" s="398"/>
      <c r="CR41" s="398"/>
      <c r="CS41" s="398"/>
      <c r="CU41" s="398"/>
      <c r="CV41" s="398"/>
    </row>
    <row r="42" spans="1:100" ht="24.95" hidden="1" customHeight="1">
      <c r="A42" s="102">
        <v>41</v>
      </c>
      <c r="B42" s="102" t="s">
        <v>687</v>
      </c>
      <c r="C42" s="102" t="s">
        <v>688</v>
      </c>
      <c r="D42" s="102" t="s">
        <v>689</v>
      </c>
      <c r="E42" s="102" t="s">
        <v>690</v>
      </c>
      <c r="F42" s="102" t="s">
        <v>25</v>
      </c>
      <c r="G42" s="102">
        <v>2</v>
      </c>
      <c r="H42" s="102" t="s">
        <v>57</v>
      </c>
      <c r="I42" s="102" t="s">
        <v>33</v>
      </c>
      <c r="J42" s="102" t="s">
        <v>482</v>
      </c>
      <c r="K42" s="102" t="s">
        <v>691</v>
      </c>
      <c r="L42" s="102" t="s">
        <v>33</v>
      </c>
      <c r="M42" s="102" t="s">
        <v>149</v>
      </c>
      <c r="N42" s="239"/>
      <c r="O42" s="12" t="s">
        <v>150</v>
      </c>
      <c r="P42" s="16" t="s">
        <v>150</v>
      </c>
      <c r="Q42" s="102" t="s">
        <v>150</v>
      </c>
      <c r="R42" s="347" t="s">
        <v>692</v>
      </c>
      <c r="S42" s="102" t="s">
        <v>693</v>
      </c>
      <c r="T42" s="211" t="s">
        <v>694</v>
      </c>
      <c r="U42" s="103" t="s">
        <v>695</v>
      </c>
      <c r="V42" s="103">
        <v>28657</v>
      </c>
      <c r="W42" s="111" t="s">
        <v>696</v>
      </c>
      <c r="X42" s="111" t="s">
        <v>178</v>
      </c>
      <c r="Y42" s="111" t="s">
        <v>162</v>
      </c>
      <c r="Z42" s="111" t="s">
        <v>157</v>
      </c>
      <c r="AA42" s="102">
        <v>29</v>
      </c>
      <c r="AB42" s="103">
        <v>40867</v>
      </c>
      <c r="AC42" s="304">
        <v>40969</v>
      </c>
      <c r="AD42" s="103"/>
      <c r="AE42" s="103" t="s">
        <v>697</v>
      </c>
      <c r="AF42" s="103" t="s">
        <v>698</v>
      </c>
      <c r="AG42" s="103" t="s">
        <v>699</v>
      </c>
      <c r="AH42" s="102">
        <f t="shared" si="5"/>
        <v>3</v>
      </c>
      <c r="AI42" s="103" t="s">
        <v>160</v>
      </c>
      <c r="AJ42" s="103" t="s">
        <v>160</v>
      </c>
      <c r="AK42" s="103" t="s">
        <v>685</v>
      </c>
      <c r="AL42" s="103" t="s">
        <v>149</v>
      </c>
      <c r="AM42" s="103" t="s">
        <v>162</v>
      </c>
      <c r="AN42" s="103" t="s">
        <v>162</v>
      </c>
      <c r="AO42" s="103" t="s">
        <v>163</v>
      </c>
      <c r="AP42" s="103" t="s">
        <v>202</v>
      </c>
      <c r="AQ42" s="103" t="s">
        <v>202</v>
      </c>
      <c r="AR42" s="103" t="s">
        <v>162</v>
      </c>
      <c r="AS42" s="103"/>
      <c r="AT42" s="438" t="s">
        <v>700</v>
      </c>
      <c r="AU42" s="102" t="s">
        <v>701</v>
      </c>
      <c r="AV42" s="103"/>
      <c r="AW42" s="105">
        <v>40969</v>
      </c>
      <c r="AX42" s="105">
        <v>41214</v>
      </c>
      <c r="AY42" s="105" t="s">
        <v>149</v>
      </c>
      <c r="AZ42" s="105"/>
      <c r="BA42" s="105"/>
      <c r="BB42" s="105"/>
      <c r="BC42" s="106"/>
      <c r="BD42" s="105">
        <v>41852</v>
      </c>
      <c r="BE42" s="105" t="s">
        <v>149</v>
      </c>
      <c r="BF42" s="105">
        <v>42064</v>
      </c>
      <c r="BG42" s="105" t="s">
        <v>149</v>
      </c>
      <c r="BH42" s="103"/>
      <c r="BI42" s="103"/>
      <c r="BJ42" s="103"/>
      <c r="BK42" s="107">
        <v>43108</v>
      </c>
      <c r="BL42" s="102" t="s">
        <v>17</v>
      </c>
      <c r="BM42" s="238">
        <f t="shared" ref="BM42:BM43" si="8">DATEDIF(AW42,BK42, "M")+1</f>
        <v>71</v>
      </c>
      <c r="BN42" s="102">
        <f t="shared" ref="BN42:BN43" si="9">DATEDIF(AX42,BK42, "M")+1</f>
        <v>63</v>
      </c>
      <c r="BO42" s="102"/>
      <c r="BP42" s="102">
        <v>6</v>
      </c>
      <c r="BQ42" s="102">
        <v>20</v>
      </c>
      <c r="BR42" s="102">
        <v>18</v>
      </c>
      <c r="BS42" s="102">
        <v>5</v>
      </c>
      <c r="BT42" s="102">
        <v>0</v>
      </c>
      <c r="BU42" s="102">
        <v>0</v>
      </c>
      <c r="BV42" s="102">
        <v>0</v>
      </c>
      <c r="BW42" s="102" t="s">
        <v>702</v>
      </c>
      <c r="BX42" s="102">
        <v>0</v>
      </c>
      <c r="BY42" s="102"/>
      <c r="BZ42" s="109"/>
      <c r="CA42" s="109"/>
      <c r="CB42" s="102"/>
      <c r="CC42" s="102" t="s">
        <v>162</v>
      </c>
      <c r="CD42" s="102"/>
      <c r="CE42" s="102"/>
      <c r="CF42" s="406">
        <v>3</v>
      </c>
      <c r="CG42" s="102">
        <v>3</v>
      </c>
      <c r="CH42" s="102"/>
      <c r="CI42" s="102" t="s">
        <v>167</v>
      </c>
    </row>
    <row r="43" spans="1:100" ht="24.95" hidden="1" customHeight="1">
      <c r="A43" s="102">
        <v>42</v>
      </c>
      <c r="B43" s="102" t="s">
        <v>703</v>
      </c>
      <c r="C43" s="102" t="s">
        <v>704</v>
      </c>
      <c r="D43" s="102"/>
      <c r="E43" s="102" t="s">
        <v>705</v>
      </c>
      <c r="F43" s="102" t="s">
        <v>25</v>
      </c>
      <c r="G43" s="102">
        <v>2</v>
      </c>
      <c r="H43" s="102" t="s">
        <v>57</v>
      </c>
      <c r="I43" s="102" t="s">
        <v>33</v>
      </c>
      <c r="J43" s="102" t="s">
        <v>706</v>
      </c>
      <c r="K43" s="102"/>
      <c r="L43" s="102" t="s">
        <v>33</v>
      </c>
      <c r="M43" s="102" t="s">
        <v>149</v>
      </c>
      <c r="N43" s="239"/>
      <c r="O43" s="12"/>
      <c r="P43" s="16" t="s">
        <v>167</v>
      </c>
      <c r="Q43" s="102"/>
      <c r="R43" s="347" t="s">
        <v>707</v>
      </c>
      <c r="S43" s="102" t="s">
        <v>708</v>
      </c>
      <c r="T43" s="211" t="s">
        <v>709</v>
      </c>
      <c r="U43" s="103" t="s">
        <v>710</v>
      </c>
      <c r="V43" s="103">
        <v>26892</v>
      </c>
      <c r="W43" s="111" t="s">
        <v>711</v>
      </c>
      <c r="X43" s="111" t="s">
        <v>155</v>
      </c>
      <c r="Y43" s="111" t="s">
        <v>162</v>
      </c>
      <c r="Z43" s="111" t="s">
        <v>157</v>
      </c>
      <c r="AA43" s="102">
        <v>19</v>
      </c>
      <c r="AB43" s="103">
        <v>40931</v>
      </c>
      <c r="AC43" s="304">
        <v>40969</v>
      </c>
      <c r="AD43" s="103"/>
      <c r="AE43" s="103" t="s">
        <v>712</v>
      </c>
      <c r="AF43" s="103" t="s">
        <v>713</v>
      </c>
      <c r="AG43" s="103" t="s">
        <v>697</v>
      </c>
      <c r="AH43" s="102">
        <f t="shared" si="5"/>
        <v>3</v>
      </c>
      <c r="AI43" s="103" t="s">
        <v>160</v>
      </c>
      <c r="AJ43" s="103" t="s">
        <v>160</v>
      </c>
      <c r="AK43" s="103" t="s">
        <v>685</v>
      </c>
      <c r="AL43" s="103" t="s">
        <v>149</v>
      </c>
      <c r="AM43" s="103" t="s">
        <v>162</v>
      </c>
      <c r="AN43" s="103" t="s">
        <v>149</v>
      </c>
      <c r="AO43" s="103"/>
      <c r="AP43" s="103" t="s">
        <v>202</v>
      </c>
      <c r="AQ43" s="103" t="s">
        <v>249</v>
      </c>
      <c r="AR43" s="103" t="s">
        <v>149</v>
      </c>
      <c r="AS43" s="103"/>
      <c r="AT43" s="438" t="s">
        <v>700</v>
      </c>
      <c r="AU43" s="102" t="s">
        <v>714</v>
      </c>
      <c r="AV43" s="103"/>
      <c r="AW43" s="105">
        <v>40969</v>
      </c>
      <c r="AX43" s="105">
        <v>41214</v>
      </c>
      <c r="AY43" s="105" t="s">
        <v>149</v>
      </c>
      <c r="AZ43" s="105"/>
      <c r="BA43" s="105"/>
      <c r="BB43" s="105"/>
      <c r="BC43" s="106"/>
      <c r="BD43" s="105">
        <v>41852</v>
      </c>
      <c r="BE43" s="105" t="s">
        <v>149</v>
      </c>
      <c r="BF43" s="105">
        <v>42064</v>
      </c>
      <c r="BG43" s="105" t="s">
        <v>149</v>
      </c>
      <c r="BH43" s="103"/>
      <c r="BI43" s="103"/>
      <c r="BJ43" s="103"/>
      <c r="BK43" s="107">
        <v>42766</v>
      </c>
      <c r="BL43" s="102" t="s">
        <v>17</v>
      </c>
      <c r="BM43" s="238">
        <f t="shared" si="8"/>
        <v>59</v>
      </c>
      <c r="BN43" s="102">
        <f t="shared" si="9"/>
        <v>51</v>
      </c>
      <c r="BO43" s="102"/>
      <c r="BP43" s="102" t="s">
        <v>167</v>
      </c>
      <c r="BQ43" s="102">
        <v>2</v>
      </c>
      <c r="BR43" s="102">
        <v>0</v>
      </c>
      <c r="BS43" s="102">
        <v>1</v>
      </c>
      <c r="BT43" s="102">
        <v>0</v>
      </c>
      <c r="BU43" s="102">
        <v>0</v>
      </c>
      <c r="BV43" s="102">
        <v>0</v>
      </c>
      <c r="BW43" s="102" t="s">
        <v>162</v>
      </c>
      <c r="BX43" s="102">
        <v>0</v>
      </c>
      <c r="BY43" s="102"/>
      <c r="BZ43" s="109"/>
      <c r="CA43" s="109"/>
      <c r="CB43" s="102"/>
      <c r="CC43" s="102" t="s">
        <v>162</v>
      </c>
      <c r="CD43" s="102"/>
      <c r="CE43" s="102"/>
      <c r="CF43" s="406" t="s">
        <v>167</v>
      </c>
      <c r="CG43" s="102" t="s">
        <v>167</v>
      </c>
      <c r="CH43" s="102"/>
      <c r="CI43" s="102" t="s">
        <v>167</v>
      </c>
    </row>
    <row r="44" spans="1:100" s="120" customFormat="1" ht="24.95" hidden="1" customHeight="1">
      <c r="A44" s="97">
        <v>43</v>
      </c>
      <c r="B44" s="97" t="s">
        <v>715</v>
      </c>
      <c r="C44" s="97" t="s">
        <v>716</v>
      </c>
      <c r="D44" s="97"/>
      <c r="E44" s="97" t="s">
        <v>717</v>
      </c>
      <c r="F44" s="97" t="s">
        <v>24</v>
      </c>
      <c r="G44" s="97">
        <v>2</v>
      </c>
      <c r="H44" s="97" t="s">
        <v>55</v>
      </c>
      <c r="I44" s="97" t="s">
        <v>43</v>
      </c>
      <c r="J44" s="97" t="s">
        <v>482</v>
      </c>
      <c r="K44" s="97"/>
      <c r="L44" s="97" t="s">
        <v>43</v>
      </c>
      <c r="M44" s="97" t="s">
        <v>149</v>
      </c>
      <c r="N44" s="97"/>
      <c r="O44" s="269"/>
      <c r="P44" s="270" t="s">
        <v>167</v>
      </c>
      <c r="Q44" s="97"/>
      <c r="R44" s="425" t="s">
        <v>718</v>
      </c>
      <c r="S44" s="97"/>
      <c r="T44" s="371" t="s">
        <v>719</v>
      </c>
      <c r="U44" s="98" t="s">
        <v>720</v>
      </c>
      <c r="V44" s="98">
        <v>28270</v>
      </c>
      <c r="W44" s="179" t="s">
        <v>721</v>
      </c>
      <c r="X44" s="179" t="s">
        <v>155</v>
      </c>
      <c r="Y44" s="179" t="s">
        <v>162</v>
      </c>
      <c r="Z44" s="179" t="s">
        <v>157</v>
      </c>
      <c r="AA44" s="97">
        <v>1.5</v>
      </c>
      <c r="AB44" s="98">
        <v>40892</v>
      </c>
      <c r="AC44" s="303">
        <v>40969</v>
      </c>
      <c r="AD44" s="98">
        <v>45741</v>
      </c>
      <c r="AE44" s="98" t="s">
        <v>382</v>
      </c>
      <c r="AF44" s="98" t="s">
        <v>722</v>
      </c>
      <c r="AG44" s="98" t="s">
        <v>723</v>
      </c>
      <c r="AH44" s="97">
        <f t="shared" si="5"/>
        <v>3</v>
      </c>
      <c r="AI44" s="98" t="s">
        <v>160</v>
      </c>
      <c r="AJ44" s="98" t="s">
        <v>160</v>
      </c>
      <c r="AK44" s="98" t="s">
        <v>685</v>
      </c>
      <c r="AL44" s="98" t="s">
        <v>149</v>
      </c>
      <c r="AM44" s="98" t="s">
        <v>162</v>
      </c>
      <c r="AN44" s="98" t="s">
        <v>162</v>
      </c>
      <c r="AO44" s="98" t="s">
        <v>181</v>
      </c>
      <c r="AP44" s="98" t="s">
        <v>724</v>
      </c>
      <c r="AQ44" s="98"/>
      <c r="AR44" s="98"/>
      <c r="AS44" s="98"/>
      <c r="AT44" s="437" t="s">
        <v>371</v>
      </c>
      <c r="AU44" s="97" t="s">
        <v>725</v>
      </c>
      <c r="AV44" s="98"/>
      <c r="AW44" s="99">
        <v>40969</v>
      </c>
      <c r="AX44" s="99">
        <v>41214</v>
      </c>
      <c r="AY44" s="99" t="s">
        <v>149</v>
      </c>
      <c r="AZ44" s="99"/>
      <c r="BA44" s="99"/>
      <c r="BB44" s="99"/>
      <c r="BC44" s="100"/>
      <c r="BD44" s="99">
        <v>41852</v>
      </c>
      <c r="BE44" s="99" t="s">
        <v>149</v>
      </c>
      <c r="BF44" s="99" t="s">
        <v>726</v>
      </c>
      <c r="BG44" s="99" t="s">
        <v>162</v>
      </c>
      <c r="BH44" s="98"/>
      <c r="BI44" s="98"/>
      <c r="BJ44" s="98"/>
      <c r="BK44" s="115"/>
      <c r="BL44" s="208" t="s">
        <v>19</v>
      </c>
      <c r="BM44" s="286"/>
      <c r="BN44" s="97"/>
      <c r="BO44" s="97"/>
      <c r="BP44" s="97">
        <v>1</v>
      </c>
      <c r="BQ44" s="97">
        <v>31</v>
      </c>
      <c r="BR44" s="97">
        <v>0</v>
      </c>
      <c r="BS44" s="97">
        <v>7</v>
      </c>
      <c r="BT44" s="97">
        <v>3</v>
      </c>
      <c r="BU44" s="97">
        <v>0</v>
      </c>
      <c r="BV44" s="97">
        <v>0</v>
      </c>
      <c r="BW44" s="97" t="s">
        <v>162</v>
      </c>
      <c r="BX44" s="97">
        <v>0</v>
      </c>
      <c r="BY44" s="97"/>
      <c r="BZ44" s="101"/>
      <c r="CA44" s="101"/>
      <c r="CB44" s="97"/>
      <c r="CC44" s="97" t="s">
        <v>162</v>
      </c>
      <c r="CD44" s="97"/>
      <c r="CE44" s="97"/>
      <c r="CF44" s="119" t="s">
        <v>167</v>
      </c>
      <c r="CG44" s="97" t="s">
        <v>167</v>
      </c>
      <c r="CH44" s="97"/>
      <c r="CI44" s="97" t="s">
        <v>167</v>
      </c>
      <c r="CQ44" s="398"/>
      <c r="CR44" s="398"/>
      <c r="CS44" s="398"/>
      <c r="CU44" s="398"/>
      <c r="CV44" s="398"/>
    </row>
    <row r="45" spans="1:100" ht="24.95" hidden="1" customHeight="1">
      <c r="A45" s="97">
        <v>44</v>
      </c>
      <c r="B45" s="97" t="s">
        <v>727</v>
      </c>
      <c r="C45" s="97" t="s">
        <v>728</v>
      </c>
      <c r="D45" s="97" t="s">
        <v>729</v>
      </c>
      <c r="E45" s="97" t="s">
        <v>730</v>
      </c>
      <c r="F45" s="97" t="s">
        <v>25</v>
      </c>
      <c r="G45" s="97">
        <v>2</v>
      </c>
      <c r="H45" s="114" t="s">
        <v>49</v>
      </c>
      <c r="I45" s="97" t="s">
        <v>40</v>
      </c>
      <c r="J45" s="97"/>
      <c r="K45" s="97"/>
      <c r="L45" s="97" t="s">
        <v>43</v>
      </c>
      <c r="M45" s="97" t="s">
        <v>162</v>
      </c>
      <c r="N45" s="97" t="s">
        <v>167</v>
      </c>
      <c r="O45" s="97" t="s">
        <v>167</v>
      </c>
      <c r="P45" s="97" t="s">
        <v>167</v>
      </c>
      <c r="Q45" s="97" t="s">
        <v>167</v>
      </c>
      <c r="R45" s="97"/>
      <c r="S45" s="97"/>
      <c r="T45" s="215"/>
      <c r="U45" s="98"/>
      <c r="V45" s="98"/>
      <c r="W45" s="179"/>
      <c r="X45" s="179"/>
      <c r="Y45" s="179"/>
      <c r="Z45" s="179"/>
      <c r="AA45" s="97">
        <v>4</v>
      </c>
      <c r="AB45" s="115"/>
      <c r="AC45" s="303">
        <v>40969</v>
      </c>
      <c r="AD45" s="98">
        <v>42662</v>
      </c>
      <c r="AE45" s="116"/>
      <c r="AF45" s="98"/>
      <c r="AG45" s="98"/>
      <c r="AH45" s="97">
        <f t="shared" si="5"/>
        <v>0</v>
      </c>
      <c r="AI45" s="98"/>
      <c r="AJ45" s="98"/>
      <c r="AK45" s="98"/>
      <c r="AL45" s="98"/>
      <c r="AM45" s="98"/>
      <c r="AN45" s="98"/>
      <c r="AO45" s="98"/>
      <c r="AP45" s="116"/>
      <c r="AQ45" s="98"/>
      <c r="AR45" s="98"/>
      <c r="AS45" s="98"/>
      <c r="AT45" s="437"/>
      <c r="AU45" s="97"/>
      <c r="AV45" s="115"/>
      <c r="AW45" s="99">
        <v>40969</v>
      </c>
      <c r="AX45" s="99"/>
      <c r="AY45" s="99"/>
      <c r="AZ45" s="99"/>
      <c r="BA45" s="117"/>
      <c r="BB45" s="99"/>
      <c r="BC45" s="118"/>
      <c r="BD45" s="99"/>
      <c r="BE45" s="99"/>
      <c r="BF45" s="99"/>
      <c r="BG45" s="99"/>
      <c r="BH45" s="98"/>
      <c r="BI45" s="98"/>
      <c r="BJ45" s="98"/>
      <c r="BK45" s="98"/>
      <c r="BL45" s="97" t="s">
        <v>19</v>
      </c>
      <c r="BM45" s="235" t="s">
        <v>19</v>
      </c>
      <c r="BN45" s="235"/>
      <c r="BO45" s="97"/>
      <c r="BP45" s="97"/>
      <c r="BQ45" s="97"/>
      <c r="BR45" s="97"/>
      <c r="BS45" s="97"/>
      <c r="BT45" s="97"/>
      <c r="BU45" s="97"/>
      <c r="BV45" s="97"/>
      <c r="BW45" s="97" t="s">
        <v>162</v>
      </c>
      <c r="BX45" s="97"/>
      <c r="BY45" s="97"/>
      <c r="BZ45" s="101"/>
      <c r="CA45" s="101"/>
      <c r="CB45" s="97"/>
      <c r="CC45" s="97"/>
      <c r="CD45" s="97"/>
      <c r="CE45" s="97"/>
      <c r="CF45" s="119"/>
      <c r="CG45" s="97"/>
      <c r="CH45" s="97"/>
      <c r="CI45" s="97" t="s">
        <v>542</v>
      </c>
    </row>
    <row r="46" spans="1:100" ht="24.95" hidden="1" customHeight="1">
      <c r="A46" s="97">
        <v>45</v>
      </c>
      <c r="B46" s="97" t="s">
        <v>731</v>
      </c>
      <c r="C46" s="97" t="s">
        <v>732</v>
      </c>
      <c r="D46" s="97" t="s">
        <v>733</v>
      </c>
      <c r="E46" s="97" t="s">
        <v>734</v>
      </c>
      <c r="F46" s="97" t="s">
        <v>24</v>
      </c>
      <c r="G46" s="97">
        <v>2</v>
      </c>
      <c r="H46" s="114" t="s">
        <v>56</v>
      </c>
      <c r="I46" s="97" t="s">
        <v>38</v>
      </c>
      <c r="J46" s="97"/>
      <c r="K46" s="97" t="s">
        <v>735</v>
      </c>
      <c r="L46" s="97" t="s">
        <v>39</v>
      </c>
      <c r="M46" s="97" t="s">
        <v>162</v>
      </c>
      <c r="N46" s="97" t="s">
        <v>167</v>
      </c>
      <c r="O46" s="97" t="s">
        <v>167</v>
      </c>
      <c r="P46" s="97" t="s">
        <v>167</v>
      </c>
      <c r="Q46" s="97" t="s">
        <v>167</v>
      </c>
      <c r="R46" s="97" t="s">
        <v>736</v>
      </c>
      <c r="S46" s="97" t="s">
        <v>737</v>
      </c>
      <c r="T46" s="215"/>
      <c r="U46" s="97"/>
      <c r="V46" s="97"/>
      <c r="W46" s="97"/>
      <c r="X46" s="97"/>
      <c r="Y46" s="97"/>
      <c r="Z46" s="97"/>
      <c r="AA46" s="97">
        <v>22.5</v>
      </c>
      <c r="AB46" s="119"/>
      <c r="AC46" s="303">
        <v>40969</v>
      </c>
      <c r="AD46" s="98">
        <v>42380</v>
      </c>
      <c r="AE46" s="114"/>
      <c r="AF46" s="97"/>
      <c r="AG46" s="97"/>
      <c r="AH46" s="97">
        <f t="shared" si="5"/>
        <v>0</v>
      </c>
      <c r="AI46" s="97"/>
      <c r="AJ46" s="97"/>
      <c r="AK46" s="97"/>
      <c r="AL46" s="97"/>
      <c r="AM46" s="97"/>
      <c r="AN46" s="97"/>
      <c r="AO46" s="97"/>
      <c r="AP46" s="120"/>
      <c r="AQ46" s="120"/>
      <c r="AR46" s="120"/>
      <c r="AS46" s="120"/>
      <c r="AT46" s="441"/>
      <c r="AU46" s="120"/>
      <c r="AV46" s="120"/>
      <c r="AW46" s="99">
        <v>40969</v>
      </c>
      <c r="AX46" s="97"/>
      <c r="AY46" s="97"/>
      <c r="AZ46" s="97"/>
      <c r="BA46" s="120"/>
      <c r="BB46" s="120"/>
      <c r="BC46" s="120"/>
      <c r="BD46" s="97"/>
      <c r="BE46" s="97"/>
      <c r="BF46" s="97"/>
      <c r="BG46" s="97"/>
      <c r="BH46" s="97"/>
      <c r="BI46" s="97"/>
      <c r="BJ46" s="97"/>
      <c r="BK46" s="97"/>
      <c r="BL46" s="121" t="s">
        <v>19</v>
      </c>
      <c r="BM46" s="97" t="s">
        <v>19</v>
      </c>
      <c r="BN46" s="97"/>
      <c r="BO46" s="97"/>
      <c r="BP46" s="97"/>
      <c r="BQ46" s="97"/>
      <c r="BR46" s="97"/>
      <c r="BS46" s="97"/>
      <c r="BT46" s="97"/>
      <c r="BU46" s="97"/>
      <c r="BV46" s="97"/>
      <c r="BW46" s="97" t="s">
        <v>162</v>
      </c>
      <c r="BX46" s="97"/>
      <c r="BY46" s="97"/>
      <c r="BZ46" s="101"/>
      <c r="CA46" s="101"/>
      <c r="CB46" s="97"/>
      <c r="CC46" s="97"/>
      <c r="CD46" s="97"/>
      <c r="CE46" s="97"/>
      <c r="CF46" s="119"/>
      <c r="CG46" s="97"/>
      <c r="CH46" s="97"/>
      <c r="CI46" s="97" t="s">
        <v>167</v>
      </c>
    </row>
    <row r="47" spans="1:100" ht="24.95" hidden="1" customHeight="1">
      <c r="A47" s="122">
        <v>47</v>
      </c>
      <c r="B47" s="122" t="s">
        <v>738</v>
      </c>
      <c r="C47" s="122" t="s">
        <v>739</v>
      </c>
      <c r="D47" s="122" t="s">
        <v>740</v>
      </c>
      <c r="E47" s="122" t="s">
        <v>741</v>
      </c>
      <c r="F47" s="122" t="s">
        <v>25</v>
      </c>
      <c r="G47" s="122">
        <v>3</v>
      </c>
      <c r="H47" s="122" t="s">
        <v>51</v>
      </c>
      <c r="I47" s="122" t="s">
        <v>30</v>
      </c>
      <c r="J47" s="122" t="s">
        <v>742</v>
      </c>
      <c r="K47" s="122" t="s">
        <v>743</v>
      </c>
      <c r="L47" s="122" t="s">
        <v>30</v>
      </c>
      <c r="M47" s="122" t="s">
        <v>149</v>
      </c>
      <c r="N47" s="241" t="s">
        <v>744</v>
      </c>
      <c r="O47" s="18" t="s">
        <v>321</v>
      </c>
      <c r="P47" s="19" t="s">
        <v>321</v>
      </c>
      <c r="Q47" s="122" t="s">
        <v>321</v>
      </c>
      <c r="R47" s="122" t="s">
        <v>745</v>
      </c>
      <c r="S47" s="122" t="s">
        <v>746</v>
      </c>
      <c r="T47" s="372" t="s">
        <v>747</v>
      </c>
      <c r="U47" s="123" t="s">
        <v>748</v>
      </c>
      <c r="V47" s="123">
        <v>26540</v>
      </c>
      <c r="W47" s="127" t="s">
        <v>749</v>
      </c>
      <c r="X47" s="127" t="s">
        <v>155</v>
      </c>
      <c r="Y47" s="127" t="s">
        <v>162</v>
      </c>
      <c r="Z47" s="127" t="s">
        <v>157</v>
      </c>
      <c r="AA47" s="122">
        <v>17</v>
      </c>
      <c r="AB47" s="123">
        <v>41325</v>
      </c>
      <c r="AC47" s="305">
        <v>41334</v>
      </c>
      <c r="AD47" s="123"/>
      <c r="AE47" s="20" t="s">
        <v>750</v>
      </c>
      <c r="AF47" s="130" t="s">
        <v>751</v>
      </c>
      <c r="AG47" s="130"/>
      <c r="AH47" s="122">
        <f t="shared" si="5"/>
        <v>2</v>
      </c>
      <c r="AI47" s="18" t="s">
        <v>160</v>
      </c>
      <c r="AJ47" s="20"/>
      <c r="AK47" s="20"/>
      <c r="AL47" s="20" t="s">
        <v>149</v>
      </c>
      <c r="AM47" s="20"/>
      <c r="AN47" s="20"/>
      <c r="AO47" s="20" t="s">
        <v>201</v>
      </c>
      <c r="AP47" s="20" t="s">
        <v>752</v>
      </c>
      <c r="AQ47" s="20" t="s">
        <v>164</v>
      </c>
      <c r="AR47" s="20" t="s">
        <v>149</v>
      </c>
      <c r="AS47" s="20" t="s">
        <v>753</v>
      </c>
      <c r="AT47" s="442" t="s">
        <v>327</v>
      </c>
      <c r="AU47" s="122" t="s">
        <v>754</v>
      </c>
      <c r="AV47" s="123"/>
      <c r="AW47" s="124">
        <v>41334</v>
      </c>
      <c r="AX47" s="124">
        <v>41579</v>
      </c>
      <c r="AY47" s="124" t="s">
        <v>149</v>
      </c>
      <c r="AZ47" s="124">
        <v>41913</v>
      </c>
      <c r="BA47" s="124"/>
      <c r="BB47" s="124">
        <v>42153</v>
      </c>
      <c r="BC47" s="125" t="s">
        <v>755</v>
      </c>
      <c r="BD47" s="124">
        <v>42217</v>
      </c>
      <c r="BE47" s="124" t="s">
        <v>149</v>
      </c>
      <c r="BF47" s="124">
        <v>42428</v>
      </c>
      <c r="BG47" s="124" t="s">
        <v>149</v>
      </c>
      <c r="BH47" s="123">
        <v>42976</v>
      </c>
      <c r="BI47" s="123">
        <v>43011</v>
      </c>
      <c r="BJ47" s="123">
        <v>43038</v>
      </c>
      <c r="BK47" s="126">
        <v>43038</v>
      </c>
      <c r="BL47" s="122" t="s">
        <v>17</v>
      </c>
      <c r="BM47" s="242">
        <f>DATEDIF(AW47,BK47, "M")+1</f>
        <v>56</v>
      </c>
      <c r="BN47" s="122">
        <f t="shared" ref="BN47:BN54" si="10">DATEDIF(AX47,BK47, "M")+1</f>
        <v>48</v>
      </c>
      <c r="BO47" s="127" t="s">
        <v>755</v>
      </c>
      <c r="BP47" s="122">
        <v>0</v>
      </c>
      <c r="BQ47" s="122">
        <v>0</v>
      </c>
      <c r="BR47" s="122">
        <v>5</v>
      </c>
      <c r="BS47" s="122">
        <v>2</v>
      </c>
      <c r="BT47" s="122">
        <v>0</v>
      </c>
      <c r="BU47" s="122">
        <v>0</v>
      </c>
      <c r="BV47" s="122">
        <v>0</v>
      </c>
      <c r="BW47" s="122" t="s">
        <v>162</v>
      </c>
      <c r="BX47" s="122">
        <v>0</v>
      </c>
      <c r="BY47" s="122"/>
      <c r="BZ47" s="128"/>
      <c r="CA47" s="128"/>
      <c r="CB47" s="122"/>
      <c r="CC47" s="122" t="s">
        <v>162</v>
      </c>
      <c r="CD47" s="122"/>
      <c r="CE47" s="122"/>
      <c r="CF47" s="407">
        <v>1</v>
      </c>
      <c r="CG47" s="122">
        <v>1</v>
      </c>
      <c r="CH47" s="122"/>
      <c r="CI47" s="122" t="s">
        <v>542</v>
      </c>
    </row>
    <row r="48" spans="1:100" ht="24.95" hidden="1" customHeight="1">
      <c r="A48" s="122">
        <v>48</v>
      </c>
      <c r="B48" s="122" t="s">
        <v>756</v>
      </c>
      <c r="C48" s="122" t="s">
        <v>757</v>
      </c>
      <c r="D48" s="122"/>
      <c r="E48" s="122" t="s">
        <v>758</v>
      </c>
      <c r="F48" s="122" t="s">
        <v>25</v>
      </c>
      <c r="G48" s="122">
        <v>3</v>
      </c>
      <c r="H48" s="122" t="s">
        <v>49</v>
      </c>
      <c r="I48" s="122" t="s">
        <v>40</v>
      </c>
      <c r="J48" s="122" t="s">
        <v>482</v>
      </c>
      <c r="K48" s="122"/>
      <c r="L48" s="122" t="s">
        <v>40</v>
      </c>
      <c r="M48" s="122" t="s">
        <v>149</v>
      </c>
      <c r="N48" s="122"/>
      <c r="O48" s="243" t="s">
        <v>150</v>
      </c>
      <c r="P48" s="244" t="s">
        <v>239</v>
      </c>
      <c r="Q48" s="122" t="s">
        <v>150</v>
      </c>
      <c r="R48" s="122" t="s">
        <v>759</v>
      </c>
      <c r="S48" s="129" t="s">
        <v>760</v>
      </c>
      <c r="T48" s="372" t="s">
        <v>761</v>
      </c>
      <c r="U48" s="123" t="s">
        <v>167</v>
      </c>
      <c r="V48" s="123">
        <v>27702</v>
      </c>
      <c r="W48" s="127" t="s">
        <v>762</v>
      </c>
      <c r="X48" s="127" t="s">
        <v>155</v>
      </c>
      <c r="Y48" s="127" t="s">
        <v>156</v>
      </c>
      <c r="Z48" s="127" t="s">
        <v>157</v>
      </c>
      <c r="AA48" s="122">
        <v>18.5</v>
      </c>
      <c r="AB48" s="123">
        <v>41329</v>
      </c>
      <c r="AC48" s="305">
        <v>41334</v>
      </c>
      <c r="AD48" s="123"/>
      <c r="AE48" s="21" t="s">
        <v>763</v>
      </c>
      <c r="AF48" s="122" t="s">
        <v>764</v>
      </c>
      <c r="AG48" s="122"/>
      <c r="AH48" s="122">
        <f t="shared" si="5"/>
        <v>2</v>
      </c>
      <c r="AI48" s="18" t="s">
        <v>160</v>
      </c>
      <c r="AJ48" s="122"/>
      <c r="AK48" s="122"/>
      <c r="AL48" s="122" t="s">
        <v>149</v>
      </c>
      <c r="AM48" s="122"/>
      <c r="AN48" s="122"/>
      <c r="AO48" s="122" t="s">
        <v>163</v>
      </c>
      <c r="AP48" s="122"/>
      <c r="AQ48" s="122" t="s">
        <v>202</v>
      </c>
      <c r="AR48" s="122" t="s">
        <v>149</v>
      </c>
      <c r="AS48" s="122"/>
      <c r="AT48" s="17" t="s">
        <v>419</v>
      </c>
      <c r="AU48" s="122" t="s">
        <v>765</v>
      </c>
      <c r="AV48" s="123"/>
      <c r="AW48" s="124">
        <v>41334</v>
      </c>
      <c r="AX48" s="124">
        <v>41579</v>
      </c>
      <c r="AY48" s="124" t="s">
        <v>149</v>
      </c>
      <c r="AZ48" s="124"/>
      <c r="BA48" s="124"/>
      <c r="BB48" s="124"/>
      <c r="BC48" s="125"/>
      <c r="BD48" s="124">
        <v>42217</v>
      </c>
      <c r="BE48" s="124" t="s">
        <v>149</v>
      </c>
      <c r="BF48" s="124">
        <v>42428</v>
      </c>
      <c r="BG48" s="124" t="s">
        <v>149</v>
      </c>
      <c r="BH48" s="123"/>
      <c r="BI48" s="123"/>
      <c r="BJ48" s="123"/>
      <c r="BK48" s="126">
        <v>43819</v>
      </c>
      <c r="BL48" s="122" t="s">
        <v>17</v>
      </c>
      <c r="BM48" s="242">
        <f t="shared" ref="BM48:BM54" si="11">DATEDIF(AW48,BK48, "M")+1</f>
        <v>82</v>
      </c>
      <c r="BN48" s="122">
        <f t="shared" si="10"/>
        <v>74</v>
      </c>
      <c r="BO48" s="122"/>
      <c r="BP48" s="122">
        <v>2</v>
      </c>
      <c r="BQ48" s="122">
        <v>1</v>
      </c>
      <c r="BR48" s="122">
        <v>1</v>
      </c>
      <c r="BS48" s="122">
        <v>0</v>
      </c>
      <c r="BT48" s="122">
        <v>0</v>
      </c>
      <c r="BU48" s="122">
        <v>0</v>
      </c>
      <c r="BV48" s="122">
        <v>0</v>
      </c>
      <c r="BW48" s="122" t="s">
        <v>162</v>
      </c>
      <c r="BX48" s="122">
        <v>0</v>
      </c>
      <c r="BY48" s="122"/>
      <c r="BZ48" s="128"/>
      <c r="CA48" s="128"/>
      <c r="CB48" s="122"/>
      <c r="CC48" s="122" t="s">
        <v>162</v>
      </c>
      <c r="CD48" s="122"/>
      <c r="CE48" s="122"/>
      <c r="CF48" s="407">
        <v>1</v>
      </c>
      <c r="CG48" s="122">
        <v>4</v>
      </c>
      <c r="CH48" s="122"/>
      <c r="CI48" s="122" t="s">
        <v>542</v>
      </c>
    </row>
    <row r="49" spans="1:100" ht="24.95" hidden="1" customHeight="1">
      <c r="A49" s="122">
        <v>49</v>
      </c>
      <c r="B49" s="122" t="s">
        <v>766</v>
      </c>
      <c r="C49" s="122" t="s">
        <v>767</v>
      </c>
      <c r="D49" s="122" t="s">
        <v>768</v>
      </c>
      <c r="E49" s="122" t="s">
        <v>769</v>
      </c>
      <c r="F49" s="122" t="s">
        <v>25</v>
      </c>
      <c r="G49" s="122">
        <v>3</v>
      </c>
      <c r="H49" s="122" t="s">
        <v>49</v>
      </c>
      <c r="I49" s="122" t="s">
        <v>40</v>
      </c>
      <c r="J49" s="122" t="s">
        <v>706</v>
      </c>
      <c r="K49" s="122" t="s">
        <v>770</v>
      </c>
      <c r="L49" s="122" t="s">
        <v>40</v>
      </c>
      <c r="M49" s="122" t="s">
        <v>149</v>
      </c>
      <c r="N49" s="241" t="s">
        <v>771</v>
      </c>
      <c r="O49" s="245" t="s">
        <v>321</v>
      </c>
      <c r="P49" s="22" t="s">
        <v>321</v>
      </c>
      <c r="Q49" s="122"/>
      <c r="R49" s="424" t="s">
        <v>772</v>
      </c>
      <c r="S49" s="122" t="s">
        <v>773</v>
      </c>
      <c r="T49" s="373" t="s">
        <v>774</v>
      </c>
      <c r="U49" s="123" t="s">
        <v>775</v>
      </c>
      <c r="V49" s="123">
        <v>30620</v>
      </c>
      <c r="W49" s="127" t="s">
        <v>776</v>
      </c>
      <c r="X49" s="127" t="s">
        <v>178</v>
      </c>
      <c r="Y49" s="127" t="s">
        <v>162</v>
      </c>
      <c r="Z49" s="127" t="s">
        <v>157</v>
      </c>
      <c r="AA49" s="122">
        <v>6.5</v>
      </c>
      <c r="AB49" s="123">
        <v>41097</v>
      </c>
      <c r="AC49" s="305">
        <v>41334</v>
      </c>
      <c r="AD49" s="123"/>
      <c r="AE49" s="20" t="s">
        <v>777</v>
      </c>
      <c r="AF49" s="23" t="s">
        <v>778</v>
      </c>
      <c r="AG49" s="23" t="s">
        <v>779</v>
      </c>
      <c r="AH49" s="122">
        <f t="shared" si="5"/>
        <v>3</v>
      </c>
      <c r="AI49" s="18" t="s">
        <v>160</v>
      </c>
      <c r="AJ49" s="18" t="s">
        <v>160</v>
      </c>
      <c r="AK49" s="18" t="s">
        <v>160</v>
      </c>
      <c r="AL49" s="18" t="s">
        <v>149</v>
      </c>
      <c r="AM49" s="18" t="s">
        <v>162</v>
      </c>
      <c r="AN49" s="18" t="s">
        <v>162</v>
      </c>
      <c r="AO49" s="18" t="s">
        <v>201</v>
      </c>
      <c r="AP49" s="18" t="s">
        <v>780</v>
      </c>
      <c r="AQ49" s="18" t="s">
        <v>781</v>
      </c>
      <c r="AR49" s="18" t="s">
        <v>149</v>
      </c>
      <c r="AS49" s="18"/>
      <c r="AT49" s="443"/>
      <c r="AU49" s="122" t="s">
        <v>782</v>
      </c>
      <c r="AV49" s="123"/>
      <c r="AW49" s="124">
        <v>41334</v>
      </c>
      <c r="AX49" s="124">
        <v>41579</v>
      </c>
      <c r="AY49" s="124" t="s">
        <v>149</v>
      </c>
      <c r="AZ49" s="124"/>
      <c r="BA49" s="124"/>
      <c r="BB49" s="124"/>
      <c r="BC49" s="125" t="s">
        <v>783</v>
      </c>
      <c r="BD49" s="124">
        <v>42217</v>
      </c>
      <c r="BE49" s="124" t="s">
        <v>149</v>
      </c>
      <c r="BF49" s="124">
        <v>42428</v>
      </c>
      <c r="BG49" s="124" t="s">
        <v>149</v>
      </c>
      <c r="BH49" s="123"/>
      <c r="BI49" s="123"/>
      <c r="BJ49" s="123"/>
      <c r="BK49" s="126">
        <v>42735</v>
      </c>
      <c r="BL49" s="122" t="s">
        <v>17</v>
      </c>
      <c r="BM49" s="242">
        <f t="shared" si="11"/>
        <v>46</v>
      </c>
      <c r="BN49" s="122">
        <f t="shared" si="10"/>
        <v>38</v>
      </c>
      <c r="BO49" s="127" t="s">
        <v>783</v>
      </c>
      <c r="BP49" s="122">
        <v>1</v>
      </c>
      <c r="BQ49" s="122">
        <v>1</v>
      </c>
      <c r="BR49" s="122">
        <v>4</v>
      </c>
      <c r="BS49" s="122">
        <v>1</v>
      </c>
      <c r="BT49" s="122">
        <v>0</v>
      </c>
      <c r="BU49" s="122">
        <v>0</v>
      </c>
      <c r="BV49" s="122">
        <v>0</v>
      </c>
      <c r="BW49" s="122" t="s">
        <v>162</v>
      </c>
      <c r="BX49" s="122">
        <v>0</v>
      </c>
      <c r="BY49" s="122"/>
      <c r="BZ49" s="128"/>
      <c r="CA49" s="128"/>
      <c r="CB49" s="122"/>
      <c r="CC49" s="122" t="s">
        <v>162</v>
      </c>
      <c r="CD49" s="122"/>
      <c r="CE49" s="122"/>
      <c r="CF49" s="407">
        <v>0</v>
      </c>
      <c r="CG49" s="122">
        <v>0</v>
      </c>
      <c r="CH49" s="122"/>
      <c r="CI49" s="122" t="s">
        <v>542</v>
      </c>
    </row>
    <row r="50" spans="1:100" ht="24.95" hidden="1" customHeight="1">
      <c r="A50" s="122">
        <v>50</v>
      </c>
      <c r="B50" s="122" t="s">
        <v>784</v>
      </c>
      <c r="C50" s="122" t="s">
        <v>785</v>
      </c>
      <c r="D50" s="122" t="s">
        <v>786</v>
      </c>
      <c r="E50" s="122" t="s">
        <v>787</v>
      </c>
      <c r="F50" s="122" t="s">
        <v>25</v>
      </c>
      <c r="G50" s="122">
        <v>3</v>
      </c>
      <c r="H50" s="122" t="s">
        <v>51</v>
      </c>
      <c r="I50" s="122" t="s">
        <v>30</v>
      </c>
      <c r="J50" s="122" t="s">
        <v>788</v>
      </c>
      <c r="K50" s="122" t="s">
        <v>789</v>
      </c>
      <c r="L50" s="122" t="s">
        <v>30</v>
      </c>
      <c r="M50" s="122" t="s">
        <v>149</v>
      </c>
      <c r="N50" s="241"/>
      <c r="O50" s="245" t="s">
        <v>321</v>
      </c>
      <c r="P50" s="22" t="s">
        <v>321</v>
      </c>
      <c r="Q50" s="122"/>
      <c r="R50" s="424" t="s">
        <v>790</v>
      </c>
      <c r="S50" s="122" t="s">
        <v>791</v>
      </c>
      <c r="T50" s="372" t="s">
        <v>792</v>
      </c>
      <c r="U50" s="123" t="s">
        <v>793</v>
      </c>
      <c r="V50" s="123">
        <v>26913</v>
      </c>
      <c r="W50" s="127" t="s">
        <v>794</v>
      </c>
      <c r="X50" s="127" t="s">
        <v>178</v>
      </c>
      <c r="Y50" s="127" t="s">
        <v>162</v>
      </c>
      <c r="Z50" s="127" t="s">
        <v>157</v>
      </c>
      <c r="AA50" s="122">
        <v>6.5</v>
      </c>
      <c r="AB50" s="123">
        <v>41326</v>
      </c>
      <c r="AC50" s="305">
        <v>41334</v>
      </c>
      <c r="AD50" s="123"/>
      <c r="AE50" s="20" t="s">
        <v>795</v>
      </c>
      <c r="AF50" s="130"/>
      <c r="AG50" s="130"/>
      <c r="AH50" s="122">
        <f t="shared" si="5"/>
        <v>1</v>
      </c>
      <c r="AI50" s="18" t="s">
        <v>160</v>
      </c>
      <c r="AJ50" s="20"/>
      <c r="AK50" s="20"/>
      <c r="AL50" s="20" t="s">
        <v>149</v>
      </c>
      <c r="AM50" s="20"/>
      <c r="AN50" s="20"/>
      <c r="AO50" s="20" t="s">
        <v>163</v>
      </c>
      <c r="AP50" s="20" t="s">
        <v>796</v>
      </c>
      <c r="AQ50" s="20" t="s">
        <v>797</v>
      </c>
      <c r="AR50" s="20" t="s">
        <v>162</v>
      </c>
      <c r="AS50" s="20" t="s">
        <v>798</v>
      </c>
      <c r="AT50" s="442" t="s">
        <v>327</v>
      </c>
      <c r="AU50" s="122" t="s">
        <v>799</v>
      </c>
      <c r="AV50" s="123"/>
      <c r="AW50" s="124">
        <v>41334</v>
      </c>
      <c r="AX50" s="124">
        <v>41579</v>
      </c>
      <c r="AY50" s="124" t="s">
        <v>149</v>
      </c>
      <c r="AZ50" s="124"/>
      <c r="BA50" s="124"/>
      <c r="BB50" s="124"/>
      <c r="BC50" s="125"/>
      <c r="BD50" s="124">
        <v>42217</v>
      </c>
      <c r="BE50" s="124" t="s">
        <v>149</v>
      </c>
      <c r="BF50" s="124">
        <v>42428</v>
      </c>
      <c r="BG50" s="124" t="s">
        <v>149</v>
      </c>
      <c r="BH50" s="123"/>
      <c r="BI50" s="123"/>
      <c r="BJ50" s="123"/>
      <c r="BK50" s="126">
        <v>42916</v>
      </c>
      <c r="BL50" s="122" t="s">
        <v>17</v>
      </c>
      <c r="BM50" s="242">
        <f t="shared" si="11"/>
        <v>52</v>
      </c>
      <c r="BN50" s="122">
        <f t="shared" si="10"/>
        <v>44</v>
      </c>
      <c r="BO50" s="122"/>
      <c r="BP50" s="122">
        <v>0</v>
      </c>
      <c r="BQ50" s="122">
        <v>18</v>
      </c>
      <c r="BR50" s="122">
        <v>17</v>
      </c>
      <c r="BS50" s="122">
        <v>11</v>
      </c>
      <c r="BT50" s="122">
        <v>1</v>
      </c>
      <c r="BU50" s="122">
        <v>0</v>
      </c>
      <c r="BV50" s="122">
        <v>0</v>
      </c>
      <c r="BW50" s="122" t="s">
        <v>162</v>
      </c>
      <c r="BX50" s="122">
        <v>0</v>
      </c>
      <c r="BY50" s="122"/>
      <c r="BZ50" s="128"/>
      <c r="CA50" s="128"/>
      <c r="CB50" s="122"/>
      <c r="CC50" s="122" t="s">
        <v>162</v>
      </c>
      <c r="CD50" s="122"/>
      <c r="CE50" s="122"/>
      <c r="CF50" s="407">
        <v>0</v>
      </c>
      <c r="CG50" s="122">
        <v>0</v>
      </c>
      <c r="CH50" s="122"/>
      <c r="CI50" s="122" t="s">
        <v>572</v>
      </c>
    </row>
    <row r="51" spans="1:100" ht="24.95" hidden="1" customHeight="1">
      <c r="A51" s="122">
        <v>51</v>
      </c>
      <c r="B51" s="122" t="s">
        <v>800</v>
      </c>
      <c r="C51" s="122" t="s">
        <v>801</v>
      </c>
      <c r="D51" s="122" t="s">
        <v>802</v>
      </c>
      <c r="E51" s="122" t="s">
        <v>803</v>
      </c>
      <c r="F51" s="122" t="s">
        <v>24</v>
      </c>
      <c r="G51" s="122">
        <v>3</v>
      </c>
      <c r="H51" s="122" t="s">
        <v>57</v>
      </c>
      <c r="I51" s="122" t="s">
        <v>33</v>
      </c>
      <c r="J51" s="122" t="s">
        <v>804</v>
      </c>
      <c r="K51" s="122"/>
      <c r="L51" s="122" t="s">
        <v>33</v>
      </c>
      <c r="M51" s="122" t="s">
        <v>149</v>
      </c>
      <c r="N51" s="241"/>
      <c r="O51" s="246" t="s">
        <v>150</v>
      </c>
      <c r="P51" s="22" t="s">
        <v>150</v>
      </c>
      <c r="Q51" s="122" t="s">
        <v>150</v>
      </c>
      <c r="R51" s="424" t="s">
        <v>805</v>
      </c>
      <c r="S51" s="122" t="s">
        <v>806</v>
      </c>
      <c r="T51" s="372" t="s">
        <v>807</v>
      </c>
      <c r="U51" s="123" t="s">
        <v>808</v>
      </c>
      <c r="V51" s="123">
        <v>29083</v>
      </c>
      <c r="W51" s="127" t="s">
        <v>809</v>
      </c>
      <c r="X51" s="127" t="s">
        <v>810</v>
      </c>
      <c r="Y51" s="127" t="s">
        <v>156</v>
      </c>
      <c r="Z51" s="127" t="s">
        <v>157</v>
      </c>
      <c r="AA51" s="122">
        <v>18.5</v>
      </c>
      <c r="AB51" s="123">
        <v>41163</v>
      </c>
      <c r="AC51" s="305">
        <v>41334</v>
      </c>
      <c r="AD51" s="123"/>
      <c r="AE51" s="122" t="s">
        <v>811</v>
      </c>
      <c r="AF51" s="133" t="s">
        <v>812</v>
      </c>
      <c r="AG51" s="133"/>
      <c r="AH51" s="122">
        <f t="shared" si="5"/>
        <v>2</v>
      </c>
      <c r="AI51" s="18" t="s">
        <v>160</v>
      </c>
      <c r="AJ51" s="20"/>
      <c r="AK51" s="20"/>
      <c r="AL51" s="20" t="s">
        <v>149</v>
      </c>
      <c r="AM51" s="20"/>
      <c r="AN51" s="20"/>
      <c r="AO51" s="20" t="s">
        <v>163</v>
      </c>
      <c r="AP51" s="20" t="s">
        <v>180</v>
      </c>
      <c r="AQ51" s="20" t="s">
        <v>202</v>
      </c>
      <c r="AR51" s="20" t="s">
        <v>149</v>
      </c>
      <c r="AS51" s="20"/>
      <c r="AT51" s="442" t="s">
        <v>556</v>
      </c>
      <c r="AU51" s="122" t="s">
        <v>813</v>
      </c>
      <c r="AV51" s="123"/>
      <c r="AW51" s="124">
        <v>41334</v>
      </c>
      <c r="AX51" s="124">
        <v>41579</v>
      </c>
      <c r="AY51" s="124" t="s">
        <v>149</v>
      </c>
      <c r="AZ51" s="124"/>
      <c r="BA51" s="124"/>
      <c r="BB51" s="124"/>
      <c r="BC51" s="125"/>
      <c r="BD51" s="124">
        <v>42217</v>
      </c>
      <c r="BE51" s="124" t="s">
        <v>149</v>
      </c>
      <c r="BF51" s="124">
        <v>42428</v>
      </c>
      <c r="BG51" s="124" t="s">
        <v>149</v>
      </c>
      <c r="BH51" s="123"/>
      <c r="BI51" s="123"/>
      <c r="BJ51" s="123"/>
      <c r="BK51" s="126">
        <v>42460</v>
      </c>
      <c r="BL51" s="122" t="s">
        <v>17</v>
      </c>
      <c r="BM51" s="242">
        <f t="shared" si="11"/>
        <v>37</v>
      </c>
      <c r="BN51" s="122">
        <f t="shared" si="10"/>
        <v>29</v>
      </c>
      <c r="BO51" s="122"/>
      <c r="BP51" s="122">
        <v>0</v>
      </c>
      <c r="BQ51" s="122">
        <v>6</v>
      </c>
      <c r="BR51" s="122">
        <v>31</v>
      </c>
      <c r="BS51" s="122">
        <v>0</v>
      </c>
      <c r="BT51" s="122">
        <v>1</v>
      </c>
      <c r="BU51" s="122">
        <v>0</v>
      </c>
      <c r="BV51" s="122">
        <v>0</v>
      </c>
      <c r="BW51" s="122" t="s">
        <v>162</v>
      </c>
      <c r="BX51" s="122">
        <v>0</v>
      </c>
      <c r="BY51" s="122"/>
      <c r="BZ51" s="128"/>
      <c r="CA51" s="128"/>
      <c r="CB51" s="122"/>
      <c r="CC51" s="122" t="s">
        <v>162</v>
      </c>
      <c r="CD51" s="122"/>
      <c r="CE51" s="122"/>
      <c r="CF51" s="407">
        <v>1</v>
      </c>
      <c r="CG51" s="122">
        <v>2</v>
      </c>
      <c r="CH51" s="122"/>
      <c r="CI51" s="122" t="s">
        <v>814</v>
      </c>
    </row>
    <row r="52" spans="1:100" ht="24.95" hidden="1" customHeight="1">
      <c r="A52" s="122">
        <v>52</v>
      </c>
      <c r="B52" s="122" t="s">
        <v>815</v>
      </c>
      <c r="C52" s="122" t="s">
        <v>816</v>
      </c>
      <c r="D52" s="122" t="s">
        <v>817</v>
      </c>
      <c r="E52" s="122" t="s">
        <v>818</v>
      </c>
      <c r="F52" s="122" t="s">
        <v>24</v>
      </c>
      <c r="G52" s="122">
        <v>3</v>
      </c>
      <c r="H52" s="122" t="s">
        <v>52</v>
      </c>
      <c r="I52" s="122" t="s">
        <v>41</v>
      </c>
      <c r="J52" s="122" t="s">
        <v>606</v>
      </c>
      <c r="K52" s="122"/>
      <c r="L52" s="122" t="s">
        <v>41</v>
      </c>
      <c r="M52" s="122" t="s">
        <v>149</v>
      </c>
      <c r="N52" s="241"/>
      <c r="O52" s="246"/>
      <c r="P52" s="22" t="s">
        <v>167</v>
      </c>
      <c r="Q52" s="122"/>
      <c r="R52" s="122" t="s">
        <v>819</v>
      </c>
      <c r="S52" s="122" t="s">
        <v>820</v>
      </c>
      <c r="T52" s="372" t="s">
        <v>821</v>
      </c>
      <c r="U52" s="123" t="s">
        <v>822</v>
      </c>
      <c r="V52" s="123">
        <v>28395</v>
      </c>
      <c r="W52" s="127" t="s">
        <v>823</v>
      </c>
      <c r="X52" s="127" t="s">
        <v>178</v>
      </c>
      <c r="Y52" s="127" t="s">
        <v>162</v>
      </c>
      <c r="Z52" s="127" t="s">
        <v>157</v>
      </c>
      <c r="AA52" s="122">
        <v>15</v>
      </c>
      <c r="AB52" s="123">
        <v>41200</v>
      </c>
      <c r="AC52" s="305">
        <v>41334</v>
      </c>
      <c r="AD52" s="123"/>
      <c r="AE52" s="20" t="s">
        <v>824</v>
      </c>
      <c r="AF52" s="130"/>
      <c r="AG52" s="130"/>
      <c r="AH52" s="122">
        <f t="shared" si="5"/>
        <v>1</v>
      </c>
      <c r="AI52" s="18" t="s">
        <v>160</v>
      </c>
      <c r="AJ52" s="20"/>
      <c r="AK52" s="20"/>
      <c r="AL52" s="20" t="s">
        <v>149</v>
      </c>
      <c r="AM52" s="20"/>
      <c r="AN52" s="20"/>
      <c r="AO52" s="20" t="s">
        <v>163</v>
      </c>
      <c r="AP52" s="20" t="s">
        <v>825</v>
      </c>
      <c r="AQ52" s="20" t="s">
        <v>825</v>
      </c>
      <c r="AR52" s="20" t="s">
        <v>162</v>
      </c>
      <c r="AS52" s="20"/>
      <c r="AT52" s="442" t="s">
        <v>297</v>
      </c>
      <c r="AU52" s="122" t="s">
        <v>826</v>
      </c>
      <c r="AV52" s="123"/>
      <c r="AW52" s="124">
        <v>41334</v>
      </c>
      <c r="AX52" s="124">
        <v>41579</v>
      </c>
      <c r="AY52" s="124" t="s">
        <v>149</v>
      </c>
      <c r="AZ52" s="124"/>
      <c r="BA52" s="124"/>
      <c r="BB52" s="124"/>
      <c r="BC52" s="125" t="s">
        <v>827</v>
      </c>
      <c r="BD52" s="124">
        <v>42217</v>
      </c>
      <c r="BE52" s="124" t="s">
        <v>149</v>
      </c>
      <c r="BF52" s="124">
        <v>42428</v>
      </c>
      <c r="BG52" s="124" t="s">
        <v>149</v>
      </c>
      <c r="BH52" s="123"/>
      <c r="BI52" s="123"/>
      <c r="BJ52" s="123"/>
      <c r="BK52" s="126">
        <v>43069</v>
      </c>
      <c r="BL52" s="122" t="s">
        <v>17</v>
      </c>
      <c r="BM52" s="242">
        <f t="shared" si="11"/>
        <v>57</v>
      </c>
      <c r="BN52" s="122">
        <f t="shared" si="10"/>
        <v>49</v>
      </c>
      <c r="BO52" s="127" t="s">
        <v>827</v>
      </c>
      <c r="BP52" s="122">
        <v>0</v>
      </c>
      <c r="BQ52" s="122">
        <v>3</v>
      </c>
      <c r="BR52" s="122">
        <v>3</v>
      </c>
      <c r="BS52" s="122">
        <v>2</v>
      </c>
      <c r="BT52" s="122">
        <v>0</v>
      </c>
      <c r="BU52" s="122">
        <v>0</v>
      </c>
      <c r="BV52" s="122">
        <v>0</v>
      </c>
      <c r="BW52" s="122" t="s">
        <v>162</v>
      </c>
      <c r="BX52" s="122">
        <v>0</v>
      </c>
      <c r="BY52" s="122"/>
      <c r="BZ52" s="128"/>
      <c r="CA52" s="128"/>
      <c r="CB52" s="122"/>
      <c r="CC52" s="122" t="s">
        <v>162</v>
      </c>
      <c r="CD52" s="122"/>
      <c r="CE52" s="122"/>
      <c r="CF52" s="407" t="s">
        <v>167</v>
      </c>
      <c r="CG52" s="122" t="s">
        <v>167</v>
      </c>
      <c r="CH52" s="122"/>
      <c r="CI52" s="122" t="s">
        <v>542</v>
      </c>
    </row>
    <row r="53" spans="1:100" ht="24.95" hidden="1" customHeight="1">
      <c r="A53" s="122">
        <v>53</v>
      </c>
      <c r="B53" s="122" t="s">
        <v>828</v>
      </c>
      <c r="C53" s="122" t="s">
        <v>829</v>
      </c>
      <c r="D53" s="122" t="s">
        <v>830</v>
      </c>
      <c r="E53" s="122" t="s">
        <v>831</v>
      </c>
      <c r="F53" s="122" t="s">
        <v>24</v>
      </c>
      <c r="G53" s="122">
        <v>3</v>
      </c>
      <c r="H53" s="122" t="s">
        <v>51</v>
      </c>
      <c r="I53" s="122" t="s">
        <v>30</v>
      </c>
      <c r="J53" s="122" t="s">
        <v>832</v>
      </c>
      <c r="K53" s="122" t="s">
        <v>833</v>
      </c>
      <c r="L53" s="122" t="s">
        <v>30</v>
      </c>
      <c r="M53" s="122" t="s">
        <v>149</v>
      </c>
      <c r="N53" s="241">
        <v>95534</v>
      </c>
      <c r="O53" s="246" t="s">
        <v>150</v>
      </c>
      <c r="P53" s="22" t="s">
        <v>150</v>
      </c>
      <c r="Q53" s="122" t="s">
        <v>150</v>
      </c>
      <c r="R53" s="424" t="s">
        <v>834</v>
      </c>
      <c r="S53" s="122" t="s">
        <v>835</v>
      </c>
      <c r="T53" s="372" t="s">
        <v>836</v>
      </c>
      <c r="U53" s="123" t="s">
        <v>837</v>
      </c>
      <c r="V53" s="123">
        <v>28708</v>
      </c>
      <c r="W53" s="127" t="s">
        <v>838</v>
      </c>
      <c r="X53" s="127" t="s">
        <v>810</v>
      </c>
      <c r="Y53" s="127" t="s">
        <v>156</v>
      </c>
      <c r="Z53" s="127" t="s">
        <v>157</v>
      </c>
      <c r="AA53" s="122">
        <v>14.5</v>
      </c>
      <c r="AB53" s="123">
        <v>41004</v>
      </c>
      <c r="AC53" s="305">
        <v>41334</v>
      </c>
      <c r="AD53" s="123"/>
      <c r="AE53" s="20" t="s">
        <v>839</v>
      </c>
      <c r="AF53" s="130"/>
      <c r="AG53" s="130"/>
      <c r="AH53" s="122">
        <f t="shared" si="5"/>
        <v>1</v>
      </c>
      <c r="AI53" s="18" t="s">
        <v>160</v>
      </c>
      <c r="AJ53" s="130"/>
      <c r="AK53" s="130"/>
      <c r="AL53" s="130" t="s">
        <v>149</v>
      </c>
      <c r="AM53" s="130"/>
      <c r="AN53" s="130"/>
      <c r="AO53" s="130" t="s">
        <v>163</v>
      </c>
      <c r="AP53" s="130" t="s">
        <v>202</v>
      </c>
      <c r="AQ53" s="130" t="s">
        <v>249</v>
      </c>
      <c r="AR53" s="130" t="s">
        <v>149</v>
      </c>
      <c r="AS53" s="130"/>
      <c r="AT53" s="444" t="s">
        <v>327</v>
      </c>
      <c r="AU53" s="122" t="s">
        <v>840</v>
      </c>
      <c r="AV53" s="123"/>
      <c r="AW53" s="124">
        <v>41334</v>
      </c>
      <c r="AX53" s="124">
        <v>41579</v>
      </c>
      <c r="AY53" s="124" t="s">
        <v>149</v>
      </c>
      <c r="AZ53" s="124"/>
      <c r="BA53" s="124"/>
      <c r="BB53" s="124"/>
      <c r="BC53" s="125"/>
      <c r="BD53" s="124">
        <v>42217</v>
      </c>
      <c r="BE53" s="124" t="s">
        <v>149</v>
      </c>
      <c r="BF53" s="124">
        <v>42794</v>
      </c>
      <c r="BG53" s="124" t="s">
        <v>162</v>
      </c>
      <c r="BH53" s="123"/>
      <c r="BI53" s="123"/>
      <c r="BJ53" s="123"/>
      <c r="BK53" s="126">
        <v>42978</v>
      </c>
      <c r="BL53" s="122" t="s">
        <v>17</v>
      </c>
      <c r="BM53" s="242">
        <f t="shared" si="11"/>
        <v>54</v>
      </c>
      <c r="BN53" s="122">
        <f t="shared" si="10"/>
        <v>46</v>
      </c>
      <c r="BO53" s="122"/>
      <c r="BP53" s="122">
        <v>0</v>
      </c>
      <c r="BQ53" s="122">
        <v>3</v>
      </c>
      <c r="BR53" s="122">
        <v>4</v>
      </c>
      <c r="BS53" s="122">
        <v>2</v>
      </c>
      <c r="BT53" s="122">
        <v>0</v>
      </c>
      <c r="BU53" s="122">
        <v>0</v>
      </c>
      <c r="BV53" s="122">
        <v>0</v>
      </c>
      <c r="BW53" s="122" t="s">
        <v>162</v>
      </c>
      <c r="BX53" s="122">
        <v>0</v>
      </c>
      <c r="BY53" s="122"/>
      <c r="BZ53" s="128"/>
      <c r="CA53" s="128"/>
      <c r="CB53" s="122"/>
      <c r="CC53" s="122" t="s">
        <v>162</v>
      </c>
      <c r="CD53" s="122"/>
      <c r="CE53" s="122"/>
      <c r="CF53" s="407"/>
      <c r="CG53" s="122">
        <v>1</v>
      </c>
      <c r="CH53" s="122"/>
      <c r="CI53" s="122" t="s">
        <v>572</v>
      </c>
    </row>
    <row r="54" spans="1:100" ht="24.95" hidden="1" customHeight="1">
      <c r="A54" s="122">
        <v>54</v>
      </c>
      <c r="B54" s="122" t="s">
        <v>841</v>
      </c>
      <c r="C54" s="122" t="s">
        <v>842</v>
      </c>
      <c r="D54" s="122" t="s">
        <v>843</v>
      </c>
      <c r="E54" s="122" t="s">
        <v>844</v>
      </c>
      <c r="F54" s="122" t="s">
        <v>24</v>
      </c>
      <c r="G54" s="122">
        <v>3</v>
      </c>
      <c r="H54" s="122" t="s">
        <v>50</v>
      </c>
      <c r="I54" s="122" t="s">
        <v>44</v>
      </c>
      <c r="J54" s="122" t="s">
        <v>804</v>
      </c>
      <c r="K54" s="122" t="s">
        <v>845</v>
      </c>
      <c r="L54" s="122" t="s">
        <v>42</v>
      </c>
      <c r="M54" s="122" t="s">
        <v>149</v>
      </c>
      <c r="N54" s="241"/>
      <c r="O54" s="246"/>
      <c r="P54" s="22" t="s">
        <v>150</v>
      </c>
      <c r="Q54" s="122"/>
      <c r="R54" s="424" t="s">
        <v>846</v>
      </c>
      <c r="S54" s="122" t="s">
        <v>847</v>
      </c>
      <c r="T54" s="372" t="s">
        <v>848</v>
      </c>
      <c r="U54" s="123" t="s">
        <v>849</v>
      </c>
      <c r="V54" s="123">
        <v>29697</v>
      </c>
      <c r="W54" s="127" t="s">
        <v>850</v>
      </c>
      <c r="X54" s="127" t="s">
        <v>178</v>
      </c>
      <c r="Y54" s="127" t="s">
        <v>156</v>
      </c>
      <c r="Z54" s="127" t="s">
        <v>157</v>
      </c>
      <c r="AA54" s="122">
        <v>10.5</v>
      </c>
      <c r="AB54" s="123">
        <v>40848</v>
      </c>
      <c r="AC54" s="305">
        <v>41334</v>
      </c>
      <c r="AD54" s="123"/>
      <c r="AE54" s="20" t="s">
        <v>513</v>
      </c>
      <c r="AF54" s="130"/>
      <c r="AG54" s="130"/>
      <c r="AH54" s="122">
        <f t="shared" si="5"/>
        <v>1</v>
      </c>
      <c r="AI54" s="18" t="s">
        <v>160</v>
      </c>
      <c r="AJ54" s="130"/>
      <c r="AK54" s="130"/>
      <c r="AL54" s="130" t="s">
        <v>149</v>
      </c>
      <c r="AM54" s="130"/>
      <c r="AN54" s="130"/>
      <c r="AO54" s="130" t="s">
        <v>163</v>
      </c>
      <c r="AP54" s="130" t="s">
        <v>851</v>
      </c>
      <c r="AQ54" s="130" t="s">
        <v>202</v>
      </c>
      <c r="AR54" s="130" t="s">
        <v>149</v>
      </c>
      <c r="AS54" s="130"/>
      <c r="AT54" s="444" t="s">
        <v>297</v>
      </c>
      <c r="AU54" s="122" t="s">
        <v>852</v>
      </c>
      <c r="AV54" s="123"/>
      <c r="AW54" s="124">
        <v>41334</v>
      </c>
      <c r="AX54" s="124">
        <v>41579</v>
      </c>
      <c r="AY54" s="124" t="s">
        <v>149</v>
      </c>
      <c r="AZ54" s="124"/>
      <c r="BA54" s="124"/>
      <c r="BB54" s="124"/>
      <c r="BC54" s="125"/>
      <c r="BD54" s="124">
        <v>42217</v>
      </c>
      <c r="BE54" s="124" t="s">
        <v>149</v>
      </c>
      <c r="BF54" s="124">
        <v>42428</v>
      </c>
      <c r="BG54" s="124" t="s">
        <v>149</v>
      </c>
      <c r="BH54" s="123"/>
      <c r="BI54" s="123"/>
      <c r="BJ54" s="123"/>
      <c r="BK54" s="126">
        <v>42173</v>
      </c>
      <c r="BL54" s="122" t="s">
        <v>17</v>
      </c>
      <c r="BM54" s="242">
        <f t="shared" si="11"/>
        <v>28</v>
      </c>
      <c r="BN54" s="122">
        <f t="shared" si="10"/>
        <v>20</v>
      </c>
      <c r="BO54" s="122"/>
      <c r="BP54" s="122">
        <v>1</v>
      </c>
      <c r="BQ54" s="122">
        <v>1</v>
      </c>
      <c r="BR54" s="122">
        <v>15</v>
      </c>
      <c r="BS54" s="122">
        <v>2</v>
      </c>
      <c r="BT54" s="122">
        <v>0</v>
      </c>
      <c r="BU54" s="122">
        <v>2</v>
      </c>
      <c r="BV54" s="122">
        <v>0</v>
      </c>
      <c r="BW54" s="122" t="s">
        <v>162</v>
      </c>
      <c r="BX54" s="122">
        <v>0</v>
      </c>
      <c r="BY54" s="122"/>
      <c r="BZ54" s="128"/>
      <c r="CA54" s="128"/>
      <c r="CB54" s="122"/>
      <c r="CC54" s="122" t="s">
        <v>162</v>
      </c>
      <c r="CD54" s="122"/>
      <c r="CE54" s="122"/>
      <c r="CF54" s="407" t="s">
        <v>167</v>
      </c>
      <c r="CG54" s="122" t="s">
        <v>167</v>
      </c>
      <c r="CH54" s="122"/>
      <c r="CI54" s="122" t="s">
        <v>814</v>
      </c>
    </row>
    <row r="55" spans="1:100" ht="24.95" hidden="1" customHeight="1">
      <c r="A55" s="122">
        <v>55</v>
      </c>
      <c r="B55" s="122" t="s">
        <v>853</v>
      </c>
      <c r="C55" s="122" t="s">
        <v>854</v>
      </c>
      <c r="D55" s="122" t="s">
        <v>855</v>
      </c>
      <c r="E55" s="122" t="s">
        <v>856</v>
      </c>
      <c r="F55" s="122" t="s">
        <v>25</v>
      </c>
      <c r="G55" s="122">
        <v>3</v>
      </c>
      <c r="H55" s="122" t="s">
        <v>49</v>
      </c>
      <c r="I55" s="122" t="s">
        <v>35</v>
      </c>
      <c r="J55" s="122" t="s">
        <v>857</v>
      </c>
      <c r="K55" s="122" t="s">
        <v>858</v>
      </c>
      <c r="L55" s="122" t="s">
        <v>35</v>
      </c>
      <c r="M55" s="122" t="s">
        <v>149</v>
      </c>
      <c r="N55" s="122" t="s">
        <v>859</v>
      </c>
      <c r="O55" s="243" t="s">
        <v>150</v>
      </c>
      <c r="P55" s="244" t="s">
        <v>860</v>
      </c>
      <c r="Q55" s="122"/>
      <c r="R55" s="122" t="s">
        <v>861</v>
      </c>
      <c r="S55" s="122" t="s">
        <v>862</v>
      </c>
      <c r="T55" s="372" t="s">
        <v>863</v>
      </c>
      <c r="U55" s="123" t="s">
        <v>864</v>
      </c>
      <c r="V55" s="123">
        <v>26750</v>
      </c>
      <c r="W55" s="127" t="s">
        <v>865</v>
      </c>
      <c r="X55" s="127" t="s">
        <v>178</v>
      </c>
      <c r="Y55" s="127" t="s">
        <v>162</v>
      </c>
      <c r="Z55" s="127" t="s">
        <v>157</v>
      </c>
      <c r="AA55" s="122">
        <v>15</v>
      </c>
      <c r="AB55" s="123">
        <v>41153</v>
      </c>
      <c r="AC55" s="305">
        <v>41334</v>
      </c>
      <c r="AD55" s="123"/>
      <c r="AE55" s="21" t="s">
        <v>866</v>
      </c>
      <c r="AF55" s="23" t="s">
        <v>867</v>
      </c>
      <c r="AG55" s="122"/>
      <c r="AH55" s="122">
        <f t="shared" si="5"/>
        <v>2</v>
      </c>
      <c r="AI55" s="18" t="s">
        <v>160</v>
      </c>
      <c r="AJ55" s="18" t="s">
        <v>160</v>
      </c>
      <c r="AK55" s="122"/>
      <c r="AL55" s="122" t="s">
        <v>149</v>
      </c>
      <c r="AM55" s="122" t="s">
        <v>149</v>
      </c>
      <c r="AN55" s="122"/>
      <c r="AO55" s="122" t="s">
        <v>163</v>
      </c>
      <c r="AP55" s="122" t="s">
        <v>202</v>
      </c>
      <c r="AQ55" s="122"/>
      <c r="AR55" s="122"/>
      <c r="AS55" s="122"/>
      <c r="AT55" s="17" t="s">
        <v>203</v>
      </c>
      <c r="AU55" s="122" t="s">
        <v>868</v>
      </c>
      <c r="AV55" s="123"/>
      <c r="AW55" s="124">
        <v>41334</v>
      </c>
      <c r="AX55" s="124">
        <v>41579</v>
      </c>
      <c r="AY55" s="124" t="s">
        <v>149</v>
      </c>
      <c r="AZ55" s="124"/>
      <c r="BA55" s="124"/>
      <c r="BB55" s="124"/>
      <c r="BC55" s="125"/>
      <c r="BD55" s="124">
        <v>42585</v>
      </c>
      <c r="BE55" s="124" t="s">
        <v>162</v>
      </c>
      <c r="BF55" s="124">
        <v>42793</v>
      </c>
      <c r="BG55" s="124" t="s">
        <v>162</v>
      </c>
      <c r="BH55" s="123"/>
      <c r="BI55" s="123"/>
      <c r="BJ55" s="123"/>
      <c r="BK55" s="126"/>
      <c r="BL55" s="131" t="s">
        <v>18</v>
      </c>
      <c r="BM55" s="242"/>
      <c r="BN55" s="122"/>
      <c r="BO55" s="122"/>
      <c r="BP55" s="122">
        <v>0</v>
      </c>
      <c r="BQ55" s="122">
        <v>7</v>
      </c>
      <c r="BR55" s="122">
        <v>0</v>
      </c>
      <c r="BS55" s="122">
        <v>0</v>
      </c>
      <c r="BT55" s="122">
        <v>0</v>
      </c>
      <c r="BU55" s="122">
        <v>0</v>
      </c>
      <c r="BV55" s="122">
        <v>0</v>
      </c>
      <c r="BW55" s="122" t="s">
        <v>162</v>
      </c>
      <c r="BX55" s="122">
        <v>0</v>
      </c>
      <c r="BY55" s="122"/>
      <c r="BZ55" s="128"/>
      <c r="CA55" s="128"/>
      <c r="CB55" s="122"/>
      <c r="CC55" s="122" t="s">
        <v>162</v>
      </c>
      <c r="CD55" s="122"/>
      <c r="CE55" s="122"/>
      <c r="CF55" s="407">
        <v>3</v>
      </c>
      <c r="CG55" s="122" t="s">
        <v>167</v>
      </c>
      <c r="CH55" s="122"/>
      <c r="CI55" s="122" t="s">
        <v>814</v>
      </c>
    </row>
    <row r="56" spans="1:100" ht="24.95" hidden="1" customHeight="1">
      <c r="A56" s="122">
        <v>56</v>
      </c>
      <c r="B56" s="122" t="s">
        <v>869</v>
      </c>
      <c r="C56" s="122" t="s">
        <v>870</v>
      </c>
      <c r="D56" s="122" t="s">
        <v>871</v>
      </c>
      <c r="E56" s="122" t="s">
        <v>872</v>
      </c>
      <c r="F56" s="122" t="s">
        <v>25</v>
      </c>
      <c r="G56" s="122">
        <v>3</v>
      </c>
      <c r="H56" s="122" t="s">
        <v>55</v>
      </c>
      <c r="I56" s="122" t="s">
        <v>43</v>
      </c>
      <c r="J56" s="122" t="s">
        <v>606</v>
      </c>
      <c r="K56" s="122" t="s">
        <v>873</v>
      </c>
      <c r="L56" s="122" t="s">
        <v>43</v>
      </c>
      <c r="M56" s="122" t="s">
        <v>149</v>
      </c>
      <c r="N56" s="241">
        <v>705854</v>
      </c>
      <c r="O56" s="246"/>
      <c r="P56" s="22" t="s">
        <v>150</v>
      </c>
      <c r="Q56" s="122"/>
      <c r="R56" s="122" t="s">
        <v>874</v>
      </c>
      <c r="S56" s="132" t="s">
        <v>875</v>
      </c>
      <c r="T56" s="373">
        <v>113585404</v>
      </c>
      <c r="U56" s="123" t="s">
        <v>876</v>
      </c>
      <c r="V56" s="123">
        <v>29258</v>
      </c>
      <c r="W56" s="127" t="s">
        <v>877</v>
      </c>
      <c r="X56" s="127" t="s">
        <v>178</v>
      </c>
      <c r="Y56" s="127" t="s">
        <v>162</v>
      </c>
      <c r="Z56" s="127" t="s">
        <v>157</v>
      </c>
      <c r="AA56" s="122">
        <v>8.5</v>
      </c>
      <c r="AB56" s="123">
        <v>41548</v>
      </c>
      <c r="AC56" s="305">
        <v>41334</v>
      </c>
      <c r="AD56" s="123"/>
      <c r="AE56" s="20" t="s">
        <v>878</v>
      </c>
      <c r="AF56" s="130"/>
      <c r="AG56" s="130"/>
      <c r="AH56" s="122">
        <f t="shared" si="5"/>
        <v>1</v>
      </c>
      <c r="AI56" s="20" t="s">
        <v>281</v>
      </c>
      <c r="AJ56" s="130"/>
      <c r="AK56" s="130"/>
      <c r="AL56" s="130" t="s">
        <v>162</v>
      </c>
      <c r="AM56" s="130"/>
      <c r="AN56" s="130"/>
      <c r="AO56" s="130" t="s">
        <v>201</v>
      </c>
      <c r="AP56" s="130" t="s">
        <v>879</v>
      </c>
      <c r="AQ56" s="130" t="s">
        <v>880</v>
      </c>
      <c r="AR56" s="130" t="s">
        <v>149</v>
      </c>
      <c r="AS56" s="130"/>
      <c r="AT56" s="444" t="s">
        <v>881</v>
      </c>
      <c r="AU56" s="122" t="s">
        <v>882</v>
      </c>
      <c r="AV56" s="123"/>
      <c r="AW56" s="124">
        <v>41334</v>
      </c>
      <c r="AX56" s="124">
        <v>41579</v>
      </c>
      <c r="AY56" s="124" t="s">
        <v>149</v>
      </c>
      <c r="AZ56" s="124"/>
      <c r="BA56" s="124"/>
      <c r="BB56" s="124"/>
      <c r="BC56" s="125" t="s">
        <v>883</v>
      </c>
      <c r="BD56" s="124">
        <v>42217</v>
      </c>
      <c r="BE56" s="124" t="s">
        <v>149</v>
      </c>
      <c r="BF56" s="124">
        <v>42428</v>
      </c>
      <c r="BG56" s="124" t="s">
        <v>149</v>
      </c>
      <c r="BH56" s="123"/>
      <c r="BI56" s="123"/>
      <c r="BJ56" s="123"/>
      <c r="BK56" s="126">
        <v>43291</v>
      </c>
      <c r="BL56" s="122" t="s">
        <v>17</v>
      </c>
      <c r="BM56" s="242">
        <f>DATEDIF(AW56,BK56, "M")+1</f>
        <v>65</v>
      </c>
      <c r="BN56" s="122">
        <f>DATEDIF(AX56,BK56, "M")+1</f>
        <v>57</v>
      </c>
      <c r="BO56" s="127" t="s">
        <v>883</v>
      </c>
      <c r="BP56" s="122">
        <v>0</v>
      </c>
      <c r="BQ56" s="122">
        <v>5</v>
      </c>
      <c r="BR56" s="122">
        <v>31</v>
      </c>
      <c r="BS56" s="122">
        <v>1</v>
      </c>
      <c r="BT56" s="122">
        <v>0</v>
      </c>
      <c r="BU56" s="122">
        <v>0</v>
      </c>
      <c r="BV56" s="122">
        <v>0</v>
      </c>
      <c r="BW56" s="122" t="s">
        <v>162</v>
      </c>
      <c r="BX56" s="122">
        <v>0</v>
      </c>
      <c r="BY56" s="122"/>
      <c r="BZ56" s="128"/>
      <c r="CA56" s="128"/>
      <c r="CB56" s="122"/>
      <c r="CC56" s="122" t="s">
        <v>162</v>
      </c>
      <c r="CD56" s="122"/>
      <c r="CE56" s="122"/>
      <c r="CF56" s="407">
        <v>1</v>
      </c>
      <c r="CG56" s="122">
        <v>2</v>
      </c>
      <c r="CH56" s="122"/>
      <c r="CI56" s="122" t="s">
        <v>504</v>
      </c>
    </row>
    <row r="57" spans="1:100" ht="24.95" hidden="1" customHeight="1">
      <c r="A57" s="122">
        <v>57</v>
      </c>
      <c r="B57" s="122" t="s">
        <v>884</v>
      </c>
      <c r="C57" s="122" t="s">
        <v>830</v>
      </c>
      <c r="D57" s="122"/>
      <c r="E57" s="122" t="s">
        <v>885</v>
      </c>
      <c r="F57" s="122" t="s">
        <v>24</v>
      </c>
      <c r="G57" s="122">
        <v>3</v>
      </c>
      <c r="H57" s="122" t="s">
        <v>52</v>
      </c>
      <c r="I57" s="122" t="s">
        <v>41</v>
      </c>
      <c r="J57" s="122" t="s">
        <v>361</v>
      </c>
      <c r="K57" s="122"/>
      <c r="L57" s="122" t="s">
        <v>35</v>
      </c>
      <c r="M57" s="122" t="s">
        <v>162</v>
      </c>
      <c r="N57" s="122" t="s">
        <v>886</v>
      </c>
      <c r="O57" s="243" t="s">
        <v>150</v>
      </c>
      <c r="P57" s="244" t="s">
        <v>150</v>
      </c>
      <c r="Q57" s="122"/>
      <c r="R57" s="122" t="s">
        <v>887</v>
      </c>
      <c r="S57" s="127" t="s">
        <v>888</v>
      </c>
      <c r="T57" s="372" t="s">
        <v>889</v>
      </c>
      <c r="U57" s="123" t="s">
        <v>890</v>
      </c>
      <c r="V57" s="123">
        <v>27997</v>
      </c>
      <c r="W57" s="127" t="s">
        <v>891</v>
      </c>
      <c r="X57" s="127" t="s">
        <v>178</v>
      </c>
      <c r="Y57" s="127" t="s">
        <v>162</v>
      </c>
      <c r="Z57" s="127" t="s">
        <v>157</v>
      </c>
      <c r="AA57" s="122">
        <v>17.5</v>
      </c>
      <c r="AB57" s="123">
        <v>41360</v>
      </c>
      <c r="AC57" s="305">
        <v>41334</v>
      </c>
      <c r="AD57" s="123"/>
      <c r="AE57" s="122" t="s">
        <v>892</v>
      </c>
      <c r="AF57" s="122" t="s">
        <v>893</v>
      </c>
      <c r="AG57" s="122"/>
      <c r="AH57" s="122">
        <f t="shared" si="5"/>
        <v>2</v>
      </c>
      <c r="AI57" s="127" t="s">
        <v>161</v>
      </c>
      <c r="AJ57" s="122"/>
      <c r="AK57" s="122"/>
      <c r="AL57" s="122" t="s">
        <v>149</v>
      </c>
      <c r="AM57" s="122"/>
      <c r="AN57" s="122"/>
      <c r="AO57" s="122" t="s">
        <v>163</v>
      </c>
      <c r="AP57" s="122" t="s">
        <v>180</v>
      </c>
      <c r="AQ57" s="122" t="s">
        <v>180</v>
      </c>
      <c r="AR57" s="122" t="s">
        <v>162</v>
      </c>
      <c r="AS57" s="122"/>
      <c r="AT57" s="17" t="s">
        <v>218</v>
      </c>
      <c r="AU57" s="122"/>
      <c r="AV57" s="123"/>
      <c r="AW57" s="124">
        <v>41334</v>
      </c>
      <c r="AX57" s="124">
        <v>41579</v>
      </c>
      <c r="AY57" s="124" t="s">
        <v>149</v>
      </c>
      <c r="AZ57" s="124">
        <v>42860</v>
      </c>
      <c r="BA57" s="124">
        <v>42860</v>
      </c>
      <c r="BB57" s="124"/>
      <c r="BC57" s="125" t="s">
        <v>894</v>
      </c>
      <c r="BD57" s="124">
        <v>42948</v>
      </c>
      <c r="BE57" s="124" t="s">
        <v>162</v>
      </c>
      <c r="BF57" s="124">
        <v>43164</v>
      </c>
      <c r="BG57" s="124" t="s">
        <v>162</v>
      </c>
      <c r="BH57" s="123"/>
      <c r="BI57" s="123"/>
      <c r="BJ57" s="123"/>
      <c r="BK57" s="126"/>
      <c r="BL57" s="131" t="s">
        <v>18</v>
      </c>
      <c r="BM57" s="242"/>
      <c r="BN57" s="122"/>
      <c r="BO57" s="122"/>
      <c r="BP57" s="122">
        <v>0</v>
      </c>
      <c r="BQ57" s="122">
        <v>0</v>
      </c>
      <c r="BR57" s="122">
        <v>0</v>
      </c>
      <c r="BS57" s="122">
        <v>0</v>
      </c>
      <c r="BT57" s="122">
        <v>0</v>
      </c>
      <c r="BU57" s="122">
        <v>0</v>
      </c>
      <c r="BV57" s="122">
        <v>0</v>
      </c>
      <c r="BW57" s="122" t="s">
        <v>162</v>
      </c>
      <c r="BX57" s="122">
        <v>0</v>
      </c>
      <c r="BY57" s="122"/>
      <c r="BZ57" s="128"/>
      <c r="CA57" s="128"/>
      <c r="CB57" s="122"/>
      <c r="CC57" s="122" t="s">
        <v>162</v>
      </c>
      <c r="CD57" s="122"/>
      <c r="CE57" s="122"/>
      <c r="CF57" s="407">
        <v>4</v>
      </c>
      <c r="CG57" s="122">
        <v>5</v>
      </c>
      <c r="CH57" s="122"/>
      <c r="CI57" s="122" t="s">
        <v>504</v>
      </c>
    </row>
    <row r="58" spans="1:100" ht="24.95" hidden="1" customHeight="1">
      <c r="A58" s="122">
        <v>58</v>
      </c>
      <c r="B58" s="122" t="s">
        <v>895</v>
      </c>
      <c r="C58" s="122" t="s">
        <v>896</v>
      </c>
      <c r="D58" s="122" t="s">
        <v>897</v>
      </c>
      <c r="E58" s="122" t="s">
        <v>898</v>
      </c>
      <c r="F58" s="122" t="s">
        <v>24</v>
      </c>
      <c r="G58" s="122">
        <v>3</v>
      </c>
      <c r="H58" s="122" t="s">
        <v>49</v>
      </c>
      <c r="I58" s="122" t="s">
        <v>35</v>
      </c>
      <c r="J58" s="122" t="s">
        <v>899</v>
      </c>
      <c r="K58" s="122" t="s">
        <v>534</v>
      </c>
      <c r="L58" s="122" t="s">
        <v>35</v>
      </c>
      <c r="M58" s="122" t="s">
        <v>149</v>
      </c>
      <c r="N58" s="241" t="s">
        <v>900</v>
      </c>
      <c r="O58" s="246" t="s">
        <v>150</v>
      </c>
      <c r="P58" s="22" t="s">
        <v>150</v>
      </c>
      <c r="Q58" s="122" t="s">
        <v>150</v>
      </c>
      <c r="R58" s="122" t="s">
        <v>901</v>
      </c>
      <c r="S58" s="127" t="s">
        <v>902</v>
      </c>
      <c r="T58" s="373" t="s">
        <v>903</v>
      </c>
      <c r="U58" s="247" t="s">
        <v>904</v>
      </c>
      <c r="V58" s="247">
        <v>26787</v>
      </c>
      <c r="W58" s="127" t="s">
        <v>905</v>
      </c>
      <c r="X58" s="127" t="s">
        <v>178</v>
      </c>
      <c r="Y58" s="127" t="s">
        <v>162</v>
      </c>
      <c r="Z58" s="127" t="s">
        <v>157</v>
      </c>
      <c r="AA58" s="122">
        <v>22.5</v>
      </c>
      <c r="AB58" s="123">
        <v>41130</v>
      </c>
      <c r="AC58" s="305">
        <v>41334</v>
      </c>
      <c r="AD58" s="123"/>
      <c r="AE58" s="20" t="s">
        <v>906</v>
      </c>
      <c r="AF58" s="20" t="s">
        <v>907</v>
      </c>
      <c r="AG58" s="133"/>
      <c r="AH58" s="122">
        <f t="shared" si="5"/>
        <v>2</v>
      </c>
      <c r="AI58" s="20" t="s">
        <v>160</v>
      </c>
      <c r="AJ58" s="133"/>
      <c r="AK58" s="133"/>
      <c r="AL58" s="133" t="s">
        <v>149</v>
      </c>
      <c r="AM58" s="133"/>
      <c r="AN58" s="133"/>
      <c r="AO58" s="133" t="s">
        <v>163</v>
      </c>
      <c r="AP58" s="133" t="s">
        <v>180</v>
      </c>
      <c r="AQ58" s="248" t="s">
        <v>249</v>
      </c>
      <c r="AR58" s="133" t="s">
        <v>149</v>
      </c>
      <c r="AS58" s="133"/>
      <c r="AT58" s="445" t="s">
        <v>203</v>
      </c>
      <c r="AU58" s="122" t="s">
        <v>908</v>
      </c>
      <c r="AV58" s="123"/>
      <c r="AW58" s="124">
        <v>41334</v>
      </c>
      <c r="AX58" s="124">
        <v>41579</v>
      </c>
      <c r="AY58" s="124" t="s">
        <v>149</v>
      </c>
      <c r="AZ58" s="124">
        <v>41802</v>
      </c>
      <c r="BA58" s="124"/>
      <c r="BB58" s="124">
        <v>41960</v>
      </c>
      <c r="BC58" s="125" t="s">
        <v>909</v>
      </c>
      <c r="BD58" s="124">
        <v>42217</v>
      </c>
      <c r="BE58" s="124" t="s">
        <v>149</v>
      </c>
      <c r="BF58" s="124">
        <v>42428</v>
      </c>
      <c r="BG58" s="124" t="s">
        <v>149</v>
      </c>
      <c r="BH58" s="123">
        <v>42522</v>
      </c>
      <c r="BI58" s="123">
        <v>42660</v>
      </c>
      <c r="BJ58" s="123">
        <v>42678</v>
      </c>
      <c r="BK58" s="126">
        <v>42678</v>
      </c>
      <c r="BL58" s="122" t="s">
        <v>17</v>
      </c>
      <c r="BM58" s="242">
        <f t="shared" ref="BM58:BM62" si="12">DATEDIF(AW58,BK58, "M")+1</f>
        <v>45</v>
      </c>
      <c r="BN58" s="122">
        <f t="shared" ref="BN58:BN62" si="13">DATEDIF(AX58,BK58, "M")+1</f>
        <v>37</v>
      </c>
      <c r="BO58" s="127" t="s">
        <v>909</v>
      </c>
      <c r="BP58" s="122">
        <v>0</v>
      </c>
      <c r="BQ58" s="122">
        <v>1</v>
      </c>
      <c r="BR58" s="122">
        <v>4</v>
      </c>
      <c r="BS58" s="122">
        <v>0</v>
      </c>
      <c r="BT58" s="122">
        <v>0</v>
      </c>
      <c r="BU58" s="122">
        <v>2</v>
      </c>
      <c r="BV58" s="122">
        <v>0</v>
      </c>
      <c r="BW58" s="122" t="s">
        <v>162</v>
      </c>
      <c r="BX58" s="122">
        <v>0</v>
      </c>
      <c r="BY58" s="122"/>
      <c r="BZ58" s="128"/>
      <c r="CA58" s="128"/>
      <c r="CB58" s="122"/>
      <c r="CC58" s="122" t="s">
        <v>162</v>
      </c>
      <c r="CD58" s="122"/>
      <c r="CE58" s="122"/>
      <c r="CF58" s="407">
        <v>3</v>
      </c>
      <c r="CG58" s="122">
        <v>3</v>
      </c>
      <c r="CH58" s="122"/>
      <c r="CI58" s="122" t="s">
        <v>542</v>
      </c>
    </row>
    <row r="59" spans="1:100" ht="24.95" hidden="1" customHeight="1">
      <c r="A59" s="122">
        <v>59</v>
      </c>
      <c r="B59" s="122" t="s">
        <v>910</v>
      </c>
      <c r="C59" s="122" t="s">
        <v>911</v>
      </c>
      <c r="D59" s="122" t="s">
        <v>912</v>
      </c>
      <c r="E59" s="122" t="s">
        <v>913</v>
      </c>
      <c r="F59" s="122" t="s">
        <v>24</v>
      </c>
      <c r="G59" s="122">
        <v>3</v>
      </c>
      <c r="H59" s="122" t="s">
        <v>51</v>
      </c>
      <c r="I59" s="122" t="s">
        <v>37</v>
      </c>
      <c r="J59" s="122" t="s">
        <v>482</v>
      </c>
      <c r="K59" s="122"/>
      <c r="L59" s="122" t="s">
        <v>37</v>
      </c>
      <c r="M59" s="122" t="s">
        <v>149</v>
      </c>
      <c r="N59" s="241"/>
      <c r="O59" s="246" t="s">
        <v>150</v>
      </c>
      <c r="P59" s="22" t="s">
        <v>150</v>
      </c>
      <c r="Q59" s="122" t="s">
        <v>150</v>
      </c>
      <c r="R59" s="424" t="s">
        <v>914</v>
      </c>
      <c r="S59" s="122" t="s">
        <v>915</v>
      </c>
      <c r="T59" s="372" t="s">
        <v>916</v>
      </c>
      <c r="U59" s="123" t="s">
        <v>917</v>
      </c>
      <c r="V59" s="123">
        <v>26608</v>
      </c>
      <c r="W59" s="127" t="s">
        <v>918</v>
      </c>
      <c r="X59" s="127" t="s">
        <v>178</v>
      </c>
      <c r="Y59" s="127" t="s">
        <v>162</v>
      </c>
      <c r="Z59" s="127" t="s">
        <v>157</v>
      </c>
      <c r="AA59" s="122">
        <v>20</v>
      </c>
      <c r="AB59" s="123">
        <v>41178</v>
      </c>
      <c r="AC59" s="305">
        <v>41334</v>
      </c>
      <c r="AD59" s="123"/>
      <c r="AE59" s="20" t="s">
        <v>919</v>
      </c>
      <c r="AF59" s="130"/>
      <c r="AG59" s="130"/>
      <c r="AH59" s="122">
        <f t="shared" si="5"/>
        <v>1</v>
      </c>
      <c r="AI59" s="20" t="s">
        <v>160</v>
      </c>
      <c r="AJ59" s="130"/>
      <c r="AK59" s="130"/>
      <c r="AL59" s="130" t="s">
        <v>149</v>
      </c>
      <c r="AM59" s="130"/>
      <c r="AN59" s="130"/>
      <c r="AO59" s="130" t="s">
        <v>163</v>
      </c>
      <c r="AP59" s="130" t="s">
        <v>444</v>
      </c>
      <c r="AQ59" s="130" t="s">
        <v>249</v>
      </c>
      <c r="AR59" s="130" t="s">
        <v>149</v>
      </c>
      <c r="AS59" s="248" t="s">
        <v>920</v>
      </c>
      <c r="AT59" s="444" t="s">
        <v>284</v>
      </c>
      <c r="AU59" s="122" t="s">
        <v>921</v>
      </c>
      <c r="AV59" s="123"/>
      <c r="AW59" s="124">
        <v>41334</v>
      </c>
      <c r="AX59" s="124">
        <v>41579</v>
      </c>
      <c r="AY59" s="124" t="s">
        <v>149</v>
      </c>
      <c r="AZ59" s="124">
        <v>41506</v>
      </c>
      <c r="BA59" s="122"/>
      <c r="BB59" s="124">
        <v>43403</v>
      </c>
      <c r="BC59" s="125" t="s">
        <v>922</v>
      </c>
      <c r="BD59" s="124">
        <v>42217</v>
      </c>
      <c r="BE59" s="124" t="s">
        <v>149</v>
      </c>
      <c r="BF59" s="124">
        <v>42428</v>
      </c>
      <c r="BG59" s="124" t="s">
        <v>149</v>
      </c>
      <c r="BH59" s="123">
        <v>42205</v>
      </c>
      <c r="BI59" s="123">
        <v>42231</v>
      </c>
      <c r="BJ59" s="123">
        <v>42258</v>
      </c>
      <c r="BK59" s="126">
        <v>42350</v>
      </c>
      <c r="BL59" s="122" t="s">
        <v>17</v>
      </c>
      <c r="BM59" s="242">
        <f t="shared" si="12"/>
        <v>34</v>
      </c>
      <c r="BN59" s="122">
        <f t="shared" si="13"/>
        <v>26</v>
      </c>
      <c r="BO59" s="127" t="s">
        <v>922</v>
      </c>
      <c r="BP59" s="122">
        <v>3</v>
      </c>
      <c r="BQ59" s="122">
        <v>1</v>
      </c>
      <c r="BR59" s="122">
        <v>13</v>
      </c>
      <c r="BS59" s="122">
        <v>2</v>
      </c>
      <c r="BT59" s="122">
        <v>0</v>
      </c>
      <c r="BU59" s="122">
        <v>3</v>
      </c>
      <c r="BV59" s="122">
        <v>0</v>
      </c>
      <c r="BW59" s="122" t="s">
        <v>162</v>
      </c>
      <c r="BX59" s="122">
        <v>0</v>
      </c>
      <c r="BY59" s="122"/>
      <c r="BZ59" s="128"/>
      <c r="CA59" s="128"/>
      <c r="CB59" s="122"/>
      <c r="CC59" s="122" t="s">
        <v>162</v>
      </c>
      <c r="CD59" s="122"/>
      <c r="CE59" s="122"/>
      <c r="CF59" s="407">
        <v>2</v>
      </c>
      <c r="CG59" s="122">
        <v>3</v>
      </c>
      <c r="CH59" s="122"/>
      <c r="CI59" s="122" t="s">
        <v>542</v>
      </c>
    </row>
    <row r="60" spans="1:100" ht="24.95" hidden="1" customHeight="1">
      <c r="A60" s="122">
        <v>60</v>
      </c>
      <c r="B60" s="122" t="s">
        <v>923</v>
      </c>
      <c r="C60" s="122" t="s">
        <v>924</v>
      </c>
      <c r="D60" s="122" t="s">
        <v>925</v>
      </c>
      <c r="E60" s="122" t="s">
        <v>926</v>
      </c>
      <c r="F60" s="122" t="s">
        <v>25</v>
      </c>
      <c r="G60" s="122">
        <v>3</v>
      </c>
      <c r="H60" s="122" t="s">
        <v>49</v>
      </c>
      <c r="I60" s="122" t="s">
        <v>35</v>
      </c>
      <c r="J60" s="122" t="s">
        <v>482</v>
      </c>
      <c r="K60" s="122" t="s">
        <v>927</v>
      </c>
      <c r="L60" s="122" t="s">
        <v>40</v>
      </c>
      <c r="M60" s="122" t="s">
        <v>162</v>
      </c>
      <c r="N60" s="241" t="s">
        <v>928</v>
      </c>
      <c r="O60" s="246" t="s">
        <v>150</v>
      </c>
      <c r="P60" s="22" t="s">
        <v>150</v>
      </c>
      <c r="Q60" s="122" t="s">
        <v>150</v>
      </c>
      <c r="R60" s="424" t="s">
        <v>929</v>
      </c>
      <c r="S60" s="122" t="s">
        <v>930</v>
      </c>
      <c r="T60" s="372" t="s">
        <v>931</v>
      </c>
      <c r="U60" s="123" t="s">
        <v>932</v>
      </c>
      <c r="V60" s="123">
        <v>28293</v>
      </c>
      <c r="W60" s="127" t="s">
        <v>933</v>
      </c>
      <c r="X60" s="127" t="s">
        <v>178</v>
      </c>
      <c r="Y60" s="127" t="s">
        <v>162</v>
      </c>
      <c r="Z60" s="127" t="s">
        <v>157</v>
      </c>
      <c r="AA60" s="122">
        <v>3.5</v>
      </c>
      <c r="AB60" s="123">
        <v>41432</v>
      </c>
      <c r="AC60" s="305">
        <v>41334</v>
      </c>
      <c r="AD60" s="123"/>
      <c r="AE60" s="20" t="s">
        <v>934</v>
      </c>
      <c r="AF60" s="130"/>
      <c r="AG60" s="130"/>
      <c r="AH60" s="122">
        <f t="shared" si="5"/>
        <v>1</v>
      </c>
      <c r="AI60" s="20" t="s">
        <v>160</v>
      </c>
      <c r="AJ60" s="130"/>
      <c r="AK60" s="130"/>
      <c r="AL60" s="130" t="s">
        <v>149</v>
      </c>
      <c r="AM60" s="130"/>
      <c r="AN60" s="130"/>
      <c r="AO60" s="130" t="s">
        <v>163</v>
      </c>
      <c r="AP60" s="130" t="s">
        <v>180</v>
      </c>
      <c r="AQ60" s="130" t="s">
        <v>202</v>
      </c>
      <c r="AR60" s="130" t="s">
        <v>149</v>
      </c>
      <c r="AS60" s="248" t="s">
        <v>935</v>
      </c>
      <c r="AT60" s="444" t="s">
        <v>203</v>
      </c>
      <c r="AU60" s="122" t="s">
        <v>936</v>
      </c>
      <c r="AV60" s="123"/>
      <c r="AW60" s="124">
        <v>41334</v>
      </c>
      <c r="AX60" s="124">
        <v>41579</v>
      </c>
      <c r="AY60" s="124" t="s">
        <v>149</v>
      </c>
      <c r="AZ60" s="124"/>
      <c r="BA60" s="124"/>
      <c r="BB60" s="124"/>
      <c r="BC60" s="125"/>
      <c r="BD60" s="124">
        <v>42217</v>
      </c>
      <c r="BE60" s="124" t="s">
        <v>149</v>
      </c>
      <c r="BF60" s="124">
        <v>42428</v>
      </c>
      <c r="BG60" s="124" t="s">
        <v>149</v>
      </c>
      <c r="BH60" s="123"/>
      <c r="BI60" s="123"/>
      <c r="BJ60" s="123"/>
      <c r="BK60" s="126">
        <v>42855</v>
      </c>
      <c r="BL60" s="122" t="s">
        <v>17</v>
      </c>
      <c r="BM60" s="242">
        <f t="shared" si="12"/>
        <v>50</v>
      </c>
      <c r="BN60" s="122">
        <f t="shared" si="13"/>
        <v>42</v>
      </c>
      <c r="BO60" s="122"/>
      <c r="BP60" s="122">
        <v>3</v>
      </c>
      <c r="BQ60" s="122">
        <v>3</v>
      </c>
      <c r="BR60" s="122">
        <v>10</v>
      </c>
      <c r="BS60" s="122">
        <v>4</v>
      </c>
      <c r="BT60" s="122">
        <v>1</v>
      </c>
      <c r="BU60" s="122">
        <v>0</v>
      </c>
      <c r="BV60" s="122">
        <v>0</v>
      </c>
      <c r="BW60" s="122" t="s">
        <v>162</v>
      </c>
      <c r="BX60" s="122">
        <v>0</v>
      </c>
      <c r="BY60" s="122"/>
      <c r="BZ60" s="128"/>
      <c r="CA60" s="128"/>
      <c r="CB60" s="122"/>
      <c r="CC60" s="122" t="s">
        <v>162</v>
      </c>
      <c r="CD60" s="122"/>
      <c r="CE60" s="122"/>
      <c r="CF60" s="407">
        <v>3</v>
      </c>
      <c r="CG60" s="122">
        <v>3</v>
      </c>
      <c r="CH60" s="122"/>
      <c r="CI60" s="122" t="s">
        <v>814</v>
      </c>
    </row>
    <row r="61" spans="1:100" ht="24.95" hidden="1" customHeight="1">
      <c r="A61" s="122">
        <v>61</v>
      </c>
      <c r="B61" s="122" t="s">
        <v>937</v>
      </c>
      <c r="C61" s="122" t="s">
        <v>938</v>
      </c>
      <c r="D61" s="122" t="s">
        <v>939</v>
      </c>
      <c r="E61" s="122" t="s">
        <v>940</v>
      </c>
      <c r="F61" s="122" t="s">
        <v>24</v>
      </c>
      <c r="G61" s="122">
        <v>3</v>
      </c>
      <c r="H61" s="122" t="s">
        <v>51</v>
      </c>
      <c r="I61" s="122" t="s">
        <v>37</v>
      </c>
      <c r="J61" s="122" t="s">
        <v>941</v>
      </c>
      <c r="K61" s="122" t="s">
        <v>941</v>
      </c>
      <c r="L61" s="122" t="s">
        <v>43</v>
      </c>
      <c r="M61" s="122" t="s">
        <v>162</v>
      </c>
      <c r="N61" s="241">
        <v>671975</v>
      </c>
      <c r="O61" s="246" t="s">
        <v>150</v>
      </c>
      <c r="P61" s="22" t="s">
        <v>150</v>
      </c>
      <c r="Q61" s="122" t="s">
        <v>150</v>
      </c>
      <c r="R61" s="424" t="s">
        <v>942</v>
      </c>
      <c r="S61" s="127" t="s">
        <v>943</v>
      </c>
      <c r="T61" s="372" t="s">
        <v>944</v>
      </c>
      <c r="U61" s="123" t="s">
        <v>945</v>
      </c>
      <c r="V61" s="123">
        <v>27857</v>
      </c>
      <c r="W61" s="127" t="s">
        <v>946</v>
      </c>
      <c r="X61" s="127" t="s">
        <v>178</v>
      </c>
      <c r="Y61" s="127" t="s">
        <v>162</v>
      </c>
      <c r="Z61" s="127" t="s">
        <v>157</v>
      </c>
      <c r="AA61" s="122">
        <v>11.5</v>
      </c>
      <c r="AB61" s="123">
        <v>41330</v>
      </c>
      <c r="AC61" s="305">
        <v>41334</v>
      </c>
      <c r="AD61" s="123"/>
      <c r="AE61" s="20" t="s">
        <v>947</v>
      </c>
      <c r="AF61" s="133"/>
      <c r="AG61" s="133"/>
      <c r="AH61" s="122">
        <f t="shared" si="5"/>
        <v>1</v>
      </c>
      <c r="AI61" s="20" t="s">
        <v>161</v>
      </c>
      <c r="AJ61" s="133"/>
      <c r="AK61" s="133"/>
      <c r="AL61" s="133" t="s">
        <v>162</v>
      </c>
      <c r="AM61" s="133"/>
      <c r="AN61" s="133"/>
      <c r="AO61" s="133" t="s">
        <v>163</v>
      </c>
      <c r="AP61" s="133" t="s">
        <v>444</v>
      </c>
      <c r="AQ61" s="133" t="s">
        <v>948</v>
      </c>
      <c r="AR61" s="133" t="s">
        <v>149</v>
      </c>
      <c r="AS61" s="248" t="s">
        <v>949</v>
      </c>
      <c r="AT61" s="445" t="s">
        <v>284</v>
      </c>
      <c r="AU61" s="122" t="s">
        <v>950</v>
      </c>
      <c r="AV61" s="123"/>
      <c r="AW61" s="124">
        <v>41337</v>
      </c>
      <c r="AX61" s="124">
        <v>41579</v>
      </c>
      <c r="AY61" s="124" t="s">
        <v>149</v>
      </c>
      <c r="AZ61" s="124">
        <v>41485</v>
      </c>
      <c r="BA61" s="124"/>
      <c r="BB61" s="124">
        <v>41607</v>
      </c>
      <c r="BC61" s="125"/>
      <c r="BD61" s="124">
        <v>42227</v>
      </c>
      <c r="BE61" s="124" t="s">
        <v>149</v>
      </c>
      <c r="BF61" s="124">
        <v>42429</v>
      </c>
      <c r="BG61" s="124" t="s">
        <v>149</v>
      </c>
      <c r="BH61" s="123">
        <v>42429</v>
      </c>
      <c r="BI61" s="123">
        <v>42559</v>
      </c>
      <c r="BJ61" s="123">
        <v>42618</v>
      </c>
      <c r="BK61" s="126">
        <v>42620</v>
      </c>
      <c r="BL61" s="122" t="s">
        <v>17</v>
      </c>
      <c r="BM61" s="242">
        <f t="shared" si="12"/>
        <v>43</v>
      </c>
      <c r="BN61" s="122">
        <f t="shared" si="13"/>
        <v>35</v>
      </c>
      <c r="BO61" s="127" t="s">
        <v>951</v>
      </c>
      <c r="BP61" s="122">
        <v>9</v>
      </c>
      <c r="BQ61" s="122">
        <v>5</v>
      </c>
      <c r="BR61" s="122">
        <v>10</v>
      </c>
      <c r="BS61" s="122">
        <v>4</v>
      </c>
      <c r="BT61" s="122">
        <v>2</v>
      </c>
      <c r="BU61" s="122">
        <v>2</v>
      </c>
      <c r="BV61" s="122">
        <v>1</v>
      </c>
      <c r="BW61" s="122" t="s">
        <v>162</v>
      </c>
      <c r="BX61" s="122">
        <v>0</v>
      </c>
      <c r="BY61" s="122"/>
      <c r="BZ61" s="128"/>
      <c r="CA61" s="128"/>
      <c r="CB61" s="122"/>
      <c r="CC61" s="122" t="s">
        <v>162</v>
      </c>
      <c r="CD61" s="122"/>
      <c r="CE61" s="122"/>
      <c r="CF61" s="407">
        <v>1</v>
      </c>
      <c r="CG61" s="122">
        <v>3</v>
      </c>
      <c r="CH61" s="122"/>
      <c r="CI61" s="122" t="s">
        <v>504</v>
      </c>
    </row>
    <row r="62" spans="1:100" ht="24.95" hidden="1" customHeight="1">
      <c r="A62" s="122">
        <v>62</v>
      </c>
      <c r="B62" s="122" t="s">
        <v>952</v>
      </c>
      <c r="C62" s="122" t="s">
        <v>953</v>
      </c>
      <c r="D62" s="122" t="s">
        <v>954</v>
      </c>
      <c r="E62" s="122" t="s">
        <v>955</v>
      </c>
      <c r="F62" s="122" t="s">
        <v>25</v>
      </c>
      <c r="G62" s="122">
        <v>3</v>
      </c>
      <c r="H62" s="122" t="s">
        <v>57</v>
      </c>
      <c r="I62" s="122" t="s">
        <v>33</v>
      </c>
      <c r="J62" s="122" t="s">
        <v>606</v>
      </c>
      <c r="K62" s="122" t="s">
        <v>956</v>
      </c>
      <c r="L62" s="122" t="s">
        <v>33</v>
      </c>
      <c r="M62" s="122" t="s">
        <v>149</v>
      </c>
      <c r="N62" s="122"/>
      <c r="O62" s="243" t="s">
        <v>150</v>
      </c>
      <c r="P62" s="244" t="s">
        <v>150</v>
      </c>
      <c r="Q62" s="122" t="s">
        <v>150</v>
      </c>
      <c r="R62" s="122" t="s">
        <v>957</v>
      </c>
      <c r="S62" s="127" t="s">
        <v>958</v>
      </c>
      <c r="T62" s="372" t="s">
        <v>959</v>
      </c>
      <c r="U62" s="123" t="s">
        <v>960</v>
      </c>
      <c r="V62" s="123">
        <v>28469</v>
      </c>
      <c r="W62" s="127" t="s">
        <v>961</v>
      </c>
      <c r="X62" s="127" t="s">
        <v>178</v>
      </c>
      <c r="Y62" s="127" t="s">
        <v>162</v>
      </c>
      <c r="Z62" s="127" t="s">
        <v>157</v>
      </c>
      <c r="AA62" s="122">
        <v>20.5</v>
      </c>
      <c r="AB62" s="123">
        <v>41325</v>
      </c>
      <c r="AC62" s="305">
        <v>41334</v>
      </c>
      <c r="AD62" s="122"/>
      <c r="AE62" s="20" t="s">
        <v>962</v>
      </c>
      <c r="AF62" s="133" t="s">
        <v>963</v>
      </c>
      <c r="AG62" s="122"/>
      <c r="AH62" s="122">
        <f t="shared" si="5"/>
        <v>2</v>
      </c>
      <c r="AI62" s="127" t="s">
        <v>281</v>
      </c>
      <c r="AJ62" s="122" t="s">
        <v>160</v>
      </c>
      <c r="AK62" s="122"/>
      <c r="AL62" s="122" t="s">
        <v>162</v>
      </c>
      <c r="AM62" s="122"/>
      <c r="AN62" s="122"/>
      <c r="AO62" s="122" t="s">
        <v>964</v>
      </c>
      <c r="AP62" s="122" t="s">
        <v>180</v>
      </c>
      <c r="AQ62" s="122"/>
      <c r="AR62" s="122"/>
      <c r="AS62" s="122"/>
      <c r="AT62" s="17" t="s">
        <v>584</v>
      </c>
      <c r="AU62" s="122"/>
      <c r="AV62" s="123"/>
      <c r="AW62" s="124">
        <v>41334</v>
      </c>
      <c r="AX62" s="124">
        <v>41579</v>
      </c>
      <c r="AY62" s="124" t="s">
        <v>149</v>
      </c>
      <c r="AZ62" s="124"/>
      <c r="BA62" s="124"/>
      <c r="BB62" s="124"/>
      <c r="BC62" s="125"/>
      <c r="BD62" s="124">
        <v>42217</v>
      </c>
      <c r="BE62" s="124" t="s">
        <v>149</v>
      </c>
      <c r="BF62" s="124">
        <v>42428</v>
      </c>
      <c r="BG62" s="124" t="s">
        <v>149</v>
      </c>
      <c r="BH62" s="123"/>
      <c r="BI62" s="123">
        <v>44578</v>
      </c>
      <c r="BJ62" s="123"/>
      <c r="BK62" s="126">
        <v>44578</v>
      </c>
      <c r="BL62" s="122" t="s">
        <v>17</v>
      </c>
      <c r="BM62" s="242">
        <f t="shared" si="12"/>
        <v>107</v>
      </c>
      <c r="BN62" s="122">
        <f t="shared" si="13"/>
        <v>99</v>
      </c>
      <c r="BO62" s="122" t="s">
        <v>965</v>
      </c>
      <c r="BP62" s="122">
        <v>0</v>
      </c>
      <c r="BQ62" s="122">
        <v>0</v>
      </c>
      <c r="BR62" s="122">
        <v>0</v>
      </c>
      <c r="BS62" s="122">
        <v>0</v>
      </c>
      <c r="BT62" s="122">
        <v>0</v>
      </c>
      <c r="BU62" s="122">
        <v>0</v>
      </c>
      <c r="BV62" s="122">
        <v>0</v>
      </c>
      <c r="BW62" s="122" t="s">
        <v>162</v>
      </c>
      <c r="BX62" s="122">
        <v>0</v>
      </c>
      <c r="BY62" s="122"/>
      <c r="BZ62" s="128"/>
      <c r="CA62" s="128"/>
      <c r="CB62" s="122"/>
      <c r="CC62" s="122" t="s">
        <v>162</v>
      </c>
      <c r="CD62" s="122"/>
      <c r="CE62" s="122"/>
      <c r="CF62" s="407">
        <v>2</v>
      </c>
      <c r="CG62" s="122">
        <v>2</v>
      </c>
      <c r="CH62" s="122"/>
      <c r="CI62" s="122" t="s">
        <v>542</v>
      </c>
    </row>
    <row r="63" spans="1:100" s="120" customFormat="1" ht="24.95" hidden="1" customHeight="1">
      <c r="A63" s="97">
        <v>63</v>
      </c>
      <c r="B63" s="97" t="s">
        <v>966</v>
      </c>
      <c r="C63" s="97" t="s">
        <v>967</v>
      </c>
      <c r="D63" s="97" t="s">
        <v>968</v>
      </c>
      <c r="E63" s="97" t="s">
        <v>969</v>
      </c>
      <c r="F63" s="97" t="s">
        <v>25</v>
      </c>
      <c r="G63" s="97">
        <v>3</v>
      </c>
      <c r="H63" s="97" t="s">
        <v>55</v>
      </c>
      <c r="I63" s="97" t="s">
        <v>43</v>
      </c>
      <c r="J63" s="97" t="s">
        <v>606</v>
      </c>
      <c r="K63" s="97"/>
      <c r="L63" s="97" t="s">
        <v>43</v>
      </c>
      <c r="M63" s="97" t="s">
        <v>149</v>
      </c>
      <c r="N63" s="97"/>
      <c r="O63" s="269"/>
      <c r="P63" s="270" t="s">
        <v>167</v>
      </c>
      <c r="Q63" s="97"/>
      <c r="R63" s="97" t="s">
        <v>970</v>
      </c>
      <c r="S63" s="97" t="s">
        <v>971</v>
      </c>
      <c r="T63" s="371" t="s">
        <v>972</v>
      </c>
      <c r="U63" s="98" t="s">
        <v>973</v>
      </c>
      <c r="V63" s="98">
        <v>29865</v>
      </c>
      <c r="W63" s="179" t="s">
        <v>974</v>
      </c>
      <c r="X63" s="179" t="s">
        <v>178</v>
      </c>
      <c r="Y63" s="179" t="s">
        <v>162</v>
      </c>
      <c r="Z63" s="179" t="s">
        <v>157</v>
      </c>
      <c r="AA63" s="97">
        <v>4</v>
      </c>
      <c r="AB63" s="98">
        <v>41345</v>
      </c>
      <c r="AC63" s="303">
        <v>41334</v>
      </c>
      <c r="AD63" s="98">
        <v>45741</v>
      </c>
      <c r="AE63" s="399" t="s">
        <v>975</v>
      </c>
      <c r="AF63" s="50" t="s">
        <v>976</v>
      </c>
      <c r="AG63" s="97"/>
      <c r="AH63" s="97">
        <f t="shared" si="5"/>
        <v>2</v>
      </c>
      <c r="AI63" s="400" t="s">
        <v>160</v>
      </c>
      <c r="AJ63" s="97" t="s">
        <v>201</v>
      </c>
      <c r="AK63" s="97"/>
      <c r="AL63" s="97" t="s">
        <v>149</v>
      </c>
      <c r="AM63" s="97" t="s">
        <v>162</v>
      </c>
      <c r="AN63" s="97"/>
      <c r="AO63" s="97" t="s">
        <v>163</v>
      </c>
      <c r="AP63" s="97" t="s">
        <v>181</v>
      </c>
      <c r="AQ63" s="97"/>
      <c r="AR63" s="97"/>
      <c r="AS63" s="97"/>
      <c r="AT63" s="10" t="s">
        <v>371</v>
      </c>
      <c r="AU63" s="97" t="s">
        <v>977</v>
      </c>
      <c r="AV63" s="98"/>
      <c r="AW63" s="99">
        <v>41334</v>
      </c>
      <c r="AX63" s="99">
        <v>41579</v>
      </c>
      <c r="AY63" s="99" t="s">
        <v>149</v>
      </c>
      <c r="AZ63" s="99"/>
      <c r="BA63" s="99"/>
      <c r="BB63" s="99"/>
      <c r="BC63" s="100"/>
      <c r="BD63" s="99">
        <v>42217</v>
      </c>
      <c r="BE63" s="99" t="s">
        <v>149</v>
      </c>
      <c r="BF63" s="99">
        <v>42428</v>
      </c>
      <c r="BG63" s="99" t="s">
        <v>149</v>
      </c>
      <c r="BH63" s="98"/>
      <c r="BI63" s="98"/>
      <c r="BJ63" s="98"/>
      <c r="BK63" s="115"/>
      <c r="BL63" s="166" t="s">
        <v>19</v>
      </c>
      <c r="BM63" s="286"/>
      <c r="BN63" s="97"/>
      <c r="BO63" s="97"/>
      <c r="BP63" s="97">
        <v>1</v>
      </c>
      <c r="BQ63" s="97">
        <v>13</v>
      </c>
      <c r="BR63" s="97">
        <v>0</v>
      </c>
      <c r="BS63" s="97">
        <v>0</v>
      </c>
      <c r="BT63" s="97">
        <v>0</v>
      </c>
      <c r="BU63" s="97">
        <v>0</v>
      </c>
      <c r="BV63" s="97">
        <v>0</v>
      </c>
      <c r="BW63" s="97" t="s">
        <v>162</v>
      </c>
      <c r="BX63" s="97">
        <v>0</v>
      </c>
      <c r="BY63" s="97"/>
      <c r="BZ63" s="101"/>
      <c r="CA63" s="101"/>
      <c r="CB63" s="97"/>
      <c r="CC63" s="97" t="s">
        <v>162</v>
      </c>
      <c r="CD63" s="97"/>
      <c r="CE63" s="97"/>
      <c r="CF63" s="119" t="s">
        <v>167</v>
      </c>
      <c r="CG63" s="97" t="s">
        <v>167</v>
      </c>
      <c r="CH63" s="97"/>
      <c r="CI63" s="97" t="s">
        <v>167</v>
      </c>
      <c r="CQ63" s="398"/>
      <c r="CR63" s="398"/>
      <c r="CS63" s="398"/>
      <c r="CU63" s="398"/>
      <c r="CV63" s="398"/>
    </row>
    <row r="64" spans="1:100" ht="24.95" hidden="1" customHeight="1">
      <c r="A64" s="122">
        <v>64</v>
      </c>
      <c r="B64" s="122" t="s">
        <v>978</v>
      </c>
      <c r="C64" s="122" t="s">
        <v>979</v>
      </c>
      <c r="D64" s="122" t="s">
        <v>980</v>
      </c>
      <c r="E64" s="122" t="s">
        <v>981</v>
      </c>
      <c r="F64" s="122" t="s">
        <v>25</v>
      </c>
      <c r="G64" s="122">
        <v>3</v>
      </c>
      <c r="H64" s="122" t="s">
        <v>51</v>
      </c>
      <c r="I64" s="122" t="s">
        <v>37</v>
      </c>
      <c r="J64" s="122" t="s">
        <v>361</v>
      </c>
      <c r="K64" s="122" t="s">
        <v>982</v>
      </c>
      <c r="L64" s="122" t="s">
        <v>37</v>
      </c>
      <c r="M64" s="122" t="s">
        <v>149</v>
      </c>
      <c r="N64" s="241" t="s">
        <v>983</v>
      </c>
      <c r="O64" s="246" t="s">
        <v>150</v>
      </c>
      <c r="P64" s="22" t="s">
        <v>150</v>
      </c>
      <c r="Q64" s="122" t="s">
        <v>150</v>
      </c>
      <c r="R64" s="424" t="s">
        <v>984</v>
      </c>
      <c r="S64" s="122" t="s">
        <v>985</v>
      </c>
      <c r="T64" s="372" t="s">
        <v>986</v>
      </c>
      <c r="U64" s="123" t="s">
        <v>987</v>
      </c>
      <c r="V64" s="123">
        <v>27926</v>
      </c>
      <c r="W64" s="127" t="s">
        <v>988</v>
      </c>
      <c r="X64" s="127" t="s">
        <v>178</v>
      </c>
      <c r="Y64" s="127" t="s">
        <v>162</v>
      </c>
      <c r="Z64" s="127" t="s">
        <v>308</v>
      </c>
      <c r="AA64" s="122">
        <v>19.5</v>
      </c>
      <c r="AB64" s="123">
        <v>41304</v>
      </c>
      <c r="AC64" s="305">
        <v>41334</v>
      </c>
      <c r="AD64" s="123"/>
      <c r="AE64" s="20" t="s">
        <v>989</v>
      </c>
      <c r="AF64" s="23" t="s">
        <v>990</v>
      </c>
      <c r="AG64" s="130"/>
      <c r="AH64" s="122">
        <f t="shared" si="5"/>
        <v>2</v>
      </c>
      <c r="AI64" s="20" t="s">
        <v>160</v>
      </c>
      <c r="AJ64" s="20" t="s">
        <v>160</v>
      </c>
      <c r="AK64" s="130"/>
      <c r="AL64" s="130" t="s">
        <v>149</v>
      </c>
      <c r="AM64" s="130" t="s">
        <v>149</v>
      </c>
      <c r="AN64" s="130"/>
      <c r="AO64" s="130" t="s">
        <v>163</v>
      </c>
      <c r="AP64" s="130" t="s">
        <v>444</v>
      </c>
      <c r="AQ64" s="134" t="s">
        <v>948</v>
      </c>
      <c r="AR64" s="130" t="s">
        <v>149</v>
      </c>
      <c r="AS64" s="248" t="s">
        <v>991</v>
      </c>
      <c r="AT64" s="444" t="s">
        <v>284</v>
      </c>
      <c r="AU64" s="122" t="s">
        <v>992</v>
      </c>
      <c r="AV64" s="123"/>
      <c r="AW64" s="124">
        <v>41334</v>
      </c>
      <c r="AX64" s="124">
        <v>41579</v>
      </c>
      <c r="AY64" s="124" t="s">
        <v>149</v>
      </c>
      <c r="AZ64" s="124"/>
      <c r="BA64" s="124"/>
      <c r="BB64" s="124"/>
      <c r="BC64" s="125"/>
      <c r="BD64" s="124">
        <v>42217</v>
      </c>
      <c r="BE64" s="124" t="s">
        <v>149</v>
      </c>
      <c r="BF64" s="124">
        <v>42428</v>
      </c>
      <c r="BG64" s="124" t="s">
        <v>149</v>
      </c>
      <c r="BH64" s="123"/>
      <c r="BI64" s="123"/>
      <c r="BJ64" s="123"/>
      <c r="BK64" s="126">
        <v>42151</v>
      </c>
      <c r="BL64" s="122" t="s">
        <v>17</v>
      </c>
      <c r="BM64" s="242">
        <f t="shared" ref="BM64:BM66" si="14">DATEDIF(AW64,BK64, "M")+1</f>
        <v>27</v>
      </c>
      <c r="BN64" s="122">
        <f t="shared" ref="BN64:BN66" si="15">DATEDIF(AX64,BK64, "M")+1</f>
        <v>19</v>
      </c>
      <c r="BO64" s="122"/>
      <c r="BP64" s="122">
        <v>1</v>
      </c>
      <c r="BQ64" s="122">
        <v>0</v>
      </c>
      <c r="BR64" s="122">
        <v>12</v>
      </c>
      <c r="BS64" s="122">
        <v>0</v>
      </c>
      <c r="BT64" s="122">
        <v>0</v>
      </c>
      <c r="BU64" s="122">
        <v>1</v>
      </c>
      <c r="BV64" s="122">
        <v>1</v>
      </c>
      <c r="BW64" s="122" t="s">
        <v>993</v>
      </c>
      <c r="BX64" s="122">
        <v>0</v>
      </c>
      <c r="BY64" s="122"/>
      <c r="BZ64" s="128"/>
      <c r="CA64" s="128"/>
      <c r="CB64" s="122"/>
      <c r="CC64" s="122" t="s">
        <v>162</v>
      </c>
      <c r="CD64" s="122"/>
      <c r="CE64" s="122"/>
      <c r="CF64" s="407">
        <v>5</v>
      </c>
      <c r="CG64" s="122">
        <v>5</v>
      </c>
      <c r="CH64" s="122"/>
      <c r="CI64" s="122" t="s">
        <v>542</v>
      </c>
    </row>
    <row r="65" spans="1:87" ht="24.95" hidden="1" customHeight="1">
      <c r="A65" s="122">
        <v>65</v>
      </c>
      <c r="B65" s="122" t="s">
        <v>994</v>
      </c>
      <c r="C65" s="122" t="s">
        <v>995</v>
      </c>
      <c r="D65" s="122" t="s">
        <v>996</v>
      </c>
      <c r="E65" s="122" t="s">
        <v>997</v>
      </c>
      <c r="F65" s="122" t="s">
        <v>25</v>
      </c>
      <c r="G65" s="122">
        <v>3</v>
      </c>
      <c r="H65" s="122" t="s">
        <v>51</v>
      </c>
      <c r="I65" s="122" t="s">
        <v>30</v>
      </c>
      <c r="J65" s="122" t="s">
        <v>606</v>
      </c>
      <c r="K65" s="122"/>
      <c r="L65" s="122" t="s">
        <v>30</v>
      </c>
      <c r="M65" s="122" t="s">
        <v>149</v>
      </c>
      <c r="N65" s="241"/>
      <c r="O65" s="246" t="s">
        <v>150</v>
      </c>
      <c r="P65" s="22" t="s">
        <v>150</v>
      </c>
      <c r="Q65" s="122" t="s">
        <v>150</v>
      </c>
      <c r="R65" s="122" t="s">
        <v>998</v>
      </c>
      <c r="S65" s="122" t="s">
        <v>999</v>
      </c>
      <c r="T65" s="372" t="s">
        <v>1000</v>
      </c>
      <c r="U65" s="123" t="s">
        <v>1001</v>
      </c>
      <c r="V65" s="123">
        <v>28167</v>
      </c>
      <c r="W65" s="127" t="s">
        <v>1002</v>
      </c>
      <c r="X65" s="127" t="s">
        <v>178</v>
      </c>
      <c r="Y65" s="127" t="s">
        <v>162</v>
      </c>
      <c r="Z65" s="127" t="s">
        <v>157</v>
      </c>
      <c r="AA65" s="122">
        <v>15</v>
      </c>
      <c r="AB65" s="123">
        <v>41178</v>
      </c>
      <c r="AC65" s="305">
        <v>41334</v>
      </c>
      <c r="AD65" s="123"/>
      <c r="AE65" s="20" t="s">
        <v>1003</v>
      </c>
      <c r="AF65" s="130"/>
      <c r="AG65" s="130"/>
      <c r="AH65" s="122">
        <f t="shared" si="5"/>
        <v>1</v>
      </c>
      <c r="AI65" s="20" t="s">
        <v>160</v>
      </c>
      <c r="AJ65" s="130"/>
      <c r="AK65" s="130"/>
      <c r="AL65" s="130" t="s">
        <v>149</v>
      </c>
      <c r="AM65" s="130"/>
      <c r="AN65" s="130"/>
      <c r="AO65" s="130" t="s">
        <v>163</v>
      </c>
      <c r="AP65" s="130" t="s">
        <v>1004</v>
      </c>
      <c r="AQ65" s="134" t="s">
        <v>1005</v>
      </c>
      <c r="AR65" s="130" t="s">
        <v>149</v>
      </c>
      <c r="AS65" s="130"/>
      <c r="AT65" s="446" t="s">
        <v>1006</v>
      </c>
      <c r="AU65" s="122" t="s">
        <v>1007</v>
      </c>
      <c r="AV65" s="123"/>
      <c r="AW65" s="124">
        <v>41337</v>
      </c>
      <c r="AX65" s="124">
        <v>41596</v>
      </c>
      <c r="AY65" s="124" t="s">
        <v>149</v>
      </c>
      <c r="AZ65" s="124">
        <v>41883</v>
      </c>
      <c r="BA65" s="124"/>
      <c r="BB65" s="124">
        <v>42040</v>
      </c>
      <c r="BC65" s="125"/>
      <c r="BD65" s="124">
        <v>42217</v>
      </c>
      <c r="BE65" s="124" t="s">
        <v>149</v>
      </c>
      <c r="BF65" s="124">
        <v>42429</v>
      </c>
      <c r="BG65" s="124" t="s">
        <v>149</v>
      </c>
      <c r="BH65" s="123"/>
      <c r="BI65" s="123" t="s">
        <v>1008</v>
      </c>
      <c r="BJ65" s="123">
        <v>42957</v>
      </c>
      <c r="BK65" s="126">
        <v>42825</v>
      </c>
      <c r="BL65" s="122" t="s">
        <v>17</v>
      </c>
      <c r="BM65" s="242">
        <f t="shared" si="14"/>
        <v>49</v>
      </c>
      <c r="BN65" s="122">
        <f t="shared" si="15"/>
        <v>41</v>
      </c>
      <c r="BO65" s="127" t="s">
        <v>1009</v>
      </c>
      <c r="BP65" s="122">
        <v>1</v>
      </c>
      <c r="BQ65" s="122">
        <v>3</v>
      </c>
      <c r="BR65" s="122">
        <v>6</v>
      </c>
      <c r="BS65" s="122">
        <v>3</v>
      </c>
      <c r="BT65" s="122">
        <v>0</v>
      </c>
      <c r="BU65" s="122">
        <v>0</v>
      </c>
      <c r="BV65" s="122">
        <v>0</v>
      </c>
      <c r="BW65" s="122" t="s">
        <v>162</v>
      </c>
      <c r="BX65" s="122">
        <v>0</v>
      </c>
      <c r="BY65" s="122"/>
      <c r="BZ65" s="128"/>
      <c r="CA65" s="128"/>
      <c r="CB65" s="122"/>
      <c r="CC65" s="122" t="s">
        <v>162</v>
      </c>
      <c r="CD65" s="122"/>
      <c r="CE65" s="122"/>
      <c r="CF65" s="407">
        <v>3</v>
      </c>
      <c r="CG65" s="122">
        <v>3</v>
      </c>
      <c r="CH65" s="122"/>
      <c r="CI65" s="122" t="s">
        <v>814</v>
      </c>
    </row>
    <row r="66" spans="1:87" ht="24.95" hidden="1" customHeight="1">
      <c r="A66" s="122">
        <v>66</v>
      </c>
      <c r="B66" s="122" t="s">
        <v>1010</v>
      </c>
      <c r="C66" s="122" t="s">
        <v>1011</v>
      </c>
      <c r="D66" s="122" t="s">
        <v>21</v>
      </c>
      <c r="E66" s="122" t="s">
        <v>1012</v>
      </c>
      <c r="F66" s="122" t="s">
        <v>25</v>
      </c>
      <c r="G66" s="122">
        <v>3</v>
      </c>
      <c r="H66" s="122" t="s">
        <v>56</v>
      </c>
      <c r="I66" s="122" t="s">
        <v>39</v>
      </c>
      <c r="J66" s="122" t="s">
        <v>1013</v>
      </c>
      <c r="K66" s="122" t="s">
        <v>1014</v>
      </c>
      <c r="L66" s="122" t="s">
        <v>39</v>
      </c>
      <c r="M66" s="122" t="s">
        <v>149</v>
      </c>
      <c r="N66" s="241" t="s">
        <v>1015</v>
      </c>
      <c r="O66" s="246" t="s">
        <v>150</v>
      </c>
      <c r="P66" s="22" t="s">
        <v>150</v>
      </c>
      <c r="Q66" s="122" t="s">
        <v>150</v>
      </c>
      <c r="R66" s="122" t="s">
        <v>1016</v>
      </c>
      <c r="S66" s="122" t="s">
        <v>1017</v>
      </c>
      <c r="T66" s="372" t="s">
        <v>1018</v>
      </c>
      <c r="U66" s="123" t="s">
        <v>1019</v>
      </c>
      <c r="V66" s="123">
        <v>29476</v>
      </c>
      <c r="W66" s="127" t="s">
        <v>1020</v>
      </c>
      <c r="X66" s="127" t="s">
        <v>810</v>
      </c>
      <c r="Y66" s="127" t="s">
        <v>156</v>
      </c>
      <c r="Z66" s="127" t="s">
        <v>157</v>
      </c>
      <c r="AA66" s="122">
        <v>19.5</v>
      </c>
      <c r="AB66" s="123">
        <v>41205</v>
      </c>
      <c r="AC66" s="305">
        <v>40969</v>
      </c>
      <c r="AD66" s="123"/>
      <c r="AE66" s="20" t="s">
        <v>1021</v>
      </c>
      <c r="AF66" s="23" t="s">
        <v>1022</v>
      </c>
      <c r="AG66" s="130"/>
      <c r="AH66" s="122">
        <f t="shared" ref="AH66:AH97" si="16">COUNTA(AE66:AG66)</f>
        <v>2</v>
      </c>
      <c r="AI66" s="20" t="s">
        <v>160</v>
      </c>
      <c r="AJ66" s="20" t="s">
        <v>160</v>
      </c>
      <c r="AK66" s="130"/>
      <c r="AL66" s="130" t="s">
        <v>149</v>
      </c>
      <c r="AM66" s="130" t="s">
        <v>162</v>
      </c>
      <c r="AN66" s="130"/>
      <c r="AO66" s="130" t="s">
        <v>163</v>
      </c>
      <c r="AP66" s="130" t="s">
        <v>180</v>
      </c>
      <c r="AQ66" s="130" t="s">
        <v>249</v>
      </c>
      <c r="AR66" s="130" t="s">
        <v>149</v>
      </c>
      <c r="AS66" s="130"/>
      <c r="AT66" s="444" t="s">
        <v>541</v>
      </c>
      <c r="AU66" s="122" t="s">
        <v>1023</v>
      </c>
      <c r="AV66" s="123"/>
      <c r="AW66" s="124">
        <v>41334</v>
      </c>
      <c r="AX66" s="124">
        <v>41579</v>
      </c>
      <c r="AY66" s="124" t="s">
        <v>149</v>
      </c>
      <c r="AZ66" s="124">
        <v>41432</v>
      </c>
      <c r="BA66" s="124"/>
      <c r="BB66" s="124">
        <v>41590</v>
      </c>
      <c r="BC66" s="125" t="s">
        <v>1024</v>
      </c>
      <c r="BD66" s="124">
        <v>42217</v>
      </c>
      <c r="BE66" s="124" t="s">
        <v>149</v>
      </c>
      <c r="BF66" s="124">
        <v>42428</v>
      </c>
      <c r="BG66" s="124" t="s">
        <v>149</v>
      </c>
      <c r="BH66" s="123">
        <v>42260</v>
      </c>
      <c r="BI66" s="123">
        <v>42565</v>
      </c>
      <c r="BJ66" s="123">
        <v>42612</v>
      </c>
      <c r="BK66" s="126">
        <v>42612</v>
      </c>
      <c r="BL66" s="122" t="s">
        <v>17</v>
      </c>
      <c r="BM66" s="242">
        <f t="shared" si="14"/>
        <v>42</v>
      </c>
      <c r="BN66" s="122">
        <f t="shared" si="15"/>
        <v>34</v>
      </c>
      <c r="BO66" s="127" t="s">
        <v>1024</v>
      </c>
      <c r="BP66" s="122">
        <v>0</v>
      </c>
      <c r="BQ66" s="122">
        <v>0</v>
      </c>
      <c r="BR66" s="122">
        <v>8</v>
      </c>
      <c r="BS66" s="122">
        <v>2</v>
      </c>
      <c r="BT66" s="122">
        <v>0</v>
      </c>
      <c r="BU66" s="122">
        <v>0</v>
      </c>
      <c r="BV66" s="122">
        <v>0</v>
      </c>
      <c r="BW66" s="122" t="s">
        <v>162</v>
      </c>
      <c r="BX66" s="122">
        <v>0</v>
      </c>
      <c r="BY66" s="122"/>
      <c r="BZ66" s="128"/>
      <c r="CA66" s="128"/>
      <c r="CB66" s="122"/>
      <c r="CC66" s="122" t="s">
        <v>162</v>
      </c>
      <c r="CD66" s="122"/>
      <c r="CE66" s="122"/>
      <c r="CF66" s="407">
        <v>2</v>
      </c>
      <c r="CG66" s="122">
        <v>2</v>
      </c>
      <c r="CH66" s="122" t="s">
        <v>1025</v>
      </c>
      <c r="CI66" s="122" t="s">
        <v>542</v>
      </c>
    </row>
    <row r="67" spans="1:87" ht="24.95" hidden="1" customHeight="1">
      <c r="A67" s="122">
        <v>67</v>
      </c>
      <c r="B67" s="122" t="s">
        <v>1026</v>
      </c>
      <c r="C67" s="122" t="s">
        <v>1027</v>
      </c>
      <c r="D67" s="122" t="s">
        <v>1028</v>
      </c>
      <c r="E67" s="122" t="s">
        <v>1029</v>
      </c>
      <c r="F67" s="122" t="s">
        <v>25</v>
      </c>
      <c r="G67" s="122">
        <v>3</v>
      </c>
      <c r="H67" s="122" t="s">
        <v>49</v>
      </c>
      <c r="I67" s="122" t="s">
        <v>35</v>
      </c>
      <c r="J67" s="122" t="s">
        <v>1030</v>
      </c>
      <c r="K67" s="122" t="s">
        <v>1031</v>
      </c>
      <c r="L67" s="122" t="s">
        <v>35</v>
      </c>
      <c r="M67" s="122" t="s">
        <v>149</v>
      </c>
      <c r="N67" s="122" t="s">
        <v>1032</v>
      </c>
      <c r="O67" s="243"/>
      <c r="P67" s="244" t="s">
        <v>150</v>
      </c>
      <c r="Q67" s="122"/>
      <c r="R67" s="122" t="s">
        <v>1033</v>
      </c>
      <c r="S67" s="122" t="s">
        <v>1034</v>
      </c>
      <c r="T67" s="372" t="s">
        <v>1035</v>
      </c>
      <c r="U67" s="123" t="s">
        <v>1036</v>
      </c>
      <c r="V67" s="123">
        <v>28857</v>
      </c>
      <c r="W67" s="127" t="s">
        <v>1037</v>
      </c>
      <c r="X67" s="127" t="s">
        <v>178</v>
      </c>
      <c r="Y67" s="127" t="s">
        <v>162</v>
      </c>
      <c r="Z67" s="127" t="s">
        <v>157</v>
      </c>
      <c r="AA67" s="122">
        <v>5</v>
      </c>
      <c r="AB67" s="123">
        <v>41153</v>
      </c>
      <c r="AC67" s="305">
        <v>41334</v>
      </c>
      <c r="AD67" s="123"/>
      <c r="AE67" s="21" t="s">
        <v>1038</v>
      </c>
      <c r="AF67" s="23" t="s">
        <v>1039</v>
      </c>
      <c r="AG67" s="122"/>
      <c r="AH67" s="122">
        <f t="shared" si="16"/>
        <v>2</v>
      </c>
      <c r="AI67" s="20" t="s">
        <v>160</v>
      </c>
      <c r="AJ67" s="122" t="s">
        <v>201</v>
      </c>
      <c r="AK67" s="122"/>
      <c r="AL67" s="122">
        <v>2013</v>
      </c>
      <c r="AM67" s="122"/>
      <c r="AN67" s="122"/>
      <c r="AO67" s="122"/>
      <c r="AP67" s="122" t="s">
        <v>180</v>
      </c>
      <c r="AQ67" s="122"/>
      <c r="AR67" s="122"/>
      <c r="AS67" s="122"/>
      <c r="AT67" s="17" t="s">
        <v>203</v>
      </c>
      <c r="AU67" s="122" t="s">
        <v>1040</v>
      </c>
      <c r="AV67" s="123"/>
      <c r="AW67" s="124">
        <v>41334</v>
      </c>
      <c r="AX67" s="124">
        <v>41579</v>
      </c>
      <c r="AY67" s="124" t="s">
        <v>149</v>
      </c>
      <c r="AZ67" s="124"/>
      <c r="BA67" s="124"/>
      <c r="BB67" s="124"/>
      <c r="BC67" s="125"/>
      <c r="BD67" s="124">
        <v>42583</v>
      </c>
      <c r="BE67" s="124" t="s">
        <v>162</v>
      </c>
      <c r="BF67" s="124">
        <v>42793</v>
      </c>
      <c r="BG67" s="124" t="s">
        <v>162</v>
      </c>
      <c r="BH67" s="123"/>
      <c r="BI67" s="123"/>
      <c r="BJ67" s="123"/>
      <c r="BK67" s="126"/>
      <c r="BL67" s="131" t="s">
        <v>18</v>
      </c>
      <c r="BM67" s="242"/>
      <c r="BN67" s="122"/>
      <c r="BO67" s="122"/>
      <c r="BP67" s="122">
        <v>0</v>
      </c>
      <c r="BQ67" s="122">
        <v>0</v>
      </c>
      <c r="BR67" s="122">
        <v>0</v>
      </c>
      <c r="BS67" s="122">
        <v>0</v>
      </c>
      <c r="BT67" s="122">
        <v>0</v>
      </c>
      <c r="BU67" s="122">
        <v>0</v>
      </c>
      <c r="BV67" s="122">
        <v>0</v>
      </c>
      <c r="BW67" s="122" t="s">
        <v>1041</v>
      </c>
      <c r="BX67" s="122">
        <v>0</v>
      </c>
      <c r="BY67" s="122"/>
      <c r="BZ67" s="128"/>
      <c r="CA67" s="128"/>
      <c r="CB67" s="122"/>
      <c r="CC67" s="122" t="s">
        <v>162</v>
      </c>
      <c r="CD67" s="122"/>
      <c r="CE67" s="122"/>
      <c r="CF67" s="407" t="s">
        <v>167</v>
      </c>
      <c r="CG67" s="122" t="s">
        <v>167</v>
      </c>
      <c r="CH67" s="122"/>
      <c r="CI67" s="122" t="s">
        <v>814</v>
      </c>
    </row>
    <row r="68" spans="1:87" ht="24.95" hidden="1" customHeight="1">
      <c r="A68" s="122">
        <v>68</v>
      </c>
      <c r="B68" s="122" t="s">
        <v>1042</v>
      </c>
      <c r="C68" s="122" t="s">
        <v>1043</v>
      </c>
      <c r="D68" s="122"/>
      <c r="E68" s="122" t="s">
        <v>1044</v>
      </c>
      <c r="F68" s="122" t="s">
        <v>24</v>
      </c>
      <c r="G68" s="122">
        <v>3</v>
      </c>
      <c r="H68" s="122" t="s">
        <v>50</v>
      </c>
      <c r="I68" s="122" t="s">
        <v>44</v>
      </c>
      <c r="J68" s="122" t="s">
        <v>606</v>
      </c>
      <c r="K68" s="122" t="s">
        <v>606</v>
      </c>
      <c r="L68" s="122" t="s">
        <v>42</v>
      </c>
      <c r="M68" s="122" t="s">
        <v>149</v>
      </c>
      <c r="N68" s="249" t="s">
        <v>1045</v>
      </c>
      <c r="O68" s="246"/>
      <c r="P68" s="22" t="s">
        <v>150</v>
      </c>
      <c r="Q68" s="122" t="s">
        <v>150</v>
      </c>
      <c r="R68" s="132" t="s">
        <v>1046</v>
      </c>
      <c r="S68" s="122" t="s">
        <v>1047</v>
      </c>
      <c r="T68" s="372" t="s">
        <v>1048</v>
      </c>
      <c r="U68" s="123" t="s">
        <v>822</v>
      </c>
      <c r="V68" s="123">
        <v>28167</v>
      </c>
      <c r="W68" s="127" t="s">
        <v>1049</v>
      </c>
      <c r="X68" s="127" t="s">
        <v>178</v>
      </c>
      <c r="Y68" s="127" t="s">
        <v>156</v>
      </c>
      <c r="Z68" s="127" t="s">
        <v>157</v>
      </c>
      <c r="AA68" s="122">
        <v>8.5</v>
      </c>
      <c r="AB68" s="123">
        <v>41579</v>
      </c>
      <c r="AC68" s="305">
        <v>41334</v>
      </c>
      <c r="AD68" s="123"/>
      <c r="AE68" s="20" t="s">
        <v>1050</v>
      </c>
      <c r="AF68" s="20" t="s">
        <v>1051</v>
      </c>
      <c r="AG68" s="20"/>
      <c r="AH68" s="122">
        <f t="shared" si="16"/>
        <v>2</v>
      </c>
      <c r="AI68" s="20" t="s">
        <v>160</v>
      </c>
      <c r="AJ68" s="20" t="s">
        <v>160</v>
      </c>
      <c r="AK68" s="20"/>
      <c r="AL68" s="20" t="s">
        <v>162</v>
      </c>
      <c r="AM68" s="20" t="s">
        <v>162</v>
      </c>
      <c r="AN68" s="20"/>
      <c r="AO68" s="20" t="s">
        <v>163</v>
      </c>
      <c r="AP68" s="20" t="s">
        <v>202</v>
      </c>
      <c r="AQ68" s="20" t="s">
        <v>216</v>
      </c>
      <c r="AR68" s="20" t="s">
        <v>149</v>
      </c>
      <c r="AS68" s="20"/>
      <c r="AT68" s="442" t="s">
        <v>297</v>
      </c>
      <c r="AU68" s="122" t="s">
        <v>1052</v>
      </c>
      <c r="AV68" s="123"/>
      <c r="AW68" s="124">
        <v>41334</v>
      </c>
      <c r="AX68" s="124">
        <v>41579</v>
      </c>
      <c r="AY68" s="124" t="s">
        <v>149</v>
      </c>
      <c r="AZ68" s="124">
        <v>41415</v>
      </c>
      <c r="BA68" s="124">
        <v>41700</v>
      </c>
      <c r="BB68" s="124"/>
      <c r="BC68" s="125" t="s">
        <v>1053</v>
      </c>
      <c r="BD68" s="124">
        <v>42217</v>
      </c>
      <c r="BE68" s="124" t="s">
        <v>149</v>
      </c>
      <c r="BF68" s="124">
        <v>42428</v>
      </c>
      <c r="BG68" s="124" t="s">
        <v>149</v>
      </c>
      <c r="BH68" s="123"/>
      <c r="BI68" s="123"/>
      <c r="BJ68" s="123"/>
      <c r="BK68" s="126">
        <v>43568</v>
      </c>
      <c r="BL68" s="122" t="s">
        <v>17</v>
      </c>
      <c r="BM68" s="242">
        <f>DATEDIF(AW68,BK68, "M")+1</f>
        <v>74</v>
      </c>
      <c r="BN68" s="122">
        <f>DATEDIF(AX68,BK68, "M")+1</f>
        <v>66</v>
      </c>
      <c r="BO68" s="122"/>
      <c r="BP68" s="122">
        <v>1</v>
      </c>
      <c r="BQ68" s="122">
        <v>16</v>
      </c>
      <c r="BR68" s="122">
        <v>5</v>
      </c>
      <c r="BS68" s="122">
        <v>5</v>
      </c>
      <c r="BT68" s="122">
        <v>1</v>
      </c>
      <c r="BU68" s="122">
        <v>0</v>
      </c>
      <c r="BV68" s="122">
        <v>0</v>
      </c>
      <c r="BW68" s="122" t="s">
        <v>162</v>
      </c>
      <c r="BX68" s="122">
        <v>0</v>
      </c>
      <c r="BY68" s="122"/>
      <c r="BZ68" s="128"/>
      <c r="CA68" s="128"/>
      <c r="CB68" s="122"/>
      <c r="CC68" s="122" t="s">
        <v>162</v>
      </c>
      <c r="CD68" s="122"/>
      <c r="CE68" s="122"/>
      <c r="CF68" s="407">
        <v>1</v>
      </c>
      <c r="CG68" s="122">
        <v>3</v>
      </c>
      <c r="CH68" s="122"/>
      <c r="CI68" s="122" t="s">
        <v>814</v>
      </c>
    </row>
    <row r="69" spans="1:87" ht="24.95" hidden="1" customHeight="1">
      <c r="A69" s="135">
        <v>69</v>
      </c>
      <c r="B69" s="135" t="s">
        <v>1054</v>
      </c>
      <c r="C69" s="135" t="s">
        <v>1055</v>
      </c>
      <c r="D69" s="135"/>
      <c r="E69" s="135" t="s">
        <v>1056</v>
      </c>
      <c r="F69" s="135" t="s">
        <v>24</v>
      </c>
      <c r="G69" s="135">
        <v>3</v>
      </c>
      <c r="H69" s="136" t="s">
        <v>52</v>
      </c>
      <c r="I69" s="135" t="s">
        <v>41</v>
      </c>
      <c r="J69" s="135"/>
      <c r="K69" s="135"/>
      <c r="L69" s="135" t="s">
        <v>41</v>
      </c>
      <c r="M69" s="135" t="s">
        <v>149</v>
      </c>
      <c r="N69" s="135" t="s">
        <v>167</v>
      </c>
      <c r="O69" s="135" t="s">
        <v>167</v>
      </c>
      <c r="P69" s="135" t="s">
        <v>167</v>
      </c>
      <c r="Q69" s="135" t="s">
        <v>167</v>
      </c>
      <c r="R69" s="135"/>
      <c r="S69" s="135"/>
      <c r="T69" s="374"/>
      <c r="U69" s="138"/>
      <c r="V69" s="138"/>
      <c r="W69" s="250"/>
      <c r="X69" s="250"/>
      <c r="Y69" s="250"/>
      <c r="Z69" s="250"/>
      <c r="AA69" s="135"/>
      <c r="AB69" s="137"/>
      <c r="AC69" s="306">
        <v>41334</v>
      </c>
      <c r="AD69" s="138"/>
      <c r="AE69" s="139"/>
      <c r="AF69" s="138"/>
      <c r="AG69" s="138"/>
      <c r="AH69" s="135">
        <f t="shared" si="16"/>
        <v>0</v>
      </c>
      <c r="AI69" s="138"/>
      <c r="AJ69" s="138"/>
      <c r="AK69" s="138"/>
      <c r="AL69" s="138"/>
      <c r="AM69" s="138"/>
      <c r="AN69" s="138"/>
      <c r="AO69" s="138"/>
      <c r="AP69" s="138"/>
      <c r="AQ69" s="138"/>
      <c r="AR69" s="138"/>
      <c r="AS69" s="138"/>
      <c r="AT69" s="447"/>
      <c r="AU69" s="135"/>
      <c r="AV69" s="137"/>
      <c r="AW69" s="140">
        <v>41334</v>
      </c>
      <c r="AX69" s="140"/>
      <c r="AY69" s="140"/>
      <c r="AZ69" s="140"/>
      <c r="BA69" s="141"/>
      <c r="BB69" s="140"/>
      <c r="BC69" s="142"/>
      <c r="BD69" s="140"/>
      <c r="BE69" s="140"/>
      <c r="BF69" s="140"/>
      <c r="BG69" s="140"/>
      <c r="BH69" s="138"/>
      <c r="BI69" s="138"/>
      <c r="BJ69" s="138"/>
      <c r="BK69" s="138"/>
      <c r="BL69" s="95" t="s">
        <v>62</v>
      </c>
      <c r="BM69" s="251" t="s">
        <v>62</v>
      </c>
      <c r="BN69" s="251"/>
      <c r="BO69" s="135"/>
      <c r="BP69" s="135"/>
      <c r="BQ69" s="135"/>
      <c r="BR69" s="135"/>
      <c r="BS69" s="135"/>
      <c r="BT69" s="135"/>
      <c r="BU69" s="135"/>
      <c r="BV69" s="135"/>
      <c r="BW69" s="135" t="s">
        <v>162</v>
      </c>
      <c r="BX69" s="135"/>
      <c r="BY69" s="135"/>
      <c r="BZ69" s="143"/>
      <c r="CA69" s="143"/>
      <c r="CB69" s="135"/>
      <c r="CC69" s="135"/>
      <c r="CD69" s="135"/>
      <c r="CE69" s="135"/>
      <c r="CF69" s="408"/>
      <c r="CG69" s="91"/>
      <c r="CH69" s="91"/>
      <c r="CI69" s="91" t="s">
        <v>167</v>
      </c>
    </row>
    <row r="70" spans="1:87" ht="24.95" hidden="1" customHeight="1">
      <c r="A70" s="97">
        <v>70</v>
      </c>
      <c r="B70" s="97" t="s">
        <v>1057</v>
      </c>
      <c r="C70" s="97" t="s">
        <v>1058</v>
      </c>
      <c r="D70" s="97"/>
      <c r="E70" s="97" t="s">
        <v>1059</v>
      </c>
      <c r="F70" s="97" t="s">
        <v>24</v>
      </c>
      <c r="G70" s="97">
        <v>3</v>
      </c>
      <c r="H70" s="97" t="s">
        <v>55</v>
      </c>
      <c r="I70" s="97" t="s">
        <v>43</v>
      </c>
      <c r="J70" s="97"/>
      <c r="K70" s="97"/>
      <c r="L70" s="97" t="s">
        <v>43</v>
      </c>
      <c r="M70" s="97" t="s">
        <v>162</v>
      </c>
      <c r="N70" s="97" t="s">
        <v>167</v>
      </c>
      <c r="O70" s="97" t="s">
        <v>167</v>
      </c>
      <c r="P70" s="97" t="s">
        <v>167</v>
      </c>
      <c r="Q70" s="97" t="s">
        <v>167</v>
      </c>
      <c r="R70" s="97"/>
      <c r="S70" s="97"/>
      <c r="T70" s="371"/>
      <c r="U70" s="98"/>
      <c r="V70" s="98"/>
      <c r="W70" s="179"/>
      <c r="X70" s="179"/>
      <c r="Y70" s="179"/>
      <c r="Z70" s="179"/>
      <c r="AA70" s="97"/>
      <c r="AB70" s="98"/>
      <c r="AC70" s="303">
        <v>41334</v>
      </c>
      <c r="AD70" s="98">
        <v>42004</v>
      </c>
      <c r="AE70" s="98"/>
      <c r="AF70" s="98"/>
      <c r="AG70" s="98"/>
      <c r="AH70" s="97">
        <f t="shared" si="16"/>
        <v>0</v>
      </c>
      <c r="AI70" s="98"/>
      <c r="AJ70" s="98"/>
      <c r="AK70" s="98"/>
      <c r="AL70" s="98"/>
      <c r="AM70" s="98"/>
      <c r="AN70" s="98"/>
      <c r="AO70" s="98"/>
      <c r="AP70" s="98"/>
      <c r="AQ70" s="98"/>
      <c r="AR70" s="98"/>
      <c r="AS70" s="98"/>
      <c r="AT70" s="437"/>
      <c r="AU70" s="97"/>
      <c r="AV70" s="98"/>
      <c r="AW70" s="99">
        <v>41334</v>
      </c>
      <c r="AX70" s="99"/>
      <c r="AY70" s="99"/>
      <c r="AZ70" s="99"/>
      <c r="BA70" s="99"/>
      <c r="BB70" s="99"/>
      <c r="BC70" s="100"/>
      <c r="BD70" s="99"/>
      <c r="BE70" s="99"/>
      <c r="BF70" s="99"/>
      <c r="BG70" s="99"/>
      <c r="BH70" s="98"/>
      <c r="BI70" s="98"/>
      <c r="BJ70" s="98"/>
      <c r="BK70" s="98"/>
      <c r="BL70" s="121" t="s">
        <v>19</v>
      </c>
      <c r="BM70" s="235" t="s">
        <v>19</v>
      </c>
      <c r="BN70" s="235"/>
      <c r="BO70" s="97"/>
      <c r="BP70" s="97"/>
      <c r="BQ70" s="97"/>
      <c r="BR70" s="97"/>
      <c r="BS70" s="97"/>
      <c r="BT70" s="97"/>
      <c r="BU70" s="97"/>
      <c r="BV70" s="97"/>
      <c r="BW70" s="97" t="s">
        <v>162</v>
      </c>
      <c r="BX70" s="97"/>
      <c r="BY70" s="97"/>
      <c r="BZ70" s="101"/>
      <c r="CA70" s="101"/>
      <c r="CB70" s="97"/>
      <c r="CC70" s="97"/>
      <c r="CD70" s="97"/>
      <c r="CE70" s="97"/>
      <c r="CF70" s="119"/>
      <c r="CG70" s="97"/>
      <c r="CH70" s="97"/>
      <c r="CI70" s="97" t="s">
        <v>167</v>
      </c>
    </row>
    <row r="71" spans="1:87" ht="24.95" hidden="1" customHeight="1">
      <c r="A71" s="144">
        <v>71</v>
      </c>
      <c r="B71" s="144" t="s">
        <v>1060</v>
      </c>
      <c r="C71" s="144" t="s">
        <v>1061</v>
      </c>
      <c r="D71" s="144" t="s">
        <v>623</v>
      </c>
      <c r="E71" s="144" t="s">
        <v>1062</v>
      </c>
      <c r="F71" s="144" t="s">
        <v>24</v>
      </c>
      <c r="G71" s="144">
        <v>4</v>
      </c>
      <c r="H71" s="144" t="s">
        <v>51</v>
      </c>
      <c r="I71" s="144" t="s">
        <v>30</v>
      </c>
      <c r="J71" s="144" t="s">
        <v>1063</v>
      </c>
      <c r="K71" s="144" t="s">
        <v>1064</v>
      </c>
      <c r="L71" s="144" t="s">
        <v>40</v>
      </c>
      <c r="M71" s="144" t="s">
        <v>162</v>
      </c>
      <c r="N71" s="252" t="s">
        <v>1065</v>
      </c>
      <c r="O71" s="48" t="s">
        <v>150</v>
      </c>
      <c r="P71" s="48" t="s">
        <v>150</v>
      </c>
      <c r="Q71" s="144"/>
      <c r="R71" s="144" t="s">
        <v>1066</v>
      </c>
      <c r="S71" s="145" t="s">
        <v>1067</v>
      </c>
      <c r="T71" s="375" t="s">
        <v>1068</v>
      </c>
      <c r="U71" s="146" t="s">
        <v>1069</v>
      </c>
      <c r="V71" s="146">
        <v>27906</v>
      </c>
      <c r="W71" s="253" t="s">
        <v>1070</v>
      </c>
      <c r="X71" s="253" t="s">
        <v>178</v>
      </c>
      <c r="Y71" s="253" t="s">
        <v>162</v>
      </c>
      <c r="Z71" s="253" t="s">
        <v>157</v>
      </c>
      <c r="AA71" s="144">
        <v>33</v>
      </c>
      <c r="AB71" s="146">
        <v>42277</v>
      </c>
      <c r="AC71" s="307">
        <v>41699</v>
      </c>
      <c r="AD71" s="146"/>
      <c r="AE71" s="144" t="s">
        <v>1071</v>
      </c>
      <c r="AF71" s="147" t="s">
        <v>1072</v>
      </c>
      <c r="AG71" s="147"/>
      <c r="AH71" s="144">
        <f t="shared" si="16"/>
        <v>2</v>
      </c>
      <c r="AI71" s="254" t="s">
        <v>161</v>
      </c>
      <c r="AJ71" s="147"/>
      <c r="AK71" s="147"/>
      <c r="AL71" s="147" t="s">
        <v>149</v>
      </c>
      <c r="AM71" s="147"/>
      <c r="AN71" s="147"/>
      <c r="AO71" s="147" t="s">
        <v>163</v>
      </c>
      <c r="AP71" s="147" t="s">
        <v>1004</v>
      </c>
      <c r="AQ71" s="147" t="s">
        <v>444</v>
      </c>
      <c r="AR71" s="147" t="s">
        <v>149</v>
      </c>
      <c r="AS71" s="147"/>
      <c r="AT71" s="448" t="s">
        <v>327</v>
      </c>
      <c r="AU71" s="144" t="s">
        <v>1073</v>
      </c>
      <c r="AV71" s="146"/>
      <c r="AW71" s="148">
        <v>41700</v>
      </c>
      <c r="AX71" s="148">
        <v>41946</v>
      </c>
      <c r="AY71" s="148" t="s">
        <v>149</v>
      </c>
      <c r="AZ71" s="148"/>
      <c r="BA71" s="148"/>
      <c r="BB71" s="148"/>
      <c r="BC71" s="149" t="s">
        <v>1074</v>
      </c>
      <c r="BD71" s="148">
        <v>42585</v>
      </c>
      <c r="BE71" s="148" t="s">
        <v>149</v>
      </c>
      <c r="BF71" s="148">
        <v>42793</v>
      </c>
      <c r="BG71" s="148" t="s">
        <v>149</v>
      </c>
      <c r="BH71" s="146">
        <v>42951</v>
      </c>
      <c r="BI71" s="146"/>
      <c r="BJ71" s="146"/>
      <c r="BK71" s="150">
        <v>43089</v>
      </c>
      <c r="BL71" s="151" t="s">
        <v>17</v>
      </c>
      <c r="BM71" s="255">
        <f>DATEDIF(AW71,BK71, "M")+1</f>
        <v>46</v>
      </c>
      <c r="BN71" s="151">
        <f t="shared" ref="BN71:BN85" si="17">DATEDIF(AX71,BK71, "M")+1</f>
        <v>38</v>
      </c>
      <c r="BO71" s="144"/>
      <c r="BP71" s="144">
        <v>2</v>
      </c>
      <c r="BQ71" s="144">
        <v>0</v>
      </c>
      <c r="BR71" s="144">
        <v>2</v>
      </c>
      <c r="BS71" s="144">
        <v>3</v>
      </c>
      <c r="BT71" s="144">
        <v>1</v>
      </c>
      <c r="BU71" s="144">
        <v>0</v>
      </c>
      <c r="BV71" s="144">
        <v>1</v>
      </c>
      <c r="BW71" s="144" t="s">
        <v>162</v>
      </c>
      <c r="BX71" s="144">
        <v>0</v>
      </c>
      <c r="BY71" s="144"/>
      <c r="BZ71" s="152"/>
      <c r="CA71" s="152"/>
      <c r="CB71" s="144"/>
      <c r="CC71" s="144" t="s">
        <v>162</v>
      </c>
      <c r="CD71" s="144"/>
      <c r="CE71" s="144"/>
      <c r="CF71" s="409">
        <v>2</v>
      </c>
      <c r="CG71" s="151">
        <v>3</v>
      </c>
      <c r="CH71" s="151">
        <v>2</v>
      </c>
      <c r="CI71" s="151" t="s">
        <v>504</v>
      </c>
    </row>
    <row r="72" spans="1:87" ht="24.95" hidden="1" customHeight="1">
      <c r="A72" s="151">
        <v>72</v>
      </c>
      <c r="B72" s="151" t="s">
        <v>1075</v>
      </c>
      <c r="C72" s="151" t="s">
        <v>1076</v>
      </c>
      <c r="D72" s="151" t="s">
        <v>1077</v>
      </c>
      <c r="E72" s="151" t="s">
        <v>1078</v>
      </c>
      <c r="F72" s="151" t="s">
        <v>24</v>
      </c>
      <c r="G72" s="151">
        <v>4</v>
      </c>
      <c r="H72" s="144" t="s">
        <v>55</v>
      </c>
      <c r="I72" s="144" t="s">
        <v>43</v>
      </c>
      <c r="J72" s="144" t="s">
        <v>1079</v>
      </c>
      <c r="K72" s="144" t="s">
        <v>1080</v>
      </c>
      <c r="L72" s="144" t="s">
        <v>43</v>
      </c>
      <c r="M72" s="144" t="s">
        <v>149</v>
      </c>
      <c r="N72" s="151">
        <v>769258</v>
      </c>
      <c r="O72" s="256" t="s">
        <v>150</v>
      </c>
      <c r="P72" s="257" t="s">
        <v>150</v>
      </c>
      <c r="Q72" s="151" t="s">
        <v>150</v>
      </c>
      <c r="R72" s="151" t="s">
        <v>1081</v>
      </c>
      <c r="S72" s="151" t="s">
        <v>1082</v>
      </c>
      <c r="T72" s="376" t="s">
        <v>1083</v>
      </c>
      <c r="U72" s="154" t="s">
        <v>822</v>
      </c>
      <c r="V72" s="154">
        <v>29840</v>
      </c>
      <c r="W72" s="162" t="s">
        <v>1084</v>
      </c>
      <c r="X72" s="162" t="s">
        <v>155</v>
      </c>
      <c r="Y72" s="162" t="s">
        <v>156</v>
      </c>
      <c r="Z72" s="162" t="s">
        <v>157</v>
      </c>
      <c r="AA72" s="151">
        <v>6</v>
      </c>
      <c r="AB72" s="154">
        <v>42809</v>
      </c>
      <c r="AC72" s="308">
        <v>41699</v>
      </c>
      <c r="AD72" s="154"/>
      <c r="AE72" s="28" t="s">
        <v>1085</v>
      </c>
      <c r="AF72" s="151"/>
      <c r="AG72" s="151"/>
      <c r="AH72" s="151">
        <f t="shared" si="16"/>
        <v>1</v>
      </c>
      <c r="AI72" s="27" t="s">
        <v>160</v>
      </c>
      <c r="AJ72" s="151"/>
      <c r="AK72" s="151"/>
      <c r="AL72" s="151" t="s">
        <v>149</v>
      </c>
      <c r="AM72" s="151"/>
      <c r="AN72" s="151"/>
      <c r="AO72" s="151" t="s">
        <v>181</v>
      </c>
      <c r="AP72" s="151" t="s">
        <v>181</v>
      </c>
      <c r="AQ72" s="151" t="s">
        <v>1086</v>
      </c>
      <c r="AR72" s="151"/>
      <c r="AS72" s="151"/>
      <c r="AT72" s="26" t="s">
        <v>371</v>
      </c>
      <c r="AU72" s="151" t="s">
        <v>1087</v>
      </c>
      <c r="AV72" s="154"/>
      <c r="AW72" s="156">
        <v>41700</v>
      </c>
      <c r="AX72" s="156">
        <v>41946</v>
      </c>
      <c r="AY72" s="156" t="s">
        <v>149</v>
      </c>
      <c r="AZ72" s="156">
        <v>42341</v>
      </c>
      <c r="BA72" s="156">
        <v>42579</v>
      </c>
      <c r="BB72" s="156"/>
      <c r="BC72" s="157" t="s">
        <v>1088</v>
      </c>
      <c r="BD72" s="156">
        <v>42950</v>
      </c>
      <c r="BE72" s="156" t="s">
        <v>162</v>
      </c>
      <c r="BF72" s="156">
        <v>43164</v>
      </c>
      <c r="BG72" s="156" t="s">
        <v>162</v>
      </c>
      <c r="BH72" s="154"/>
      <c r="BI72" s="154"/>
      <c r="BJ72" s="154"/>
      <c r="BK72" s="158">
        <v>43799</v>
      </c>
      <c r="BL72" s="151" t="s">
        <v>17</v>
      </c>
      <c r="BM72" s="255">
        <f t="shared" ref="BM72:BM79" si="18">DATEDIF(AW72,BK72, "M")+1</f>
        <v>69</v>
      </c>
      <c r="BN72" s="151">
        <f t="shared" si="17"/>
        <v>61</v>
      </c>
      <c r="BO72" s="151"/>
      <c r="BP72" s="151">
        <v>1</v>
      </c>
      <c r="BQ72" s="151">
        <v>17</v>
      </c>
      <c r="BR72" s="151">
        <v>11</v>
      </c>
      <c r="BS72" s="151">
        <v>4</v>
      </c>
      <c r="BT72" s="151">
        <v>0</v>
      </c>
      <c r="BU72" s="151">
        <v>0</v>
      </c>
      <c r="BV72" s="151">
        <v>0</v>
      </c>
      <c r="BW72" s="151" t="s">
        <v>162</v>
      </c>
      <c r="BX72" s="151">
        <v>0</v>
      </c>
      <c r="BY72" s="151"/>
      <c r="BZ72" s="159"/>
      <c r="CA72" s="159"/>
      <c r="CB72" s="151"/>
      <c r="CC72" s="151" t="s">
        <v>162</v>
      </c>
      <c r="CD72" s="151"/>
      <c r="CE72" s="151"/>
      <c r="CF72" s="410">
        <v>1</v>
      </c>
      <c r="CG72" s="151" t="s">
        <v>167</v>
      </c>
      <c r="CH72" s="151"/>
      <c r="CI72" s="151" t="s">
        <v>814</v>
      </c>
    </row>
    <row r="73" spans="1:87" ht="24.95" hidden="1" customHeight="1">
      <c r="A73" s="151">
        <v>73</v>
      </c>
      <c r="B73" s="151" t="s">
        <v>1089</v>
      </c>
      <c r="C73" s="151" t="s">
        <v>1090</v>
      </c>
      <c r="D73" s="151" t="s">
        <v>21</v>
      </c>
      <c r="E73" s="151" t="s">
        <v>1091</v>
      </c>
      <c r="F73" s="151" t="s">
        <v>24</v>
      </c>
      <c r="G73" s="151">
        <v>4</v>
      </c>
      <c r="H73" s="144" t="s">
        <v>57</v>
      </c>
      <c r="I73" s="144" t="s">
        <v>33</v>
      </c>
      <c r="J73" s="144" t="s">
        <v>606</v>
      </c>
      <c r="K73" s="144" t="s">
        <v>1092</v>
      </c>
      <c r="L73" s="144" t="s">
        <v>33</v>
      </c>
      <c r="M73" s="144" t="s">
        <v>149</v>
      </c>
      <c r="N73" s="210" t="s">
        <v>1093</v>
      </c>
      <c r="O73" s="259" t="s">
        <v>150</v>
      </c>
      <c r="P73" s="25" t="s">
        <v>150</v>
      </c>
      <c r="Q73" s="151" t="s">
        <v>150</v>
      </c>
      <c r="R73" s="151" t="s">
        <v>1094</v>
      </c>
      <c r="S73" s="160" t="s">
        <v>1095</v>
      </c>
      <c r="T73" s="376" t="s">
        <v>1096</v>
      </c>
      <c r="U73" s="154" t="s">
        <v>822</v>
      </c>
      <c r="V73" s="154">
        <v>28400</v>
      </c>
      <c r="W73" s="162" t="s">
        <v>1097</v>
      </c>
      <c r="X73" s="162" t="s">
        <v>810</v>
      </c>
      <c r="Y73" s="162" t="s">
        <v>156</v>
      </c>
      <c r="Z73" s="162" t="s">
        <v>157</v>
      </c>
      <c r="AA73" s="151">
        <v>25.5</v>
      </c>
      <c r="AB73" s="154">
        <v>41710</v>
      </c>
      <c r="AC73" s="308">
        <v>41699</v>
      </c>
      <c r="AD73" s="154"/>
      <c r="AE73" s="27" t="s">
        <v>1098</v>
      </c>
      <c r="AF73" s="27" t="s">
        <v>1099</v>
      </c>
      <c r="AG73" s="27" t="s">
        <v>1100</v>
      </c>
      <c r="AH73" s="151">
        <f t="shared" si="16"/>
        <v>3</v>
      </c>
      <c r="AI73" s="27" t="s">
        <v>160</v>
      </c>
      <c r="AJ73" s="161"/>
      <c r="AK73" s="161"/>
      <c r="AL73" s="161" t="s">
        <v>162</v>
      </c>
      <c r="AM73" s="161"/>
      <c r="AN73" s="161"/>
      <c r="AO73" s="161" t="s">
        <v>163</v>
      </c>
      <c r="AP73" s="161" t="s">
        <v>180</v>
      </c>
      <c r="AQ73" s="161" t="s">
        <v>202</v>
      </c>
      <c r="AR73" s="161" t="s">
        <v>162</v>
      </c>
      <c r="AS73" s="161"/>
      <c r="AT73" s="449" t="s">
        <v>556</v>
      </c>
      <c r="AU73" s="151" t="s">
        <v>1101</v>
      </c>
      <c r="AV73" s="154"/>
      <c r="AW73" s="156">
        <v>41700</v>
      </c>
      <c r="AX73" s="156">
        <v>41946</v>
      </c>
      <c r="AY73" s="156" t="s">
        <v>149</v>
      </c>
      <c r="AZ73" s="156"/>
      <c r="BA73" s="156"/>
      <c r="BB73" s="156"/>
      <c r="BC73" s="157"/>
      <c r="BD73" s="156">
        <v>42585</v>
      </c>
      <c r="BE73" s="156" t="s">
        <v>149</v>
      </c>
      <c r="BF73" s="156">
        <v>42793</v>
      </c>
      <c r="BG73" s="156" t="s">
        <v>149</v>
      </c>
      <c r="BH73" s="154"/>
      <c r="BI73" s="154"/>
      <c r="BJ73" s="154"/>
      <c r="BK73" s="158">
        <v>42824</v>
      </c>
      <c r="BL73" s="151" t="s">
        <v>17</v>
      </c>
      <c r="BM73" s="255">
        <f t="shared" si="18"/>
        <v>37</v>
      </c>
      <c r="BN73" s="151">
        <f t="shared" si="17"/>
        <v>29</v>
      </c>
      <c r="BO73" s="151"/>
      <c r="BP73" s="151">
        <v>1</v>
      </c>
      <c r="BQ73" s="151">
        <v>4</v>
      </c>
      <c r="BR73" s="151">
        <v>8</v>
      </c>
      <c r="BS73" s="151">
        <v>1</v>
      </c>
      <c r="BT73" s="151">
        <v>0</v>
      </c>
      <c r="BU73" s="151">
        <v>0</v>
      </c>
      <c r="BV73" s="151">
        <v>0</v>
      </c>
      <c r="BW73" s="151" t="s">
        <v>162</v>
      </c>
      <c r="BX73" s="151">
        <v>0</v>
      </c>
      <c r="BY73" s="151"/>
      <c r="BZ73" s="159"/>
      <c r="CA73" s="159"/>
      <c r="CB73" s="151"/>
      <c r="CC73" s="151" t="s">
        <v>162</v>
      </c>
      <c r="CD73" s="151"/>
      <c r="CE73" s="151"/>
      <c r="CF73" s="410">
        <v>3</v>
      </c>
      <c r="CG73" s="151">
        <v>4</v>
      </c>
      <c r="CH73" s="151"/>
      <c r="CI73" s="151" t="s">
        <v>814</v>
      </c>
    </row>
    <row r="74" spans="1:87" ht="24.95" hidden="1" customHeight="1">
      <c r="A74" s="151">
        <v>74</v>
      </c>
      <c r="B74" s="151" t="s">
        <v>1102</v>
      </c>
      <c r="C74" s="151" t="s">
        <v>1103</v>
      </c>
      <c r="D74" s="151" t="s">
        <v>1104</v>
      </c>
      <c r="E74" s="151" t="s">
        <v>1105</v>
      </c>
      <c r="F74" s="151" t="s">
        <v>25</v>
      </c>
      <c r="G74" s="151">
        <v>4</v>
      </c>
      <c r="H74" s="144" t="s">
        <v>51</v>
      </c>
      <c r="I74" s="144" t="s">
        <v>37</v>
      </c>
      <c r="J74" s="144" t="s">
        <v>1106</v>
      </c>
      <c r="K74" s="144" t="s">
        <v>1107</v>
      </c>
      <c r="L74" s="144" t="s">
        <v>37</v>
      </c>
      <c r="M74" s="144" t="s">
        <v>149</v>
      </c>
      <c r="N74" s="210" t="s">
        <v>1108</v>
      </c>
      <c r="O74" s="259" t="s">
        <v>150</v>
      </c>
      <c r="P74" s="25" t="s">
        <v>150</v>
      </c>
      <c r="Q74" s="151" t="s">
        <v>150</v>
      </c>
      <c r="R74" s="151" t="s">
        <v>1109</v>
      </c>
      <c r="S74" s="151" t="s">
        <v>1110</v>
      </c>
      <c r="T74" s="376" t="s">
        <v>1111</v>
      </c>
      <c r="U74" s="154" t="s">
        <v>1112</v>
      </c>
      <c r="V74" s="154">
        <v>27152</v>
      </c>
      <c r="W74" s="162" t="s">
        <v>1113</v>
      </c>
      <c r="X74" s="162" t="s">
        <v>155</v>
      </c>
      <c r="Y74" s="162" t="s">
        <v>162</v>
      </c>
      <c r="Z74" s="162" t="s">
        <v>157</v>
      </c>
      <c r="AA74" s="151">
        <v>14</v>
      </c>
      <c r="AB74" s="154">
        <v>41348</v>
      </c>
      <c r="AC74" s="308">
        <v>41699</v>
      </c>
      <c r="AD74" s="154"/>
      <c r="AE74" s="151" t="s">
        <v>1114</v>
      </c>
      <c r="AF74" s="151" t="s">
        <v>1115</v>
      </c>
      <c r="AG74" s="161"/>
      <c r="AH74" s="151">
        <f t="shared" si="16"/>
        <v>2</v>
      </c>
      <c r="AI74" s="27" t="s">
        <v>160</v>
      </c>
      <c r="AJ74" s="161"/>
      <c r="AK74" s="161"/>
      <c r="AL74" s="161" t="s">
        <v>149</v>
      </c>
      <c r="AM74" s="161"/>
      <c r="AN74" s="161"/>
      <c r="AO74" s="161" t="s">
        <v>163</v>
      </c>
      <c r="AP74" s="161" t="s">
        <v>202</v>
      </c>
      <c r="AQ74" s="316" t="s">
        <v>216</v>
      </c>
      <c r="AR74" s="161" t="s">
        <v>149</v>
      </c>
      <c r="AS74" s="316" t="s">
        <v>1116</v>
      </c>
      <c r="AT74" s="449" t="s">
        <v>284</v>
      </c>
      <c r="AU74" s="151" t="s">
        <v>1117</v>
      </c>
      <c r="AV74" s="154"/>
      <c r="AW74" s="156">
        <v>41700</v>
      </c>
      <c r="AX74" s="156">
        <v>41946</v>
      </c>
      <c r="AY74" s="156" t="s">
        <v>149</v>
      </c>
      <c r="AZ74" s="156"/>
      <c r="BA74" s="156"/>
      <c r="BB74" s="156"/>
      <c r="BC74" s="157" t="s">
        <v>1118</v>
      </c>
      <c r="BD74" s="156">
        <v>42585</v>
      </c>
      <c r="BE74" s="156" t="s">
        <v>149</v>
      </c>
      <c r="BF74" s="156">
        <v>42793</v>
      </c>
      <c r="BG74" s="156" t="s">
        <v>149</v>
      </c>
      <c r="BH74" s="154"/>
      <c r="BI74" s="154"/>
      <c r="BJ74" s="154"/>
      <c r="BK74" s="158">
        <v>42825</v>
      </c>
      <c r="BL74" s="151" t="s">
        <v>17</v>
      </c>
      <c r="BM74" s="255">
        <f t="shared" si="18"/>
        <v>37</v>
      </c>
      <c r="BN74" s="151">
        <f t="shared" si="17"/>
        <v>29</v>
      </c>
      <c r="BO74" s="162" t="s">
        <v>1118</v>
      </c>
      <c r="BP74" s="151">
        <v>9</v>
      </c>
      <c r="BQ74" s="151">
        <v>6</v>
      </c>
      <c r="BR74" s="151">
        <v>15</v>
      </c>
      <c r="BS74" s="151">
        <v>0</v>
      </c>
      <c r="BT74" s="151">
        <v>1</v>
      </c>
      <c r="BU74" s="151">
        <v>0</v>
      </c>
      <c r="BV74" s="151">
        <v>0</v>
      </c>
      <c r="BW74" s="151" t="s">
        <v>162</v>
      </c>
      <c r="BX74" s="151">
        <v>0</v>
      </c>
      <c r="BY74" s="151"/>
      <c r="BZ74" s="159"/>
      <c r="CA74" s="159"/>
      <c r="CB74" s="151"/>
      <c r="CC74" s="151" t="s">
        <v>162</v>
      </c>
      <c r="CD74" s="151"/>
      <c r="CE74" s="151"/>
      <c r="CF74" s="410">
        <v>3</v>
      </c>
      <c r="CG74" s="151">
        <v>3</v>
      </c>
      <c r="CH74" s="151"/>
      <c r="CI74" s="151" t="s">
        <v>814</v>
      </c>
    </row>
    <row r="75" spans="1:87" ht="24.95" hidden="1" customHeight="1">
      <c r="A75" s="151">
        <v>75</v>
      </c>
      <c r="B75" s="151" t="s">
        <v>1119</v>
      </c>
      <c r="C75" s="151" t="s">
        <v>1120</v>
      </c>
      <c r="D75" s="151" t="s">
        <v>1121</v>
      </c>
      <c r="E75" s="151" t="s">
        <v>1122</v>
      </c>
      <c r="F75" s="151" t="s">
        <v>24</v>
      </c>
      <c r="G75" s="151">
        <v>4</v>
      </c>
      <c r="H75" s="144" t="s">
        <v>51</v>
      </c>
      <c r="I75" s="144" t="s">
        <v>30</v>
      </c>
      <c r="J75" s="144" t="s">
        <v>1123</v>
      </c>
      <c r="K75" s="144" t="s">
        <v>148</v>
      </c>
      <c r="L75" s="144" t="s">
        <v>30</v>
      </c>
      <c r="M75" s="144" t="s">
        <v>149</v>
      </c>
      <c r="N75" s="151">
        <v>65466</v>
      </c>
      <c r="O75" s="256" t="s">
        <v>150</v>
      </c>
      <c r="P75" s="257" t="s">
        <v>150</v>
      </c>
      <c r="Q75" s="151" t="s">
        <v>150</v>
      </c>
      <c r="R75" s="423" t="s">
        <v>1124</v>
      </c>
      <c r="S75" s="151" t="s">
        <v>1125</v>
      </c>
      <c r="T75" s="376" t="s">
        <v>1126</v>
      </c>
      <c r="U75" s="154" t="s">
        <v>153</v>
      </c>
      <c r="V75" s="154">
        <v>27687</v>
      </c>
      <c r="W75" s="162" t="s">
        <v>1127</v>
      </c>
      <c r="X75" s="162" t="s">
        <v>178</v>
      </c>
      <c r="Y75" s="162" t="s">
        <v>162</v>
      </c>
      <c r="Z75" s="162" t="s">
        <v>157</v>
      </c>
      <c r="AA75" s="151">
        <v>3</v>
      </c>
      <c r="AB75" s="154">
        <v>41830</v>
      </c>
      <c r="AC75" s="308">
        <v>41699</v>
      </c>
      <c r="AD75" s="154"/>
      <c r="AE75" s="28" t="s">
        <v>1128</v>
      </c>
      <c r="AF75" s="28" t="s">
        <v>1129</v>
      </c>
      <c r="AG75" s="151"/>
      <c r="AH75" s="151">
        <f t="shared" si="16"/>
        <v>2</v>
      </c>
      <c r="AI75" s="27" t="s">
        <v>160</v>
      </c>
      <c r="AJ75" s="151"/>
      <c r="AK75" s="151"/>
      <c r="AL75" s="151" t="s">
        <v>149</v>
      </c>
      <c r="AM75" s="151"/>
      <c r="AN75" s="151"/>
      <c r="AO75" s="151" t="s">
        <v>163</v>
      </c>
      <c r="AP75" s="151" t="s">
        <v>202</v>
      </c>
      <c r="AQ75" s="162" t="s">
        <v>1130</v>
      </c>
      <c r="AR75" s="151" t="s">
        <v>149</v>
      </c>
      <c r="AS75" s="151"/>
      <c r="AT75" s="26" t="s">
        <v>327</v>
      </c>
      <c r="AU75" s="151" t="s">
        <v>1131</v>
      </c>
      <c r="AV75" s="154"/>
      <c r="AW75" s="156">
        <v>41700</v>
      </c>
      <c r="AX75" s="156">
        <v>41946</v>
      </c>
      <c r="AY75" s="156" t="s">
        <v>149</v>
      </c>
      <c r="AZ75" s="156">
        <v>42866</v>
      </c>
      <c r="BA75" s="156">
        <v>42829</v>
      </c>
      <c r="BB75" s="156">
        <v>42863</v>
      </c>
      <c r="BC75" s="157" t="s">
        <v>1132</v>
      </c>
      <c r="BD75" s="156">
        <v>42950</v>
      </c>
      <c r="BE75" s="156" t="s">
        <v>162</v>
      </c>
      <c r="BF75" s="156">
        <v>43164</v>
      </c>
      <c r="BG75" s="156" t="s">
        <v>162</v>
      </c>
      <c r="BH75" s="154"/>
      <c r="BI75" s="154"/>
      <c r="BJ75" s="154"/>
      <c r="BK75" s="158">
        <v>44260</v>
      </c>
      <c r="BL75" s="151" t="s">
        <v>17</v>
      </c>
      <c r="BM75" s="255">
        <f t="shared" si="18"/>
        <v>85</v>
      </c>
      <c r="BN75" s="151">
        <f t="shared" si="17"/>
        <v>77</v>
      </c>
      <c r="BO75" s="151"/>
      <c r="BP75" s="151">
        <v>14</v>
      </c>
      <c r="BQ75" s="151">
        <v>17</v>
      </c>
      <c r="BR75" s="151">
        <v>2</v>
      </c>
      <c r="BS75" s="151">
        <v>5</v>
      </c>
      <c r="BT75" s="151">
        <v>5</v>
      </c>
      <c r="BU75" s="151">
        <v>0</v>
      </c>
      <c r="BV75" s="151">
        <v>0</v>
      </c>
      <c r="BW75" s="151" t="s">
        <v>162</v>
      </c>
      <c r="BX75" s="151">
        <v>0</v>
      </c>
      <c r="BY75" s="151"/>
      <c r="BZ75" s="159"/>
      <c r="CA75" s="159"/>
      <c r="CB75" s="151"/>
      <c r="CC75" s="151" t="s">
        <v>162</v>
      </c>
      <c r="CD75" s="151"/>
      <c r="CE75" s="151"/>
      <c r="CF75" s="410">
        <v>2</v>
      </c>
      <c r="CG75" s="151">
        <v>2</v>
      </c>
      <c r="CH75" s="151"/>
      <c r="CI75" s="151" t="s">
        <v>542</v>
      </c>
    </row>
    <row r="76" spans="1:87" ht="24.95" hidden="1" customHeight="1">
      <c r="A76" s="151">
        <v>76</v>
      </c>
      <c r="B76" s="151" t="s">
        <v>1133</v>
      </c>
      <c r="C76" s="151" t="s">
        <v>1134</v>
      </c>
      <c r="D76" s="151" t="s">
        <v>21</v>
      </c>
      <c r="E76" s="151" t="s">
        <v>1135</v>
      </c>
      <c r="F76" s="151" t="s">
        <v>24</v>
      </c>
      <c r="G76" s="151">
        <v>4</v>
      </c>
      <c r="H76" s="144" t="s">
        <v>57</v>
      </c>
      <c r="I76" s="144" t="s">
        <v>33</v>
      </c>
      <c r="J76" s="144" t="s">
        <v>1136</v>
      </c>
      <c r="K76" s="144" t="s">
        <v>1137</v>
      </c>
      <c r="L76" s="144" t="s">
        <v>43</v>
      </c>
      <c r="M76" s="144" t="s">
        <v>162</v>
      </c>
      <c r="N76" s="151">
        <v>1018550</v>
      </c>
      <c r="O76" s="256" t="s">
        <v>150</v>
      </c>
      <c r="P76" s="257" t="s">
        <v>150</v>
      </c>
      <c r="Q76" s="151" t="s">
        <v>150</v>
      </c>
      <c r="R76" s="151" t="s">
        <v>1138</v>
      </c>
      <c r="S76" s="151" t="s">
        <v>1139</v>
      </c>
      <c r="T76" s="376" t="s">
        <v>1140</v>
      </c>
      <c r="U76" s="154" t="s">
        <v>1141</v>
      </c>
      <c r="V76" s="154">
        <v>29807</v>
      </c>
      <c r="W76" s="162" t="s">
        <v>1142</v>
      </c>
      <c r="X76" s="162" t="s">
        <v>178</v>
      </c>
      <c r="Y76" s="162" t="s">
        <v>162</v>
      </c>
      <c r="Z76" s="162" t="s">
        <v>157</v>
      </c>
      <c r="AA76" s="151">
        <v>13.5</v>
      </c>
      <c r="AB76" s="154">
        <v>42005</v>
      </c>
      <c r="AC76" s="308">
        <v>41699</v>
      </c>
      <c r="AD76" s="154"/>
      <c r="AE76" s="28" t="s">
        <v>1143</v>
      </c>
      <c r="AF76" s="151" t="s">
        <v>1144</v>
      </c>
      <c r="AG76" s="151" t="s">
        <v>1145</v>
      </c>
      <c r="AH76" s="151">
        <f t="shared" si="16"/>
        <v>3</v>
      </c>
      <c r="AI76" s="27" t="s">
        <v>161</v>
      </c>
      <c r="AJ76" s="151"/>
      <c r="AK76" s="151"/>
      <c r="AL76" s="151" t="s">
        <v>149</v>
      </c>
      <c r="AM76" s="151"/>
      <c r="AN76" s="151"/>
      <c r="AO76" s="151" t="s">
        <v>163</v>
      </c>
      <c r="AP76" s="151" t="s">
        <v>180</v>
      </c>
      <c r="AQ76" s="151" t="s">
        <v>180</v>
      </c>
      <c r="AR76" s="151" t="s">
        <v>162</v>
      </c>
      <c r="AS76" s="151"/>
      <c r="AT76" s="26" t="s">
        <v>584</v>
      </c>
      <c r="AU76" s="151" t="s">
        <v>1146</v>
      </c>
      <c r="AV76" s="154"/>
      <c r="AW76" s="156">
        <v>41700</v>
      </c>
      <c r="AX76" s="156">
        <v>41946</v>
      </c>
      <c r="AY76" s="156" t="s">
        <v>149</v>
      </c>
      <c r="AZ76" s="156">
        <v>42104</v>
      </c>
      <c r="BA76" s="156">
        <v>42109</v>
      </c>
      <c r="BB76" s="156"/>
      <c r="BC76" s="157"/>
      <c r="BD76" s="156">
        <v>42585</v>
      </c>
      <c r="BE76" s="156" t="s">
        <v>149</v>
      </c>
      <c r="BF76" s="156">
        <v>42793</v>
      </c>
      <c r="BG76" s="156" t="s">
        <v>149</v>
      </c>
      <c r="BH76" s="154"/>
      <c r="BI76" s="154"/>
      <c r="BJ76" s="154"/>
      <c r="BK76" s="158">
        <v>44365</v>
      </c>
      <c r="BL76" s="151" t="s">
        <v>17</v>
      </c>
      <c r="BM76" s="255">
        <f t="shared" si="18"/>
        <v>88</v>
      </c>
      <c r="BN76" s="151">
        <f t="shared" si="17"/>
        <v>80</v>
      </c>
      <c r="BO76" s="151" t="s">
        <v>1147</v>
      </c>
      <c r="BP76" s="151">
        <v>1</v>
      </c>
      <c r="BQ76" s="151">
        <v>11</v>
      </c>
      <c r="BR76" s="151">
        <v>3</v>
      </c>
      <c r="BS76" s="151">
        <v>2</v>
      </c>
      <c r="BT76" s="151">
        <v>0</v>
      </c>
      <c r="BU76" s="151">
        <v>0</v>
      </c>
      <c r="BV76" s="151">
        <v>0</v>
      </c>
      <c r="BW76" s="151" t="s">
        <v>162</v>
      </c>
      <c r="BX76" s="151">
        <v>0</v>
      </c>
      <c r="BY76" s="151"/>
      <c r="BZ76" s="159"/>
      <c r="CA76" s="159"/>
      <c r="CB76" s="151"/>
      <c r="CC76" s="151" t="s">
        <v>162</v>
      </c>
      <c r="CD76" s="151"/>
      <c r="CE76" s="151"/>
      <c r="CF76" s="410">
        <v>1</v>
      </c>
      <c r="CG76" s="151">
        <v>2</v>
      </c>
      <c r="CH76" s="151"/>
      <c r="CI76" s="151" t="s">
        <v>814</v>
      </c>
    </row>
    <row r="77" spans="1:87" ht="24.95" hidden="1" customHeight="1">
      <c r="A77" s="151">
        <v>77</v>
      </c>
      <c r="B77" s="151" t="s">
        <v>1148</v>
      </c>
      <c r="C77" s="151" t="s">
        <v>186</v>
      </c>
      <c r="D77" s="151" t="s">
        <v>1149</v>
      </c>
      <c r="E77" s="151" t="s">
        <v>1150</v>
      </c>
      <c r="F77" s="151" t="s">
        <v>25</v>
      </c>
      <c r="G77" s="151">
        <v>4</v>
      </c>
      <c r="H77" s="144" t="s">
        <v>49</v>
      </c>
      <c r="I77" s="144" t="s">
        <v>35</v>
      </c>
      <c r="J77" s="144" t="s">
        <v>1151</v>
      </c>
      <c r="K77" s="144" t="s">
        <v>1152</v>
      </c>
      <c r="L77" s="144" t="s">
        <v>40</v>
      </c>
      <c r="M77" s="144" t="s">
        <v>162</v>
      </c>
      <c r="N77" s="151" t="s">
        <v>1153</v>
      </c>
      <c r="O77" s="256" t="s">
        <v>150</v>
      </c>
      <c r="P77" s="257" t="s">
        <v>150</v>
      </c>
      <c r="Q77" s="257"/>
      <c r="R77" s="151" t="s">
        <v>1154</v>
      </c>
      <c r="S77" s="151" t="s">
        <v>1155</v>
      </c>
      <c r="T77" s="376" t="s">
        <v>1156</v>
      </c>
      <c r="U77" s="154" t="s">
        <v>822</v>
      </c>
      <c r="V77" s="154">
        <v>29345</v>
      </c>
      <c r="W77" s="162" t="s">
        <v>1157</v>
      </c>
      <c r="X77" s="162" t="s">
        <v>178</v>
      </c>
      <c r="Y77" s="162" t="s">
        <v>162</v>
      </c>
      <c r="Z77" s="162" t="s">
        <v>157</v>
      </c>
      <c r="AA77" s="151">
        <v>17</v>
      </c>
      <c r="AB77" s="154">
        <v>41730</v>
      </c>
      <c r="AC77" s="308">
        <v>41699</v>
      </c>
      <c r="AD77" s="154"/>
      <c r="AE77" s="151" t="s">
        <v>1158</v>
      </c>
      <c r="AF77" s="151" t="s">
        <v>1159</v>
      </c>
      <c r="AG77" s="151" t="s">
        <v>1160</v>
      </c>
      <c r="AH77" s="151">
        <f>COUNTA(AF77:AG77)</f>
        <v>2</v>
      </c>
      <c r="AI77" s="27" t="s">
        <v>161</v>
      </c>
      <c r="AJ77" s="151"/>
      <c r="AK77" s="151"/>
      <c r="AL77" s="151" t="s">
        <v>149</v>
      </c>
      <c r="AM77" s="151"/>
      <c r="AN77" s="151"/>
      <c r="AO77" s="151" t="s">
        <v>163</v>
      </c>
      <c r="AP77" s="151" t="s">
        <v>1161</v>
      </c>
      <c r="AQ77" s="151" t="s">
        <v>202</v>
      </c>
      <c r="AR77" s="151" t="s">
        <v>149</v>
      </c>
      <c r="AS77" s="151"/>
      <c r="AT77" s="26" t="s">
        <v>203</v>
      </c>
      <c r="AU77" s="151" t="s">
        <v>1162</v>
      </c>
      <c r="AV77" s="154"/>
      <c r="AW77" s="156">
        <v>41700</v>
      </c>
      <c r="AX77" s="156">
        <v>41946</v>
      </c>
      <c r="AY77" s="156" t="s">
        <v>149</v>
      </c>
      <c r="AZ77" s="156">
        <v>42047</v>
      </c>
      <c r="BA77" s="156">
        <v>42073</v>
      </c>
      <c r="BB77" s="156"/>
      <c r="BC77" s="157" t="s">
        <v>1163</v>
      </c>
      <c r="BD77" s="156">
        <v>42585</v>
      </c>
      <c r="BE77" s="156" t="s">
        <v>149</v>
      </c>
      <c r="BF77" s="156">
        <v>42793</v>
      </c>
      <c r="BG77" s="156" t="s">
        <v>149</v>
      </c>
      <c r="BH77" s="154"/>
      <c r="BI77" s="154"/>
      <c r="BJ77" s="154"/>
      <c r="BK77" s="158">
        <v>44442</v>
      </c>
      <c r="BL77" s="151" t="s">
        <v>17</v>
      </c>
      <c r="BM77" s="255">
        <f t="shared" si="18"/>
        <v>91</v>
      </c>
      <c r="BN77" s="151">
        <f t="shared" si="17"/>
        <v>83</v>
      </c>
      <c r="BO77" s="151"/>
      <c r="BP77" s="151">
        <v>0</v>
      </c>
      <c r="BQ77" s="151">
        <v>0</v>
      </c>
      <c r="BR77" s="151">
        <v>0</v>
      </c>
      <c r="BS77" s="151">
        <v>0</v>
      </c>
      <c r="BT77" s="151">
        <v>0</v>
      </c>
      <c r="BU77" s="151">
        <v>0</v>
      </c>
      <c r="BV77" s="151">
        <v>0</v>
      </c>
      <c r="BW77" s="151" t="s">
        <v>1164</v>
      </c>
      <c r="BX77" s="151">
        <v>0</v>
      </c>
      <c r="BY77" s="151"/>
      <c r="BZ77" s="159"/>
      <c r="CA77" s="159"/>
      <c r="CB77" s="151"/>
      <c r="CC77" s="151" t="s">
        <v>162</v>
      </c>
      <c r="CD77" s="151"/>
      <c r="CE77" s="151"/>
      <c r="CF77" s="410">
        <v>1</v>
      </c>
      <c r="CG77" s="151">
        <v>2</v>
      </c>
      <c r="CH77" s="151"/>
      <c r="CI77" s="151" t="s">
        <v>814</v>
      </c>
    </row>
    <row r="78" spans="1:87" ht="24.95" hidden="1" customHeight="1">
      <c r="A78" s="151">
        <v>78</v>
      </c>
      <c r="B78" s="151" t="s">
        <v>1165</v>
      </c>
      <c r="C78" s="151" t="s">
        <v>1166</v>
      </c>
      <c r="D78" s="151"/>
      <c r="E78" s="151" t="s">
        <v>1167</v>
      </c>
      <c r="F78" s="151" t="s">
        <v>24</v>
      </c>
      <c r="G78" s="151">
        <v>4</v>
      </c>
      <c r="H78" s="144" t="s">
        <v>55</v>
      </c>
      <c r="I78" s="144" t="s">
        <v>43</v>
      </c>
      <c r="J78" s="144" t="s">
        <v>1168</v>
      </c>
      <c r="K78" s="144" t="s">
        <v>1169</v>
      </c>
      <c r="L78" s="144" t="s">
        <v>43</v>
      </c>
      <c r="M78" s="144" t="s">
        <v>149</v>
      </c>
      <c r="N78" s="151"/>
      <c r="O78" s="256" t="s">
        <v>150</v>
      </c>
      <c r="P78" s="256" t="s">
        <v>150</v>
      </c>
      <c r="Q78" s="151" t="s">
        <v>150</v>
      </c>
      <c r="R78" s="151" t="s">
        <v>1170</v>
      </c>
      <c r="S78" s="151" t="s">
        <v>1171</v>
      </c>
      <c r="T78" s="377">
        <v>27716861252</v>
      </c>
      <c r="U78" s="154" t="s">
        <v>1172</v>
      </c>
      <c r="V78" s="154">
        <v>29781</v>
      </c>
      <c r="W78" s="162" t="s">
        <v>1173</v>
      </c>
      <c r="X78" s="162" t="s">
        <v>155</v>
      </c>
      <c r="Y78" s="162" t="s">
        <v>162</v>
      </c>
      <c r="Z78" s="162" t="s">
        <v>157</v>
      </c>
      <c r="AA78" s="151">
        <v>12</v>
      </c>
      <c r="AB78" s="154">
        <v>41617</v>
      </c>
      <c r="AC78" s="308">
        <v>41699</v>
      </c>
      <c r="AD78" s="154"/>
      <c r="AE78" s="28" t="s">
        <v>1174</v>
      </c>
      <c r="AF78" s="151"/>
      <c r="AG78" s="151"/>
      <c r="AH78" s="151">
        <f t="shared" si="16"/>
        <v>1</v>
      </c>
      <c r="AI78" s="27" t="s">
        <v>160</v>
      </c>
      <c r="AJ78" s="151"/>
      <c r="AK78" s="151"/>
      <c r="AL78" s="151" t="s">
        <v>162</v>
      </c>
      <c r="AM78" s="151"/>
      <c r="AN78" s="151"/>
      <c r="AO78" s="151" t="s">
        <v>163</v>
      </c>
      <c r="AP78" s="151" t="s">
        <v>202</v>
      </c>
      <c r="AQ78" s="151"/>
      <c r="AR78" s="151"/>
      <c r="AS78" s="151"/>
      <c r="AT78" s="26" t="s">
        <v>371</v>
      </c>
      <c r="AU78" s="151" t="s">
        <v>1175</v>
      </c>
      <c r="AV78" s="154"/>
      <c r="AW78" s="156">
        <v>41700</v>
      </c>
      <c r="AX78" s="156">
        <v>41946</v>
      </c>
      <c r="AY78" s="156" t="s">
        <v>149</v>
      </c>
      <c r="AZ78" s="156">
        <v>42846</v>
      </c>
      <c r="BA78" s="156">
        <v>42509</v>
      </c>
      <c r="BB78" s="156"/>
      <c r="BC78" s="157" t="s">
        <v>1176</v>
      </c>
      <c r="BD78" s="156">
        <v>43315</v>
      </c>
      <c r="BE78" s="156" t="s">
        <v>162</v>
      </c>
      <c r="BF78" s="156">
        <v>43528</v>
      </c>
      <c r="BG78" s="156" t="s">
        <v>162</v>
      </c>
      <c r="BH78" s="154"/>
      <c r="BI78" s="154"/>
      <c r="BJ78" s="154"/>
      <c r="BK78" s="158">
        <v>44658</v>
      </c>
      <c r="BL78" s="144" t="s">
        <v>17</v>
      </c>
      <c r="BM78" s="255">
        <f t="shared" si="18"/>
        <v>98</v>
      </c>
      <c r="BN78" s="151">
        <f t="shared" si="17"/>
        <v>90</v>
      </c>
      <c r="BO78" s="151" t="s">
        <v>1177</v>
      </c>
      <c r="BP78" s="151">
        <v>4</v>
      </c>
      <c r="BQ78" s="151">
        <v>5</v>
      </c>
      <c r="BR78" s="151">
        <v>0</v>
      </c>
      <c r="BS78" s="151">
        <v>2</v>
      </c>
      <c r="BT78" s="151">
        <v>3</v>
      </c>
      <c r="BU78" s="151">
        <v>0</v>
      </c>
      <c r="BV78" s="151">
        <v>0</v>
      </c>
      <c r="BW78" s="151" t="s">
        <v>162</v>
      </c>
      <c r="BX78" s="151">
        <v>0</v>
      </c>
      <c r="BY78" s="151"/>
      <c r="BZ78" s="159"/>
      <c r="CA78" s="159"/>
      <c r="CB78" s="151"/>
      <c r="CC78" s="151" t="s">
        <v>162</v>
      </c>
      <c r="CD78" s="151"/>
      <c r="CE78" s="151"/>
      <c r="CF78" s="410">
        <v>0</v>
      </c>
      <c r="CG78" s="151">
        <v>1</v>
      </c>
      <c r="CH78" s="151"/>
      <c r="CI78" s="151" t="s">
        <v>814</v>
      </c>
    </row>
    <row r="79" spans="1:87" ht="24.95" hidden="1" customHeight="1">
      <c r="A79" s="151">
        <v>79</v>
      </c>
      <c r="B79" s="151" t="s">
        <v>1178</v>
      </c>
      <c r="C79" s="151" t="s">
        <v>1179</v>
      </c>
      <c r="D79" s="151" t="s">
        <v>1180</v>
      </c>
      <c r="E79" s="151" t="s">
        <v>1181</v>
      </c>
      <c r="F79" s="151" t="s">
        <v>25</v>
      </c>
      <c r="G79" s="151">
        <v>4</v>
      </c>
      <c r="H79" s="144" t="s">
        <v>49</v>
      </c>
      <c r="I79" s="144" t="s">
        <v>40</v>
      </c>
      <c r="J79" s="144" t="s">
        <v>1182</v>
      </c>
      <c r="K79" s="144" t="s">
        <v>1183</v>
      </c>
      <c r="L79" s="144" t="s">
        <v>40</v>
      </c>
      <c r="M79" s="144" t="s">
        <v>149</v>
      </c>
      <c r="N79" s="151" t="s">
        <v>1184</v>
      </c>
      <c r="O79" s="256" t="s">
        <v>150</v>
      </c>
      <c r="P79" s="257" t="s">
        <v>860</v>
      </c>
      <c r="Q79" s="151" t="s">
        <v>860</v>
      </c>
      <c r="R79" s="151" t="s">
        <v>1185</v>
      </c>
      <c r="S79" s="151" t="s">
        <v>1186</v>
      </c>
      <c r="T79" s="376" t="s">
        <v>1187</v>
      </c>
      <c r="U79" s="154" t="s">
        <v>1188</v>
      </c>
      <c r="V79" s="154">
        <v>29842</v>
      </c>
      <c r="W79" s="162" t="s">
        <v>1189</v>
      </c>
      <c r="X79" s="162" t="s">
        <v>155</v>
      </c>
      <c r="Y79" s="162" t="s">
        <v>156</v>
      </c>
      <c r="Z79" s="162" t="s">
        <v>157</v>
      </c>
      <c r="AA79" s="151">
        <v>37</v>
      </c>
      <c r="AB79" s="154">
        <v>42078</v>
      </c>
      <c r="AC79" s="308">
        <v>41699</v>
      </c>
      <c r="AD79" s="154"/>
      <c r="AE79" s="28" t="s">
        <v>1190</v>
      </c>
      <c r="AF79" s="151"/>
      <c r="AG79" s="151"/>
      <c r="AH79" s="151">
        <f t="shared" si="16"/>
        <v>1</v>
      </c>
      <c r="AI79" s="27" t="s">
        <v>160</v>
      </c>
      <c r="AJ79" s="151"/>
      <c r="AK79" s="151"/>
      <c r="AL79" s="151" t="s">
        <v>149</v>
      </c>
      <c r="AM79" s="151"/>
      <c r="AN79" s="151"/>
      <c r="AO79" s="151" t="s">
        <v>163</v>
      </c>
      <c r="AP79" s="151" t="s">
        <v>1191</v>
      </c>
      <c r="AQ79" s="151" t="s">
        <v>1191</v>
      </c>
      <c r="AR79" s="151"/>
      <c r="AS79" s="151"/>
      <c r="AT79" s="26" t="s">
        <v>419</v>
      </c>
      <c r="AU79" s="151" t="s">
        <v>1192</v>
      </c>
      <c r="AV79" s="154"/>
      <c r="AW79" s="156">
        <v>41700</v>
      </c>
      <c r="AX79" s="156">
        <v>41946</v>
      </c>
      <c r="AY79" s="156" t="s">
        <v>149</v>
      </c>
      <c r="AZ79" s="156">
        <v>43699</v>
      </c>
      <c r="BA79" s="156">
        <v>42238</v>
      </c>
      <c r="BB79" s="156"/>
      <c r="BC79" s="157"/>
      <c r="BD79" s="156">
        <v>42585</v>
      </c>
      <c r="BE79" s="156" t="s">
        <v>149</v>
      </c>
      <c r="BF79" s="156">
        <v>42793</v>
      </c>
      <c r="BG79" s="156" t="s">
        <v>149</v>
      </c>
      <c r="BH79" s="154"/>
      <c r="BI79" s="154"/>
      <c r="BJ79" s="154"/>
      <c r="BK79" s="158">
        <v>45191</v>
      </c>
      <c r="BL79" s="163" t="s">
        <v>17</v>
      </c>
      <c r="BM79" s="258">
        <f t="shared" si="18"/>
        <v>115</v>
      </c>
      <c r="BN79" s="151">
        <f t="shared" si="17"/>
        <v>107</v>
      </c>
      <c r="BO79" s="151" t="s">
        <v>1193</v>
      </c>
      <c r="BP79" s="151">
        <v>0</v>
      </c>
      <c r="BQ79" s="151">
        <v>5</v>
      </c>
      <c r="BR79" s="151">
        <v>0</v>
      </c>
      <c r="BS79" s="151">
        <v>1</v>
      </c>
      <c r="BT79" s="151">
        <v>0</v>
      </c>
      <c r="BU79" s="151">
        <v>0</v>
      </c>
      <c r="BV79" s="151">
        <v>0</v>
      </c>
      <c r="BW79" s="151" t="s">
        <v>1164</v>
      </c>
      <c r="BX79" s="151">
        <v>0</v>
      </c>
      <c r="BY79" s="151"/>
      <c r="BZ79" s="159"/>
      <c r="CA79" s="159"/>
      <c r="CB79" s="151"/>
      <c r="CC79" s="151" t="s">
        <v>162</v>
      </c>
      <c r="CD79" s="151"/>
      <c r="CE79" s="151"/>
      <c r="CF79" s="410">
        <v>1</v>
      </c>
      <c r="CG79" s="151">
        <v>3</v>
      </c>
      <c r="CH79" s="151"/>
      <c r="CI79" s="151" t="s">
        <v>814</v>
      </c>
    </row>
    <row r="80" spans="1:87" ht="24.95" hidden="1" customHeight="1">
      <c r="A80" s="151">
        <v>80</v>
      </c>
      <c r="B80" s="151" t="s">
        <v>1194</v>
      </c>
      <c r="C80" s="151" t="s">
        <v>1195</v>
      </c>
      <c r="D80" s="151" t="s">
        <v>1196</v>
      </c>
      <c r="E80" s="151" t="s">
        <v>1197</v>
      </c>
      <c r="F80" s="151" t="s">
        <v>25</v>
      </c>
      <c r="G80" s="151">
        <v>4</v>
      </c>
      <c r="H80" s="144" t="s">
        <v>50</v>
      </c>
      <c r="I80" s="144" t="s">
        <v>44</v>
      </c>
      <c r="J80" s="144" t="s">
        <v>1198</v>
      </c>
      <c r="K80" s="144" t="s">
        <v>1199</v>
      </c>
      <c r="L80" s="144" t="s">
        <v>42</v>
      </c>
      <c r="M80" s="144" t="s">
        <v>149</v>
      </c>
      <c r="N80" s="153" t="s">
        <v>1200</v>
      </c>
      <c r="O80" s="256" t="s">
        <v>321</v>
      </c>
      <c r="P80" s="257" t="s">
        <v>150</v>
      </c>
      <c r="Q80" s="151" t="s">
        <v>150</v>
      </c>
      <c r="R80" s="151" t="s">
        <v>1201</v>
      </c>
      <c r="S80" s="151" t="s">
        <v>1202</v>
      </c>
      <c r="T80" s="376" t="s">
        <v>1203</v>
      </c>
      <c r="U80" s="154" t="s">
        <v>1204</v>
      </c>
      <c r="V80" s="154">
        <v>30933</v>
      </c>
      <c r="W80" s="162" t="s">
        <v>1205</v>
      </c>
      <c r="X80" s="162" t="s">
        <v>178</v>
      </c>
      <c r="Y80" s="162" t="s">
        <v>162</v>
      </c>
      <c r="Z80" s="162" t="s">
        <v>157</v>
      </c>
      <c r="AA80" s="151">
        <v>36</v>
      </c>
      <c r="AB80" s="154">
        <v>41729</v>
      </c>
      <c r="AC80" s="308">
        <v>41699</v>
      </c>
      <c r="AD80" s="154"/>
      <c r="AE80" s="29" t="s">
        <v>1206</v>
      </c>
      <c r="AF80" s="151" t="s">
        <v>1207</v>
      </c>
      <c r="AG80" s="151" t="s">
        <v>1208</v>
      </c>
      <c r="AH80" s="151">
        <f t="shared" si="16"/>
        <v>3</v>
      </c>
      <c r="AI80" s="27" t="s">
        <v>160</v>
      </c>
      <c r="AJ80" s="151"/>
      <c r="AK80" s="151"/>
      <c r="AL80" s="151" t="s">
        <v>149</v>
      </c>
      <c r="AM80" s="151"/>
      <c r="AN80" s="151"/>
      <c r="AO80" s="151" t="s">
        <v>181</v>
      </c>
      <c r="AP80" s="151" t="s">
        <v>1209</v>
      </c>
      <c r="AQ80" s="151" t="s">
        <v>1210</v>
      </c>
      <c r="AR80" s="151" t="s">
        <v>149</v>
      </c>
      <c r="AS80" s="151"/>
      <c r="AT80" s="26" t="s">
        <v>1211</v>
      </c>
      <c r="AU80" s="151" t="s">
        <v>1212</v>
      </c>
      <c r="AV80" s="154"/>
      <c r="AW80" s="156">
        <v>41700</v>
      </c>
      <c r="AX80" s="156">
        <v>41946</v>
      </c>
      <c r="AY80" s="156" t="s">
        <v>149</v>
      </c>
      <c r="AZ80" s="156"/>
      <c r="BA80" s="156"/>
      <c r="BB80" s="156"/>
      <c r="BC80" s="157"/>
      <c r="BD80" s="156">
        <v>42585</v>
      </c>
      <c r="BE80" s="156" t="s">
        <v>149</v>
      </c>
      <c r="BF80" s="156">
        <v>42793</v>
      </c>
      <c r="BG80" s="156" t="s">
        <v>149</v>
      </c>
      <c r="BH80" s="154"/>
      <c r="BI80" s="154">
        <v>44176</v>
      </c>
      <c r="BJ80" s="154"/>
      <c r="BK80" s="158">
        <v>44539</v>
      </c>
      <c r="BL80" s="151" t="s">
        <v>17</v>
      </c>
      <c r="BM80" s="151">
        <f t="shared" ref="BM80" si="19">DATEDIF(AW80,BK80, "M")+1</f>
        <v>94</v>
      </c>
      <c r="BN80" s="151">
        <f t="shared" si="17"/>
        <v>86</v>
      </c>
      <c r="BO80" s="151"/>
      <c r="BP80" s="151">
        <v>0</v>
      </c>
      <c r="BQ80" s="151">
        <v>6</v>
      </c>
      <c r="BR80" s="151">
        <v>0</v>
      </c>
      <c r="BS80" s="151">
        <v>1</v>
      </c>
      <c r="BT80" s="151">
        <v>0</v>
      </c>
      <c r="BU80" s="151">
        <v>0</v>
      </c>
      <c r="BV80" s="151">
        <v>0</v>
      </c>
      <c r="BW80" s="151" t="s">
        <v>162</v>
      </c>
      <c r="BX80" s="151">
        <v>0</v>
      </c>
      <c r="BY80" s="151"/>
      <c r="BZ80" s="159"/>
      <c r="CA80" s="159"/>
      <c r="CB80" s="151"/>
      <c r="CC80" s="151" t="s">
        <v>162</v>
      </c>
      <c r="CD80" s="151"/>
      <c r="CE80" s="151"/>
      <c r="CF80" s="410">
        <v>0</v>
      </c>
      <c r="CG80" s="151">
        <v>1</v>
      </c>
      <c r="CH80" s="151"/>
      <c r="CI80" s="151" t="s">
        <v>504</v>
      </c>
    </row>
    <row r="81" spans="1:87" ht="24.95" hidden="1" customHeight="1">
      <c r="A81" s="151">
        <v>81</v>
      </c>
      <c r="B81" s="151" t="s">
        <v>1213</v>
      </c>
      <c r="C81" s="151" t="s">
        <v>1214</v>
      </c>
      <c r="D81" s="151" t="s">
        <v>1215</v>
      </c>
      <c r="E81" s="151" t="s">
        <v>478</v>
      </c>
      <c r="F81" s="151" t="s">
        <v>25</v>
      </c>
      <c r="G81" s="151">
        <v>4</v>
      </c>
      <c r="H81" s="144" t="s">
        <v>57</v>
      </c>
      <c r="I81" s="144" t="s">
        <v>33</v>
      </c>
      <c r="J81" s="144" t="s">
        <v>1216</v>
      </c>
      <c r="K81" s="144" t="s">
        <v>1216</v>
      </c>
      <c r="L81" s="144" t="s">
        <v>43</v>
      </c>
      <c r="M81" s="144" t="s">
        <v>162</v>
      </c>
      <c r="N81" s="151">
        <v>1060654</v>
      </c>
      <c r="O81" s="256" t="s">
        <v>150</v>
      </c>
      <c r="P81" s="257" t="s">
        <v>150</v>
      </c>
      <c r="Q81" s="151" t="s">
        <v>150</v>
      </c>
      <c r="R81" s="151" t="s">
        <v>1217</v>
      </c>
      <c r="S81" s="160" t="s">
        <v>1218</v>
      </c>
      <c r="T81" s="376" t="s">
        <v>1219</v>
      </c>
      <c r="U81" s="154" t="s">
        <v>1220</v>
      </c>
      <c r="V81" s="154">
        <v>28080</v>
      </c>
      <c r="W81" s="162" t="s">
        <v>1221</v>
      </c>
      <c r="X81" s="162" t="s">
        <v>155</v>
      </c>
      <c r="Y81" s="162" t="s">
        <v>156</v>
      </c>
      <c r="Z81" s="162" t="s">
        <v>157</v>
      </c>
      <c r="AA81" s="151">
        <v>15.5</v>
      </c>
      <c r="AB81" s="154">
        <v>42886</v>
      </c>
      <c r="AC81" s="308">
        <v>41699</v>
      </c>
      <c r="AD81" s="154"/>
      <c r="AE81" s="28" t="s">
        <v>1222</v>
      </c>
      <c r="AF81" s="151"/>
      <c r="AG81" s="151"/>
      <c r="AH81" s="151">
        <f t="shared" si="16"/>
        <v>1</v>
      </c>
      <c r="AI81" s="162" t="s">
        <v>161</v>
      </c>
      <c r="AJ81" s="151"/>
      <c r="AK81" s="151"/>
      <c r="AL81" s="151" t="s">
        <v>149</v>
      </c>
      <c r="AM81" s="151"/>
      <c r="AN81" s="151"/>
      <c r="AO81" s="151" t="s">
        <v>181</v>
      </c>
      <c r="AP81" s="151" t="s">
        <v>181</v>
      </c>
      <c r="AQ81" s="151" t="s">
        <v>1223</v>
      </c>
      <c r="AR81" s="151"/>
      <c r="AS81" s="151"/>
      <c r="AT81" s="26" t="s">
        <v>584</v>
      </c>
      <c r="AU81" s="151" t="s">
        <v>1224</v>
      </c>
      <c r="AV81" s="154"/>
      <c r="AW81" s="156">
        <v>41700</v>
      </c>
      <c r="AX81" s="156">
        <v>41946</v>
      </c>
      <c r="AY81" s="156" t="s">
        <v>149</v>
      </c>
      <c r="AZ81" s="156">
        <v>42207</v>
      </c>
      <c r="BA81" s="156">
        <v>43503</v>
      </c>
      <c r="BB81" s="156"/>
      <c r="BC81" s="157" t="s">
        <v>1225</v>
      </c>
      <c r="BD81" s="156">
        <v>42585</v>
      </c>
      <c r="BE81" s="156" t="s">
        <v>149</v>
      </c>
      <c r="BF81" s="156">
        <v>42793</v>
      </c>
      <c r="BG81" s="156" t="s">
        <v>149</v>
      </c>
      <c r="BH81" s="154"/>
      <c r="BI81" s="154"/>
      <c r="BJ81" s="154"/>
      <c r="BK81" s="158">
        <v>44508</v>
      </c>
      <c r="BL81" s="151" t="s">
        <v>17</v>
      </c>
      <c r="BM81" s="255">
        <f t="shared" ref="BM81:BM85" si="20">DATEDIF(AW81,BK81, "M")+1</f>
        <v>93</v>
      </c>
      <c r="BN81" s="151">
        <f t="shared" si="17"/>
        <v>85</v>
      </c>
      <c r="BO81" s="151"/>
      <c r="BP81" s="151">
        <v>1</v>
      </c>
      <c r="BQ81" s="151">
        <v>15</v>
      </c>
      <c r="BR81" s="151">
        <v>6</v>
      </c>
      <c r="BS81" s="151">
        <v>1</v>
      </c>
      <c r="BT81" s="151">
        <v>1</v>
      </c>
      <c r="BU81" s="151">
        <v>0</v>
      </c>
      <c r="BV81" s="151">
        <v>0</v>
      </c>
      <c r="BW81" s="151" t="s">
        <v>162</v>
      </c>
      <c r="BX81" s="151">
        <v>0</v>
      </c>
      <c r="BY81" s="151"/>
      <c r="BZ81" s="159"/>
      <c r="CA81" s="159"/>
      <c r="CB81" s="151"/>
      <c r="CC81" s="151" t="s">
        <v>162</v>
      </c>
      <c r="CD81" s="151"/>
      <c r="CE81" s="151"/>
      <c r="CF81" s="410" t="s">
        <v>167</v>
      </c>
      <c r="CG81" s="151" t="s">
        <v>167</v>
      </c>
      <c r="CH81" s="151"/>
      <c r="CI81" s="151" t="s">
        <v>542</v>
      </c>
    </row>
    <row r="82" spans="1:87" ht="24.95" hidden="1" customHeight="1">
      <c r="A82" s="151">
        <v>82</v>
      </c>
      <c r="B82" s="151" t="s">
        <v>1226</v>
      </c>
      <c r="C82" s="151" t="s">
        <v>1227</v>
      </c>
      <c r="D82" s="151" t="s">
        <v>1228</v>
      </c>
      <c r="E82" s="151" t="s">
        <v>1229</v>
      </c>
      <c r="F82" s="151" t="s">
        <v>25</v>
      </c>
      <c r="G82" s="151">
        <v>4</v>
      </c>
      <c r="H82" s="144" t="s">
        <v>49</v>
      </c>
      <c r="I82" s="144" t="s">
        <v>35</v>
      </c>
      <c r="J82" s="144" t="s">
        <v>1230</v>
      </c>
      <c r="K82" s="144" t="s">
        <v>1231</v>
      </c>
      <c r="L82" s="144" t="s">
        <v>40</v>
      </c>
      <c r="M82" s="144" t="s">
        <v>162</v>
      </c>
      <c r="N82" s="210" t="s">
        <v>1232</v>
      </c>
      <c r="O82" s="259" t="s">
        <v>150</v>
      </c>
      <c r="P82" s="25" t="s">
        <v>150</v>
      </c>
      <c r="Q82" s="151" t="s">
        <v>150</v>
      </c>
      <c r="R82" s="423" t="s">
        <v>1233</v>
      </c>
      <c r="S82" s="151" t="s">
        <v>1234</v>
      </c>
      <c r="T82" s="377" t="s">
        <v>1235</v>
      </c>
      <c r="U82" s="154" t="s">
        <v>1236</v>
      </c>
      <c r="V82" s="154">
        <v>29172</v>
      </c>
      <c r="W82" s="162" t="s">
        <v>1237</v>
      </c>
      <c r="X82" s="162" t="s">
        <v>178</v>
      </c>
      <c r="Y82" s="162" t="s">
        <v>162</v>
      </c>
      <c r="Z82" s="162" t="s">
        <v>157</v>
      </c>
      <c r="AA82" s="151">
        <v>10</v>
      </c>
      <c r="AB82" s="154">
        <v>41913</v>
      </c>
      <c r="AC82" s="308">
        <v>41699</v>
      </c>
      <c r="AD82" s="154"/>
      <c r="AE82" s="27" t="s">
        <v>1238</v>
      </c>
      <c r="AF82" s="161" t="s">
        <v>1239</v>
      </c>
      <c r="AG82" s="161"/>
      <c r="AH82" s="151">
        <f t="shared" si="16"/>
        <v>2</v>
      </c>
      <c r="AI82" s="162" t="s">
        <v>161</v>
      </c>
      <c r="AJ82" s="161"/>
      <c r="AK82" s="161"/>
      <c r="AL82" s="161" t="s">
        <v>149</v>
      </c>
      <c r="AM82" s="161"/>
      <c r="AN82" s="161"/>
      <c r="AO82" s="161" t="s">
        <v>163</v>
      </c>
      <c r="AP82" s="161" t="s">
        <v>180</v>
      </c>
      <c r="AQ82" s="161" t="s">
        <v>202</v>
      </c>
      <c r="AR82" s="161" t="s">
        <v>149</v>
      </c>
      <c r="AS82" s="161"/>
      <c r="AT82" s="449" t="s">
        <v>1240</v>
      </c>
      <c r="AU82" s="151" t="s">
        <v>1241</v>
      </c>
      <c r="AV82" s="154"/>
      <c r="AW82" s="156">
        <v>41701</v>
      </c>
      <c r="AX82" s="156">
        <v>41946</v>
      </c>
      <c r="AY82" s="156" t="s">
        <v>149</v>
      </c>
      <c r="AZ82" s="156"/>
      <c r="BA82" s="156"/>
      <c r="BB82" s="156"/>
      <c r="BC82" s="157" t="s">
        <v>1242</v>
      </c>
      <c r="BD82" s="156">
        <v>42585</v>
      </c>
      <c r="BE82" s="156" t="s">
        <v>149</v>
      </c>
      <c r="BF82" s="156">
        <v>42793</v>
      </c>
      <c r="BG82" s="156" t="s">
        <v>149</v>
      </c>
      <c r="BH82" s="154"/>
      <c r="BI82" s="154"/>
      <c r="BJ82" s="154"/>
      <c r="BK82" s="158">
        <v>43242</v>
      </c>
      <c r="BL82" s="151" t="s">
        <v>17</v>
      </c>
      <c r="BM82" s="255">
        <f t="shared" si="20"/>
        <v>51</v>
      </c>
      <c r="BN82" s="151">
        <f t="shared" si="17"/>
        <v>43</v>
      </c>
      <c r="BO82" s="162" t="s">
        <v>1243</v>
      </c>
      <c r="BP82" s="151">
        <v>2</v>
      </c>
      <c r="BQ82" s="151">
        <v>3</v>
      </c>
      <c r="BR82" s="151">
        <v>5</v>
      </c>
      <c r="BS82" s="151">
        <v>6</v>
      </c>
      <c r="BT82" s="151">
        <v>1</v>
      </c>
      <c r="BU82" s="151">
        <v>0</v>
      </c>
      <c r="BV82" s="151">
        <v>0</v>
      </c>
      <c r="BW82" s="151" t="s">
        <v>162</v>
      </c>
      <c r="BX82" s="151">
        <v>0</v>
      </c>
      <c r="BY82" s="151"/>
      <c r="BZ82" s="159"/>
      <c r="CA82" s="159"/>
      <c r="CB82" s="151"/>
      <c r="CC82" s="151" t="s">
        <v>162</v>
      </c>
      <c r="CD82" s="151"/>
      <c r="CE82" s="151"/>
      <c r="CF82" s="410">
        <v>2</v>
      </c>
      <c r="CG82" s="151">
        <v>3</v>
      </c>
      <c r="CH82" s="151"/>
      <c r="CI82" s="151" t="s">
        <v>542</v>
      </c>
    </row>
    <row r="83" spans="1:87" ht="24.95" hidden="1" customHeight="1">
      <c r="A83" s="151">
        <v>83</v>
      </c>
      <c r="B83" s="151" t="s">
        <v>1244</v>
      </c>
      <c r="C83" s="151" t="s">
        <v>1245</v>
      </c>
      <c r="D83" s="151"/>
      <c r="E83" s="151" t="s">
        <v>1246</v>
      </c>
      <c r="F83" s="151" t="s">
        <v>24</v>
      </c>
      <c r="G83" s="151">
        <v>4</v>
      </c>
      <c r="H83" s="144" t="s">
        <v>57</v>
      </c>
      <c r="I83" s="144" t="s">
        <v>33</v>
      </c>
      <c r="J83" s="144" t="s">
        <v>606</v>
      </c>
      <c r="K83" s="144" t="s">
        <v>1247</v>
      </c>
      <c r="L83" s="144" t="s">
        <v>33</v>
      </c>
      <c r="M83" s="144" t="s">
        <v>149</v>
      </c>
      <c r="N83" s="210"/>
      <c r="O83" s="259" t="s">
        <v>150</v>
      </c>
      <c r="P83" s="25" t="s">
        <v>150</v>
      </c>
      <c r="Q83" s="151" t="s">
        <v>150</v>
      </c>
      <c r="R83" s="423" t="s">
        <v>1248</v>
      </c>
      <c r="S83" s="164" t="s">
        <v>1249</v>
      </c>
      <c r="T83" s="377" t="s">
        <v>1250</v>
      </c>
      <c r="U83" s="154" t="s">
        <v>1251</v>
      </c>
      <c r="V83" s="154">
        <v>27712</v>
      </c>
      <c r="W83" s="162" t="s">
        <v>1252</v>
      </c>
      <c r="X83" s="162" t="s">
        <v>178</v>
      </c>
      <c r="Y83" s="162" t="s">
        <v>162</v>
      </c>
      <c r="Z83" s="162" t="s">
        <v>157</v>
      </c>
      <c r="AA83" s="151">
        <v>9.5</v>
      </c>
      <c r="AB83" s="154">
        <v>41604</v>
      </c>
      <c r="AC83" s="308">
        <v>41699</v>
      </c>
      <c r="AD83" s="154"/>
      <c r="AE83" s="27" t="s">
        <v>1253</v>
      </c>
      <c r="AF83" s="161" t="s">
        <v>1254</v>
      </c>
      <c r="AG83" s="161"/>
      <c r="AH83" s="151">
        <f t="shared" si="16"/>
        <v>2</v>
      </c>
      <c r="AI83" s="27" t="s">
        <v>160</v>
      </c>
      <c r="AJ83" s="161"/>
      <c r="AK83" s="161"/>
      <c r="AL83" s="161" t="s">
        <v>149</v>
      </c>
      <c r="AM83" s="161"/>
      <c r="AN83" s="161"/>
      <c r="AO83" s="161" t="s">
        <v>163</v>
      </c>
      <c r="AP83" s="161" t="s">
        <v>1255</v>
      </c>
      <c r="AQ83" s="161" t="s">
        <v>781</v>
      </c>
      <c r="AR83" s="161" t="s">
        <v>149</v>
      </c>
      <c r="AS83" s="161"/>
      <c r="AT83" s="449" t="s">
        <v>556</v>
      </c>
      <c r="AU83" s="151" t="s">
        <v>1256</v>
      </c>
      <c r="AV83" s="154"/>
      <c r="AW83" s="156">
        <v>41702</v>
      </c>
      <c r="AX83" s="156">
        <v>41946</v>
      </c>
      <c r="AY83" s="156" t="s">
        <v>149</v>
      </c>
      <c r="AZ83" s="156"/>
      <c r="BA83" s="156"/>
      <c r="BB83" s="156"/>
      <c r="BC83" s="157" t="s">
        <v>1257</v>
      </c>
      <c r="BD83" s="156">
        <v>42585</v>
      </c>
      <c r="BE83" s="156" t="s">
        <v>149</v>
      </c>
      <c r="BF83" s="156">
        <v>43164</v>
      </c>
      <c r="BG83" s="156" t="s">
        <v>162</v>
      </c>
      <c r="BH83" s="154">
        <v>43256</v>
      </c>
      <c r="BI83" s="154">
        <v>43378</v>
      </c>
      <c r="BJ83" s="154">
        <v>43399</v>
      </c>
      <c r="BK83" s="158">
        <v>43399</v>
      </c>
      <c r="BL83" s="151" t="s">
        <v>17</v>
      </c>
      <c r="BM83" s="255">
        <f t="shared" si="20"/>
        <v>56</v>
      </c>
      <c r="BN83" s="151">
        <f t="shared" si="17"/>
        <v>48</v>
      </c>
      <c r="BO83" s="162" t="s">
        <v>1257</v>
      </c>
      <c r="BP83" s="151">
        <v>0</v>
      </c>
      <c r="BQ83" s="151">
        <v>6</v>
      </c>
      <c r="BR83" s="151">
        <v>19</v>
      </c>
      <c r="BS83" s="151">
        <v>3</v>
      </c>
      <c r="BT83" s="151">
        <v>0</v>
      </c>
      <c r="BU83" s="151">
        <v>0</v>
      </c>
      <c r="BV83" s="151">
        <v>0</v>
      </c>
      <c r="BW83" s="151" t="s">
        <v>162</v>
      </c>
      <c r="BX83" s="151">
        <v>0</v>
      </c>
      <c r="BY83" s="151"/>
      <c r="BZ83" s="159"/>
      <c r="CA83" s="159"/>
      <c r="CB83" s="151"/>
      <c r="CC83" s="151" t="s">
        <v>162</v>
      </c>
      <c r="CD83" s="151"/>
      <c r="CE83" s="151"/>
      <c r="CF83" s="25">
        <v>2</v>
      </c>
      <c r="CG83" s="151">
        <v>3</v>
      </c>
      <c r="CH83" s="151"/>
      <c r="CI83" s="151" t="s">
        <v>814</v>
      </c>
    </row>
    <row r="84" spans="1:87" ht="24.95" hidden="1" customHeight="1">
      <c r="A84" s="151">
        <v>84</v>
      </c>
      <c r="B84" s="151" t="s">
        <v>1258</v>
      </c>
      <c r="C84" s="151" t="s">
        <v>1259</v>
      </c>
      <c r="D84" s="151" t="s">
        <v>1260</v>
      </c>
      <c r="E84" s="151" t="s">
        <v>1261</v>
      </c>
      <c r="F84" s="151" t="s">
        <v>25</v>
      </c>
      <c r="G84" s="151">
        <v>4</v>
      </c>
      <c r="H84" s="144" t="s">
        <v>56</v>
      </c>
      <c r="I84" s="144" t="s">
        <v>38</v>
      </c>
      <c r="J84" s="144" t="s">
        <v>1262</v>
      </c>
      <c r="K84" s="144" t="s">
        <v>1263</v>
      </c>
      <c r="L84" s="144" t="s">
        <v>43</v>
      </c>
      <c r="M84" s="144" t="s">
        <v>162</v>
      </c>
      <c r="N84" s="151">
        <v>1197596</v>
      </c>
      <c r="O84" s="256"/>
      <c r="P84" s="257" t="s">
        <v>150</v>
      </c>
      <c r="Q84" s="151" t="s">
        <v>150</v>
      </c>
      <c r="R84" s="151" t="s">
        <v>1264</v>
      </c>
      <c r="S84" s="160" t="s">
        <v>1265</v>
      </c>
      <c r="T84" s="377" t="s">
        <v>1266</v>
      </c>
      <c r="U84" s="154" t="s">
        <v>1267</v>
      </c>
      <c r="V84" s="154">
        <v>30809</v>
      </c>
      <c r="W84" s="162" t="s">
        <v>1268</v>
      </c>
      <c r="X84" s="162" t="s">
        <v>178</v>
      </c>
      <c r="Y84" s="162" t="s">
        <v>162</v>
      </c>
      <c r="Z84" s="162" t="s">
        <v>157</v>
      </c>
      <c r="AA84" s="151">
        <v>9.5</v>
      </c>
      <c r="AB84" s="154">
        <v>42036</v>
      </c>
      <c r="AC84" s="308">
        <v>41699</v>
      </c>
      <c r="AD84" s="154"/>
      <c r="AE84" s="28" t="s">
        <v>1269</v>
      </c>
      <c r="AF84" s="151" t="s">
        <v>1270</v>
      </c>
      <c r="AG84" s="151" t="s">
        <v>1271</v>
      </c>
      <c r="AH84" s="151">
        <f t="shared" si="16"/>
        <v>3</v>
      </c>
      <c r="AI84" s="162" t="s">
        <v>160</v>
      </c>
      <c r="AJ84" s="151"/>
      <c r="AK84" s="151"/>
      <c r="AL84" s="151" t="s">
        <v>149</v>
      </c>
      <c r="AM84" s="151"/>
      <c r="AN84" s="151"/>
      <c r="AO84" s="151" t="s">
        <v>181</v>
      </c>
      <c r="AP84" s="151" t="s">
        <v>1272</v>
      </c>
      <c r="AQ84" s="151" t="s">
        <v>597</v>
      </c>
      <c r="AR84" s="151" t="s">
        <v>149</v>
      </c>
      <c r="AS84" s="151"/>
      <c r="AT84" s="26" t="s">
        <v>1273</v>
      </c>
      <c r="AU84" s="151" t="s">
        <v>1274</v>
      </c>
      <c r="AV84" s="154"/>
      <c r="AW84" s="156">
        <v>41703</v>
      </c>
      <c r="AX84" s="156">
        <v>41946</v>
      </c>
      <c r="AY84" s="156" t="s">
        <v>149</v>
      </c>
      <c r="AZ84" s="156">
        <v>42205</v>
      </c>
      <c r="BA84" s="156">
        <v>42230</v>
      </c>
      <c r="BB84" s="156"/>
      <c r="BC84" s="157" t="s">
        <v>1275</v>
      </c>
      <c r="BD84" s="156">
        <v>42585</v>
      </c>
      <c r="BE84" s="156" t="s">
        <v>149</v>
      </c>
      <c r="BF84" s="156">
        <v>42793</v>
      </c>
      <c r="BG84" s="156" t="s">
        <v>149</v>
      </c>
      <c r="BH84" s="154"/>
      <c r="BI84" s="154"/>
      <c r="BJ84" s="154"/>
      <c r="BK84" s="158">
        <v>43830</v>
      </c>
      <c r="BL84" s="151" t="s">
        <v>17</v>
      </c>
      <c r="BM84" s="255">
        <f t="shared" si="20"/>
        <v>70</v>
      </c>
      <c r="BN84" s="151">
        <f t="shared" si="17"/>
        <v>62</v>
      </c>
      <c r="BO84" s="151"/>
      <c r="BP84" s="151">
        <v>1</v>
      </c>
      <c r="BQ84" s="151">
        <v>5</v>
      </c>
      <c r="BR84" s="151">
        <v>3</v>
      </c>
      <c r="BS84" s="151">
        <v>2</v>
      </c>
      <c r="BT84" s="151">
        <v>0</v>
      </c>
      <c r="BU84" s="151">
        <v>0</v>
      </c>
      <c r="BV84" s="151">
        <v>0</v>
      </c>
      <c r="BW84" s="151" t="s">
        <v>1164</v>
      </c>
      <c r="BX84" s="151">
        <v>0</v>
      </c>
      <c r="BY84" s="151"/>
      <c r="BZ84" s="159"/>
      <c r="CA84" s="159"/>
      <c r="CB84" s="151"/>
      <c r="CC84" s="151" t="s">
        <v>162</v>
      </c>
      <c r="CD84" s="151"/>
      <c r="CE84" s="151"/>
      <c r="CF84" s="410">
        <v>1</v>
      </c>
      <c r="CG84" s="151">
        <v>2</v>
      </c>
      <c r="CH84" s="151"/>
      <c r="CI84" s="151" t="s">
        <v>814</v>
      </c>
    </row>
    <row r="85" spans="1:87" ht="24.95" hidden="1" customHeight="1">
      <c r="A85" s="151">
        <v>85</v>
      </c>
      <c r="B85" s="151" t="s">
        <v>1276</v>
      </c>
      <c r="C85" s="151" t="s">
        <v>1277</v>
      </c>
      <c r="D85" s="151" t="s">
        <v>911</v>
      </c>
      <c r="E85" s="151" t="s">
        <v>1278</v>
      </c>
      <c r="F85" s="151" t="s">
        <v>24</v>
      </c>
      <c r="G85" s="151">
        <v>4</v>
      </c>
      <c r="H85" s="144" t="s">
        <v>49</v>
      </c>
      <c r="I85" s="144" t="s">
        <v>35</v>
      </c>
      <c r="J85" s="144" t="s">
        <v>1279</v>
      </c>
      <c r="K85" s="144" t="s">
        <v>1279</v>
      </c>
      <c r="L85" s="144" t="s">
        <v>40</v>
      </c>
      <c r="M85" s="144" t="s">
        <v>162</v>
      </c>
      <c r="N85" s="210" t="s">
        <v>1280</v>
      </c>
      <c r="O85" s="259" t="s">
        <v>150</v>
      </c>
      <c r="P85" s="25" t="s">
        <v>150</v>
      </c>
      <c r="Q85" s="151" t="s">
        <v>150</v>
      </c>
      <c r="R85" s="151" t="s">
        <v>1281</v>
      </c>
      <c r="S85" s="151" t="s">
        <v>1282</v>
      </c>
      <c r="T85" s="376" t="s">
        <v>1283</v>
      </c>
      <c r="U85" s="154" t="s">
        <v>1284</v>
      </c>
      <c r="V85" s="154">
        <v>28497</v>
      </c>
      <c r="W85" s="162" t="s">
        <v>1285</v>
      </c>
      <c r="X85" s="162" t="s">
        <v>178</v>
      </c>
      <c r="Y85" s="162" t="s">
        <v>156</v>
      </c>
      <c r="Z85" s="162" t="s">
        <v>157</v>
      </c>
      <c r="AA85" s="151">
        <v>13</v>
      </c>
      <c r="AB85" s="154">
        <v>41642</v>
      </c>
      <c r="AC85" s="308">
        <v>41699</v>
      </c>
      <c r="AD85" s="154"/>
      <c r="AE85" s="27" t="s">
        <v>1286</v>
      </c>
      <c r="AF85" s="161" t="s">
        <v>1287</v>
      </c>
      <c r="AG85" s="161"/>
      <c r="AH85" s="151">
        <f t="shared" si="16"/>
        <v>2</v>
      </c>
      <c r="AI85" s="27" t="s">
        <v>161</v>
      </c>
      <c r="AJ85" s="161"/>
      <c r="AK85" s="161"/>
      <c r="AL85" s="161" t="s">
        <v>149</v>
      </c>
      <c r="AM85" s="161"/>
      <c r="AN85" s="161"/>
      <c r="AO85" s="161" t="s">
        <v>163</v>
      </c>
      <c r="AP85" s="161" t="s">
        <v>1288</v>
      </c>
      <c r="AQ85" s="161" t="s">
        <v>202</v>
      </c>
      <c r="AR85" s="161" t="s">
        <v>149</v>
      </c>
      <c r="AS85" s="161"/>
      <c r="AT85" s="449" t="s">
        <v>203</v>
      </c>
      <c r="AU85" s="151" t="s">
        <v>1289</v>
      </c>
      <c r="AV85" s="154"/>
      <c r="AW85" s="156">
        <v>41704</v>
      </c>
      <c r="AX85" s="156">
        <v>41946</v>
      </c>
      <c r="AY85" s="156" t="s">
        <v>149</v>
      </c>
      <c r="AZ85" s="156">
        <v>42125</v>
      </c>
      <c r="BA85" s="156">
        <v>42156</v>
      </c>
      <c r="BB85" s="156">
        <v>42217</v>
      </c>
      <c r="BC85" s="157" t="s">
        <v>1290</v>
      </c>
      <c r="BD85" s="156">
        <v>42585</v>
      </c>
      <c r="BE85" s="156" t="s">
        <v>149</v>
      </c>
      <c r="BF85" s="156">
        <v>42791</v>
      </c>
      <c r="BG85" s="156" t="s">
        <v>149</v>
      </c>
      <c r="BH85" s="154">
        <v>43115</v>
      </c>
      <c r="BI85" s="154">
        <v>43349</v>
      </c>
      <c r="BJ85" s="154">
        <v>43426</v>
      </c>
      <c r="BK85" s="158">
        <v>43434</v>
      </c>
      <c r="BL85" s="151" t="s">
        <v>17</v>
      </c>
      <c r="BM85" s="255">
        <f t="shared" si="20"/>
        <v>57</v>
      </c>
      <c r="BN85" s="151">
        <f t="shared" si="17"/>
        <v>49</v>
      </c>
      <c r="BO85" s="162" t="s">
        <v>1291</v>
      </c>
      <c r="BP85" s="151">
        <v>1</v>
      </c>
      <c r="BQ85" s="151">
        <v>4</v>
      </c>
      <c r="BR85" s="151">
        <v>3</v>
      </c>
      <c r="BS85" s="151">
        <v>2</v>
      </c>
      <c r="BT85" s="151">
        <v>0</v>
      </c>
      <c r="BU85" s="151">
        <v>0</v>
      </c>
      <c r="BV85" s="151">
        <v>0</v>
      </c>
      <c r="BW85" s="151" t="s">
        <v>162</v>
      </c>
      <c r="BX85" s="151">
        <v>0</v>
      </c>
      <c r="BY85" s="151"/>
      <c r="BZ85" s="159"/>
      <c r="CA85" s="159"/>
      <c r="CB85" s="151"/>
      <c r="CC85" s="151" t="s">
        <v>162</v>
      </c>
      <c r="CD85" s="151"/>
      <c r="CE85" s="151"/>
      <c r="CF85" s="410">
        <v>2</v>
      </c>
      <c r="CG85" s="151">
        <v>2</v>
      </c>
      <c r="CH85" s="151"/>
      <c r="CI85" s="151" t="s">
        <v>814</v>
      </c>
    </row>
    <row r="86" spans="1:87" ht="24.95" hidden="1" customHeight="1">
      <c r="A86" s="151">
        <v>86</v>
      </c>
      <c r="B86" s="151" t="s">
        <v>1292</v>
      </c>
      <c r="C86" s="151" t="s">
        <v>1293</v>
      </c>
      <c r="D86" s="151" t="s">
        <v>758</v>
      </c>
      <c r="E86" s="151" t="s">
        <v>1294</v>
      </c>
      <c r="F86" s="151" t="s">
        <v>25</v>
      </c>
      <c r="G86" s="151">
        <v>4</v>
      </c>
      <c r="H86" s="144" t="s">
        <v>49</v>
      </c>
      <c r="I86" s="144" t="s">
        <v>35</v>
      </c>
      <c r="J86" s="144" t="s">
        <v>606</v>
      </c>
      <c r="K86" s="144" t="s">
        <v>1295</v>
      </c>
      <c r="L86" s="144" t="s">
        <v>43</v>
      </c>
      <c r="M86" s="144" t="s">
        <v>162</v>
      </c>
      <c r="N86" s="210">
        <v>1061559</v>
      </c>
      <c r="O86" s="259"/>
      <c r="P86" s="25" t="s">
        <v>150</v>
      </c>
      <c r="Q86" s="151"/>
      <c r="R86" s="151" t="s">
        <v>1296</v>
      </c>
      <c r="S86" s="151" t="s">
        <v>1297</v>
      </c>
      <c r="T86" s="376" t="s">
        <v>1298</v>
      </c>
      <c r="U86" s="154" t="s">
        <v>1299</v>
      </c>
      <c r="V86" s="154">
        <v>25297</v>
      </c>
      <c r="W86" s="162" t="s">
        <v>1300</v>
      </c>
      <c r="X86" s="162" t="s">
        <v>178</v>
      </c>
      <c r="Y86" s="162" t="s">
        <v>162</v>
      </c>
      <c r="Z86" s="162" t="s">
        <v>157</v>
      </c>
      <c r="AA86" s="151">
        <v>16</v>
      </c>
      <c r="AB86" s="154">
        <v>41693</v>
      </c>
      <c r="AC86" s="308">
        <v>41699</v>
      </c>
      <c r="AD86" s="154"/>
      <c r="AE86" s="151" t="s">
        <v>1301</v>
      </c>
      <c r="AF86" s="151"/>
      <c r="AG86" s="151"/>
      <c r="AH86" s="151">
        <f t="shared" si="16"/>
        <v>1</v>
      </c>
      <c r="AI86" s="162" t="s">
        <v>160</v>
      </c>
      <c r="AJ86" s="151"/>
      <c r="AK86" s="151"/>
      <c r="AL86" s="151" t="s">
        <v>162</v>
      </c>
      <c r="AM86" s="151"/>
      <c r="AN86" s="151"/>
      <c r="AO86" s="151" t="s">
        <v>163</v>
      </c>
      <c r="AP86" s="151" t="s">
        <v>180</v>
      </c>
      <c r="AQ86" s="151" t="s">
        <v>202</v>
      </c>
      <c r="AR86" s="151" t="s">
        <v>149</v>
      </c>
      <c r="AS86" s="151"/>
      <c r="AT86" s="26" t="s">
        <v>203</v>
      </c>
      <c r="AU86" s="151" t="s">
        <v>1302</v>
      </c>
      <c r="AV86" s="154"/>
      <c r="AW86" s="156">
        <v>41700</v>
      </c>
      <c r="AX86" s="156">
        <v>41946</v>
      </c>
      <c r="AY86" s="156" t="s">
        <v>149</v>
      </c>
      <c r="AZ86" s="156">
        <v>42555</v>
      </c>
      <c r="BA86" s="156">
        <v>42989</v>
      </c>
      <c r="BB86" s="156"/>
      <c r="BC86" s="157"/>
      <c r="BD86" s="156">
        <v>42585</v>
      </c>
      <c r="BE86" s="156" t="s">
        <v>149</v>
      </c>
      <c r="BF86" s="156">
        <v>42793</v>
      </c>
      <c r="BG86" s="156" t="s">
        <v>149</v>
      </c>
      <c r="BH86" s="154"/>
      <c r="BI86" s="154"/>
      <c r="BJ86" s="154"/>
      <c r="BK86" s="158"/>
      <c r="BL86" s="165" t="s">
        <v>18</v>
      </c>
      <c r="BM86" s="258"/>
      <c r="BN86" s="258"/>
      <c r="BO86" s="162"/>
      <c r="BP86" s="151">
        <v>2</v>
      </c>
      <c r="BQ86" s="151">
        <v>3</v>
      </c>
      <c r="BR86" s="151">
        <v>0</v>
      </c>
      <c r="BS86" s="151">
        <v>3</v>
      </c>
      <c r="BT86" s="151">
        <v>0</v>
      </c>
      <c r="BU86" s="151">
        <v>0</v>
      </c>
      <c r="BV86" s="151">
        <v>0</v>
      </c>
      <c r="BW86" s="151" t="s">
        <v>162</v>
      </c>
      <c r="BX86" s="151">
        <v>0</v>
      </c>
      <c r="BY86" s="151"/>
      <c r="BZ86" s="159"/>
      <c r="CA86" s="159"/>
      <c r="CB86" s="151"/>
      <c r="CC86" s="151" t="s">
        <v>162</v>
      </c>
      <c r="CD86" s="151"/>
      <c r="CE86" s="151"/>
      <c r="CF86" s="410" t="s">
        <v>167</v>
      </c>
      <c r="CG86" s="151" t="s">
        <v>167</v>
      </c>
      <c r="CH86" s="151"/>
      <c r="CI86" s="151" t="s">
        <v>1303</v>
      </c>
    </row>
    <row r="87" spans="1:87" ht="24.95" hidden="1" customHeight="1">
      <c r="A87" s="151">
        <v>87</v>
      </c>
      <c r="B87" s="151" t="s">
        <v>1304</v>
      </c>
      <c r="C87" s="151" t="s">
        <v>1305</v>
      </c>
      <c r="D87" s="151" t="s">
        <v>1306</v>
      </c>
      <c r="E87" s="151" t="s">
        <v>1307</v>
      </c>
      <c r="F87" s="151" t="s">
        <v>25</v>
      </c>
      <c r="G87" s="151">
        <v>4</v>
      </c>
      <c r="H87" s="144" t="s">
        <v>52</v>
      </c>
      <c r="I87" s="144" t="s">
        <v>41</v>
      </c>
      <c r="J87" s="144" t="s">
        <v>606</v>
      </c>
      <c r="K87" s="144" t="s">
        <v>1308</v>
      </c>
      <c r="L87" s="144" t="s">
        <v>33</v>
      </c>
      <c r="M87" s="144" t="s">
        <v>162</v>
      </c>
      <c r="N87" s="210" t="s">
        <v>1309</v>
      </c>
      <c r="O87" s="151" t="s">
        <v>860</v>
      </c>
      <c r="P87" s="25" t="s">
        <v>1310</v>
      </c>
      <c r="Q87" s="25" t="s">
        <v>1310</v>
      </c>
      <c r="R87" s="160" t="s">
        <v>1311</v>
      </c>
      <c r="S87" s="151" t="s">
        <v>1312</v>
      </c>
      <c r="T87" s="377" t="s">
        <v>1313</v>
      </c>
      <c r="U87" s="154" t="s">
        <v>1314</v>
      </c>
      <c r="V87" s="154">
        <v>28294</v>
      </c>
      <c r="W87" s="162" t="s">
        <v>1315</v>
      </c>
      <c r="X87" s="162" t="s">
        <v>178</v>
      </c>
      <c r="Y87" s="162" t="s">
        <v>162</v>
      </c>
      <c r="Z87" s="162" t="s">
        <v>157</v>
      </c>
      <c r="AA87" s="151">
        <v>7.5</v>
      </c>
      <c r="AB87" s="154">
        <v>42353</v>
      </c>
      <c r="AC87" s="308">
        <v>41699</v>
      </c>
      <c r="AD87" s="154"/>
      <c r="AE87" s="28" t="s">
        <v>1316</v>
      </c>
      <c r="AF87" s="151"/>
      <c r="AG87" s="151"/>
      <c r="AH87" s="151">
        <f t="shared" si="16"/>
        <v>1</v>
      </c>
      <c r="AI87" s="162" t="s">
        <v>161</v>
      </c>
      <c r="AJ87" s="151"/>
      <c r="AK87" s="151"/>
      <c r="AL87" s="151" t="s">
        <v>149</v>
      </c>
      <c r="AM87" s="151"/>
      <c r="AN87" s="151"/>
      <c r="AO87" s="151" t="s">
        <v>163</v>
      </c>
      <c r="AP87" s="151" t="s">
        <v>202</v>
      </c>
      <c r="AQ87" s="151" t="s">
        <v>1317</v>
      </c>
      <c r="AR87" s="151" t="s">
        <v>149</v>
      </c>
      <c r="AS87" s="151"/>
      <c r="AT87" s="26" t="s">
        <v>1318</v>
      </c>
      <c r="AU87" s="151" t="s">
        <v>1319</v>
      </c>
      <c r="AV87" s="154"/>
      <c r="AW87" s="156">
        <v>41700</v>
      </c>
      <c r="AX87" s="156">
        <v>41946</v>
      </c>
      <c r="AY87" s="156" t="s">
        <v>149</v>
      </c>
      <c r="AZ87" s="156"/>
      <c r="BA87" s="156"/>
      <c r="BB87" s="156"/>
      <c r="BC87" s="157"/>
      <c r="BD87" s="156">
        <v>42585</v>
      </c>
      <c r="BE87" s="156" t="s">
        <v>149</v>
      </c>
      <c r="BF87" s="156">
        <v>42793</v>
      </c>
      <c r="BG87" s="156" t="s">
        <v>149</v>
      </c>
      <c r="BH87" s="154"/>
      <c r="BI87" s="154">
        <v>44221</v>
      </c>
      <c r="BJ87" s="154"/>
      <c r="BK87" s="158">
        <v>44333</v>
      </c>
      <c r="BL87" s="151" t="s">
        <v>17</v>
      </c>
      <c r="BM87" s="255">
        <f>DATEDIF(AW87,BK87, "M")+1</f>
        <v>87</v>
      </c>
      <c r="BN87" s="151">
        <f>DATEDIF(AX87,BK87, "M")+1</f>
        <v>79</v>
      </c>
      <c r="BO87" s="162" t="s">
        <v>1320</v>
      </c>
      <c r="BP87" s="151">
        <v>0</v>
      </c>
      <c r="BQ87" s="151">
        <v>4</v>
      </c>
      <c r="BR87" s="151">
        <v>0</v>
      </c>
      <c r="BS87" s="151">
        <v>0</v>
      </c>
      <c r="BT87" s="151">
        <v>1</v>
      </c>
      <c r="BU87" s="151">
        <v>0</v>
      </c>
      <c r="BV87" s="151">
        <v>0</v>
      </c>
      <c r="BW87" s="151" t="s">
        <v>162</v>
      </c>
      <c r="BX87" s="151">
        <v>0</v>
      </c>
      <c r="BY87" s="151"/>
      <c r="BZ87" s="159"/>
      <c r="CA87" s="159"/>
      <c r="CB87" s="151"/>
      <c r="CC87" s="151" t="s">
        <v>162</v>
      </c>
      <c r="CD87" s="151"/>
      <c r="CE87" s="151"/>
      <c r="CF87" s="410">
        <v>2</v>
      </c>
      <c r="CG87" s="151">
        <v>2</v>
      </c>
      <c r="CH87" s="151"/>
      <c r="CI87" s="151" t="s">
        <v>1321</v>
      </c>
    </row>
    <row r="88" spans="1:87" ht="24.95" hidden="1" customHeight="1">
      <c r="A88" s="97">
        <v>88</v>
      </c>
      <c r="B88" s="97" t="s">
        <v>1322</v>
      </c>
      <c r="C88" s="97" t="s">
        <v>1323</v>
      </c>
      <c r="D88" s="97" t="s">
        <v>1324</v>
      </c>
      <c r="E88" s="97" t="s">
        <v>1325</v>
      </c>
      <c r="F88" s="97" t="s">
        <v>24</v>
      </c>
      <c r="G88" s="97">
        <v>4</v>
      </c>
      <c r="H88" s="97" t="s">
        <v>50</v>
      </c>
      <c r="I88" s="97" t="s">
        <v>44</v>
      </c>
      <c r="J88" s="97" t="s">
        <v>606</v>
      </c>
      <c r="K88" s="97" t="s">
        <v>1326</v>
      </c>
      <c r="L88" s="97" t="s">
        <v>42</v>
      </c>
      <c r="M88" s="97" t="s">
        <v>149</v>
      </c>
      <c r="N88" s="97" t="s">
        <v>1327</v>
      </c>
      <c r="O88" s="97" t="s">
        <v>167</v>
      </c>
      <c r="P88" s="97" t="s">
        <v>150</v>
      </c>
      <c r="Q88" s="97"/>
      <c r="R88" s="97" t="s">
        <v>1328</v>
      </c>
      <c r="S88" s="97" t="s">
        <v>1329</v>
      </c>
      <c r="T88" s="215" t="s">
        <v>1330</v>
      </c>
      <c r="U88" s="97" t="s">
        <v>1331</v>
      </c>
      <c r="V88" s="97">
        <v>30152</v>
      </c>
      <c r="W88" s="97" t="s">
        <v>1332</v>
      </c>
      <c r="X88" s="97" t="s">
        <v>155</v>
      </c>
      <c r="Y88" s="97" t="s">
        <v>156</v>
      </c>
      <c r="Z88" s="97" t="s">
        <v>157</v>
      </c>
      <c r="AA88" s="97">
        <v>25</v>
      </c>
      <c r="AB88" s="98">
        <v>41692</v>
      </c>
      <c r="AC88" s="303">
        <v>41699</v>
      </c>
      <c r="AD88" s="98">
        <v>43867</v>
      </c>
      <c r="AE88" s="97" t="s">
        <v>1333</v>
      </c>
      <c r="AF88" s="97"/>
      <c r="AG88" s="97"/>
      <c r="AH88" s="97">
        <f t="shared" si="16"/>
        <v>1</v>
      </c>
      <c r="AI88" s="97" t="s">
        <v>281</v>
      </c>
      <c r="AJ88" s="97"/>
      <c r="AK88" s="97"/>
      <c r="AL88" s="97" t="s">
        <v>149</v>
      </c>
      <c r="AM88" s="97"/>
      <c r="AN88" s="97"/>
      <c r="AO88" s="97" t="s">
        <v>163</v>
      </c>
      <c r="AP88" s="97" t="s">
        <v>202</v>
      </c>
      <c r="AQ88" s="97"/>
      <c r="AR88" s="97"/>
      <c r="AS88" s="97"/>
      <c r="AT88" s="10" t="s">
        <v>297</v>
      </c>
      <c r="AU88" s="97"/>
      <c r="AV88" s="97"/>
      <c r="AW88" s="99">
        <v>41700</v>
      </c>
      <c r="AX88" s="99">
        <v>41946</v>
      </c>
      <c r="AY88" s="97" t="s">
        <v>149</v>
      </c>
      <c r="AZ88" s="97"/>
      <c r="BA88" s="97"/>
      <c r="BB88" s="97"/>
      <c r="BC88" s="97"/>
      <c r="BD88" s="97">
        <v>42585</v>
      </c>
      <c r="BE88" s="97" t="s">
        <v>149</v>
      </c>
      <c r="BF88" s="97"/>
      <c r="BG88" s="97" t="s">
        <v>162</v>
      </c>
      <c r="BH88" s="97"/>
      <c r="BI88" s="97"/>
      <c r="BJ88" s="97"/>
      <c r="BK88" s="97"/>
      <c r="BL88" s="166" t="s">
        <v>19</v>
      </c>
      <c r="BM88" s="97" t="s">
        <v>19</v>
      </c>
      <c r="BN88" s="97"/>
      <c r="BO88" s="97"/>
      <c r="BP88" s="97">
        <v>0</v>
      </c>
      <c r="BQ88" s="97">
        <v>2</v>
      </c>
      <c r="BR88" s="97">
        <v>0</v>
      </c>
      <c r="BS88" s="97">
        <v>1</v>
      </c>
      <c r="BT88" s="97">
        <v>0</v>
      </c>
      <c r="BU88" s="97">
        <v>0</v>
      </c>
      <c r="BV88" s="97">
        <v>0</v>
      </c>
      <c r="BW88" s="97" t="s">
        <v>162</v>
      </c>
      <c r="BX88" s="97">
        <v>0</v>
      </c>
      <c r="BY88" s="97"/>
      <c r="BZ88" s="97"/>
      <c r="CA88" s="97"/>
      <c r="CB88" s="97"/>
      <c r="CC88" s="97" t="s">
        <v>162</v>
      </c>
      <c r="CD88" s="97"/>
      <c r="CE88" s="97"/>
      <c r="CF88" s="119" t="s">
        <v>167</v>
      </c>
      <c r="CG88" s="97" t="s">
        <v>167</v>
      </c>
      <c r="CH88" s="97"/>
      <c r="CI88" s="97" t="s">
        <v>814</v>
      </c>
    </row>
    <row r="89" spans="1:87" ht="24.95" hidden="1" customHeight="1">
      <c r="A89" s="151">
        <v>89</v>
      </c>
      <c r="B89" s="151" t="s">
        <v>1334</v>
      </c>
      <c r="C89" s="151" t="s">
        <v>1335</v>
      </c>
      <c r="D89" s="151" t="s">
        <v>1336</v>
      </c>
      <c r="E89" s="151" t="s">
        <v>1337</v>
      </c>
      <c r="F89" s="151" t="s">
        <v>24</v>
      </c>
      <c r="G89" s="151">
        <v>4</v>
      </c>
      <c r="H89" s="144" t="s">
        <v>56</v>
      </c>
      <c r="I89" s="144" t="s">
        <v>39</v>
      </c>
      <c r="J89" s="144" t="s">
        <v>1338</v>
      </c>
      <c r="K89" s="144" t="s">
        <v>1339</v>
      </c>
      <c r="L89" s="144" t="s">
        <v>39</v>
      </c>
      <c r="M89" s="144" t="s">
        <v>149</v>
      </c>
      <c r="N89" s="210">
        <v>1034515</v>
      </c>
      <c r="O89" s="25" t="s">
        <v>150</v>
      </c>
      <c r="P89" s="25" t="s">
        <v>150</v>
      </c>
      <c r="Q89" s="151" t="s">
        <v>150</v>
      </c>
      <c r="R89" s="423" t="s">
        <v>1340</v>
      </c>
      <c r="S89" s="151" t="s">
        <v>1341</v>
      </c>
      <c r="T89" s="377" t="s">
        <v>1342</v>
      </c>
      <c r="U89" s="154" t="s">
        <v>1343</v>
      </c>
      <c r="V89" s="154">
        <v>29764</v>
      </c>
      <c r="W89" s="162" t="s">
        <v>1344</v>
      </c>
      <c r="X89" s="162" t="s">
        <v>178</v>
      </c>
      <c r="Y89" s="162" t="s">
        <v>162</v>
      </c>
      <c r="Z89" s="162" t="s">
        <v>157</v>
      </c>
      <c r="AA89" s="151">
        <v>28</v>
      </c>
      <c r="AB89" s="154">
        <v>41730</v>
      </c>
      <c r="AC89" s="308">
        <v>41699</v>
      </c>
      <c r="AD89" s="154"/>
      <c r="AE89" s="27" t="s">
        <v>1345</v>
      </c>
      <c r="AF89" s="161"/>
      <c r="AG89" s="161"/>
      <c r="AH89" s="151">
        <f t="shared" si="16"/>
        <v>1</v>
      </c>
      <c r="AI89" s="27" t="s">
        <v>160</v>
      </c>
      <c r="AJ89" s="161"/>
      <c r="AK89" s="161"/>
      <c r="AL89" s="161" t="s">
        <v>162</v>
      </c>
      <c r="AM89" s="161"/>
      <c r="AN89" s="161"/>
      <c r="AO89" s="161" t="s">
        <v>181</v>
      </c>
      <c r="AP89" s="161" t="s">
        <v>180</v>
      </c>
      <c r="AQ89" s="316" t="s">
        <v>249</v>
      </c>
      <c r="AR89" s="161" t="s">
        <v>149</v>
      </c>
      <c r="AS89" s="161"/>
      <c r="AT89" s="449" t="s">
        <v>541</v>
      </c>
      <c r="AU89" s="151" t="s">
        <v>1346</v>
      </c>
      <c r="AV89" s="154"/>
      <c r="AW89" s="156">
        <v>41700</v>
      </c>
      <c r="AX89" s="156">
        <v>41946</v>
      </c>
      <c r="AY89" s="156" t="s">
        <v>149</v>
      </c>
      <c r="AZ89" s="156"/>
      <c r="BA89" s="156"/>
      <c r="BB89" s="156"/>
      <c r="BC89" s="157"/>
      <c r="BD89" s="156">
        <v>42585</v>
      </c>
      <c r="BE89" s="156" t="s">
        <v>149</v>
      </c>
      <c r="BF89" s="156">
        <v>42793</v>
      </c>
      <c r="BG89" s="156" t="s">
        <v>149</v>
      </c>
      <c r="BH89" s="154"/>
      <c r="BI89" s="154"/>
      <c r="BJ89" s="154"/>
      <c r="BK89" s="158">
        <v>43201</v>
      </c>
      <c r="BL89" s="151" t="s">
        <v>17</v>
      </c>
      <c r="BM89" s="255">
        <f t="shared" ref="BM89:BM97" si="21">DATEDIF(AW89,BK89, "M")+1</f>
        <v>50</v>
      </c>
      <c r="BN89" s="151">
        <f t="shared" ref="BN89:BN103" si="22">DATEDIF(AX89,BK89, "M")+1</f>
        <v>42</v>
      </c>
      <c r="BO89" s="162" t="s">
        <v>1347</v>
      </c>
      <c r="BP89" s="151">
        <v>0</v>
      </c>
      <c r="BQ89" s="151">
        <v>0</v>
      </c>
      <c r="BR89" s="151">
        <v>6</v>
      </c>
      <c r="BS89" s="151">
        <v>1</v>
      </c>
      <c r="BT89" s="151">
        <v>0</v>
      </c>
      <c r="BU89" s="151">
        <v>0</v>
      </c>
      <c r="BV89" s="151">
        <v>0</v>
      </c>
      <c r="BW89" s="151" t="s">
        <v>162</v>
      </c>
      <c r="BX89" s="151">
        <v>0</v>
      </c>
      <c r="BY89" s="151"/>
      <c r="BZ89" s="159"/>
      <c r="CA89" s="159"/>
      <c r="CB89" s="151"/>
      <c r="CC89" s="151" t="s">
        <v>162</v>
      </c>
      <c r="CD89" s="151"/>
      <c r="CE89" s="151"/>
      <c r="CF89" s="410">
        <v>1</v>
      </c>
      <c r="CG89" s="151">
        <v>1</v>
      </c>
      <c r="CH89" s="151"/>
      <c r="CI89" s="151" t="s">
        <v>814</v>
      </c>
    </row>
    <row r="90" spans="1:87" ht="24.95" hidden="1" customHeight="1">
      <c r="A90" s="151">
        <v>90</v>
      </c>
      <c r="B90" s="151" t="s">
        <v>1348</v>
      </c>
      <c r="C90" s="151" t="s">
        <v>1349</v>
      </c>
      <c r="D90" s="151" t="s">
        <v>1350</v>
      </c>
      <c r="E90" s="151" t="s">
        <v>1351</v>
      </c>
      <c r="F90" s="151" t="s">
        <v>24</v>
      </c>
      <c r="G90" s="151">
        <v>4</v>
      </c>
      <c r="H90" s="144" t="s">
        <v>49</v>
      </c>
      <c r="I90" s="144" t="s">
        <v>36</v>
      </c>
      <c r="J90" s="144" t="s">
        <v>606</v>
      </c>
      <c r="K90" s="144" t="s">
        <v>1352</v>
      </c>
      <c r="L90" s="144" t="s">
        <v>43</v>
      </c>
      <c r="M90" s="144" t="s">
        <v>162</v>
      </c>
      <c r="N90" s="210" t="s">
        <v>1353</v>
      </c>
      <c r="O90" s="259" t="s">
        <v>150</v>
      </c>
      <c r="P90" s="25" t="s">
        <v>150</v>
      </c>
      <c r="Q90" s="151" t="s">
        <v>150</v>
      </c>
      <c r="R90" s="151" t="s">
        <v>1354</v>
      </c>
      <c r="S90" s="333" t="s">
        <v>1355</v>
      </c>
      <c r="T90" s="376" t="s">
        <v>1356</v>
      </c>
      <c r="U90" s="154" t="s">
        <v>1357</v>
      </c>
      <c r="V90" s="154">
        <v>28270</v>
      </c>
      <c r="W90" s="162" t="s">
        <v>1358</v>
      </c>
      <c r="X90" s="162" t="s">
        <v>178</v>
      </c>
      <c r="Y90" s="162" t="s">
        <v>162</v>
      </c>
      <c r="Z90" s="162" t="s">
        <v>157</v>
      </c>
      <c r="AA90" s="151">
        <v>21</v>
      </c>
      <c r="AB90" s="154">
        <v>41756</v>
      </c>
      <c r="AC90" s="308">
        <v>41699</v>
      </c>
      <c r="AD90" s="154"/>
      <c r="AE90" s="27" t="s">
        <v>1359</v>
      </c>
      <c r="AF90" s="161" t="s">
        <v>1360</v>
      </c>
      <c r="AG90" s="161" t="s">
        <v>1361</v>
      </c>
      <c r="AH90" s="151">
        <f t="shared" si="16"/>
        <v>3</v>
      </c>
      <c r="AI90" s="27" t="s">
        <v>161</v>
      </c>
      <c r="AJ90" s="161"/>
      <c r="AK90" s="161"/>
      <c r="AL90" s="161" t="s">
        <v>149</v>
      </c>
      <c r="AM90" s="161"/>
      <c r="AN90" s="161"/>
      <c r="AO90" s="161" t="s">
        <v>181</v>
      </c>
      <c r="AP90" s="161" t="s">
        <v>1362</v>
      </c>
      <c r="AQ90" s="161" t="s">
        <v>1363</v>
      </c>
      <c r="AR90" s="161" t="s">
        <v>1364</v>
      </c>
      <c r="AS90" s="161"/>
      <c r="AT90" s="449" t="s">
        <v>1365</v>
      </c>
      <c r="AU90" s="151" t="s">
        <v>1366</v>
      </c>
      <c r="AV90" s="154"/>
      <c r="AW90" s="156">
        <v>41700</v>
      </c>
      <c r="AX90" s="156">
        <v>41946</v>
      </c>
      <c r="AY90" s="156" t="s">
        <v>149</v>
      </c>
      <c r="AZ90" s="156">
        <v>42235</v>
      </c>
      <c r="BA90" s="156">
        <v>42195</v>
      </c>
      <c r="BB90" s="156"/>
      <c r="BC90" s="157" t="s">
        <v>1367</v>
      </c>
      <c r="BD90" s="156">
        <v>42585</v>
      </c>
      <c r="BE90" s="156" t="s">
        <v>149</v>
      </c>
      <c r="BF90" s="156">
        <v>42793</v>
      </c>
      <c r="BG90" s="156" t="s">
        <v>149</v>
      </c>
      <c r="BH90" s="154"/>
      <c r="BI90" s="154"/>
      <c r="BJ90" s="154"/>
      <c r="BK90" s="158">
        <v>43657</v>
      </c>
      <c r="BL90" s="151" t="s">
        <v>17</v>
      </c>
      <c r="BM90" s="255">
        <f t="shared" si="21"/>
        <v>65</v>
      </c>
      <c r="BN90" s="151">
        <f t="shared" si="22"/>
        <v>57</v>
      </c>
      <c r="BO90" s="151"/>
      <c r="BP90" s="151">
        <v>2</v>
      </c>
      <c r="BQ90" s="151">
        <v>17</v>
      </c>
      <c r="BR90" s="151">
        <v>6</v>
      </c>
      <c r="BS90" s="151">
        <v>3</v>
      </c>
      <c r="BT90" s="151">
        <v>1</v>
      </c>
      <c r="BU90" s="151">
        <v>0</v>
      </c>
      <c r="BV90" s="151">
        <v>0</v>
      </c>
      <c r="BW90" s="151" t="s">
        <v>162</v>
      </c>
      <c r="BX90" s="151">
        <v>0</v>
      </c>
      <c r="BY90" s="151"/>
      <c r="BZ90" s="159"/>
      <c r="CA90" s="159"/>
      <c r="CB90" s="151"/>
      <c r="CC90" s="151" t="s">
        <v>162</v>
      </c>
      <c r="CD90" s="151"/>
      <c r="CE90" s="151"/>
      <c r="CF90" s="410">
        <v>3</v>
      </c>
      <c r="CG90" s="151">
        <v>3</v>
      </c>
      <c r="CH90" s="151"/>
      <c r="CI90" s="151" t="s">
        <v>814</v>
      </c>
    </row>
    <row r="91" spans="1:87" ht="24.95" hidden="1" customHeight="1">
      <c r="A91" s="151">
        <v>91</v>
      </c>
      <c r="B91" s="151" t="s">
        <v>1368</v>
      </c>
      <c r="C91" s="151" t="s">
        <v>1369</v>
      </c>
      <c r="D91" s="151" t="s">
        <v>1370</v>
      </c>
      <c r="E91" s="151" t="s">
        <v>437</v>
      </c>
      <c r="F91" s="151" t="s">
        <v>25</v>
      </c>
      <c r="G91" s="151">
        <v>4</v>
      </c>
      <c r="H91" s="144" t="s">
        <v>51</v>
      </c>
      <c r="I91" s="144" t="s">
        <v>37</v>
      </c>
      <c r="J91" s="144" t="s">
        <v>1371</v>
      </c>
      <c r="K91" s="144" t="s">
        <v>1372</v>
      </c>
      <c r="L91" s="144" t="s">
        <v>37</v>
      </c>
      <c r="M91" s="144" t="s">
        <v>149</v>
      </c>
      <c r="N91" s="210" t="s">
        <v>1373</v>
      </c>
      <c r="O91" s="259" t="s">
        <v>150</v>
      </c>
      <c r="P91" s="25" t="s">
        <v>150</v>
      </c>
      <c r="Q91" s="151" t="s">
        <v>150</v>
      </c>
      <c r="R91" s="151" t="s">
        <v>1374</v>
      </c>
      <c r="S91" s="160" t="s">
        <v>1375</v>
      </c>
      <c r="T91" s="377" t="s">
        <v>1376</v>
      </c>
      <c r="U91" s="154" t="s">
        <v>1377</v>
      </c>
      <c r="V91" s="154">
        <v>26239</v>
      </c>
      <c r="W91" s="162" t="s">
        <v>1378</v>
      </c>
      <c r="X91" s="162" t="s">
        <v>178</v>
      </c>
      <c r="Y91" s="162" t="s">
        <v>162</v>
      </c>
      <c r="Z91" s="162" t="s">
        <v>157</v>
      </c>
      <c r="AA91" s="151">
        <v>26</v>
      </c>
      <c r="AB91" s="154">
        <v>41156</v>
      </c>
      <c r="AC91" s="308">
        <v>41699</v>
      </c>
      <c r="AD91" s="154"/>
      <c r="AE91" s="27" t="s">
        <v>1379</v>
      </c>
      <c r="AF91" s="161"/>
      <c r="AG91" s="161"/>
      <c r="AH91" s="151">
        <f t="shared" si="16"/>
        <v>1</v>
      </c>
      <c r="AI91" s="27" t="s">
        <v>160</v>
      </c>
      <c r="AJ91" s="161"/>
      <c r="AK91" s="161"/>
      <c r="AL91" s="161" t="s">
        <v>149</v>
      </c>
      <c r="AM91" s="161"/>
      <c r="AN91" s="161"/>
      <c r="AO91" s="161" t="s">
        <v>163</v>
      </c>
      <c r="AP91" s="161" t="s">
        <v>1380</v>
      </c>
      <c r="AQ91" s="161"/>
      <c r="AR91" s="161"/>
      <c r="AS91" s="161"/>
      <c r="AT91" s="449" t="s">
        <v>284</v>
      </c>
      <c r="AU91" s="151" t="s">
        <v>1381</v>
      </c>
      <c r="AV91" s="154"/>
      <c r="AW91" s="156">
        <v>41700</v>
      </c>
      <c r="AX91" s="156">
        <v>41946</v>
      </c>
      <c r="AY91" s="156" t="s">
        <v>149</v>
      </c>
      <c r="AZ91" s="156"/>
      <c r="BA91" s="156"/>
      <c r="BB91" s="156"/>
      <c r="BC91" s="157"/>
      <c r="BD91" s="156">
        <v>42585</v>
      </c>
      <c r="BE91" s="156" t="s">
        <v>149</v>
      </c>
      <c r="BF91" s="156">
        <v>42793</v>
      </c>
      <c r="BG91" s="156" t="s">
        <v>149</v>
      </c>
      <c r="BH91" s="154"/>
      <c r="BI91" s="154"/>
      <c r="BJ91" s="154"/>
      <c r="BK91" s="158">
        <v>42460</v>
      </c>
      <c r="BL91" s="151" t="s">
        <v>17</v>
      </c>
      <c r="BM91" s="255">
        <f t="shared" si="21"/>
        <v>25</v>
      </c>
      <c r="BN91" s="151">
        <f t="shared" si="22"/>
        <v>17</v>
      </c>
      <c r="BO91" s="151"/>
      <c r="BP91" s="151">
        <v>3</v>
      </c>
      <c r="BQ91" s="151">
        <v>0</v>
      </c>
      <c r="BR91" s="151">
        <v>2</v>
      </c>
      <c r="BS91" s="151">
        <v>0</v>
      </c>
      <c r="BT91" s="151">
        <v>0</v>
      </c>
      <c r="BU91" s="151">
        <v>0</v>
      </c>
      <c r="BV91" s="151">
        <v>0</v>
      </c>
      <c r="BW91" s="151" t="s">
        <v>162</v>
      </c>
      <c r="BX91" s="151">
        <v>0</v>
      </c>
      <c r="BY91" s="151"/>
      <c r="BZ91" s="159"/>
      <c r="CA91" s="159"/>
      <c r="CB91" s="151"/>
      <c r="CC91" s="151" t="s">
        <v>162</v>
      </c>
      <c r="CD91" s="151"/>
      <c r="CE91" s="151"/>
      <c r="CF91" s="410">
        <v>1</v>
      </c>
      <c r="CG91" s="151">
        <v>1</v>
      </c>
      <c r="CH91" s="151"/>
      <c r="CI91" s="151" t="s">
        <v>814</v>
      </c>
    </row>
    <row r="92" spans="1:87" ht="24.95" hidden="1" customHeight="1">
      <c r="A92" s="151">
        <v>92</v>
      </c>
      <c r="B92" s="151" t="s">
        <v>1382</v>
      </c>
      <c r="C92" s="151" t="s">
        <v>1383</v>
      </c>
      <c r="D92" s="151" t="s">
        <v>21</v>
      </c>
      <c r="E92" s="151" t="s">
        <v>1384</v>
      </c>
      <c r="F92" s="151" t="s">
        <v>24</v>
      </c>
      <c r="G92" s="151">
        <v>4</v>
      </c>
      <c r="H92" s="144" t="s">
        <v>55</v>
      </c>
      <c r="I92" s="144" t="s">
        <v>43</v>
      </c>
      <c r="J92" s="144" t="s">
        <v>1385</v>
      </c>
      <c r="K92" s="144" t="s">
        <v>1386</v>
      </c>
      <c r="L92" s="144" t="s">
        <v>43</v>
      </c>
      <c r="M92" s="144" t="s">
        <v>149</v>
      </c>
      <c r="N92" s="210" t="s">
        <v>1387</v>
      </c>
      <c r="O92" s="259" t="s">
        <v>150</v>
      </c>
      <c r="P92" s="25" t="s">
        <v>150</v>
      </c>
      <c r="Q92" s="151" t="s">
        <v>150</v>
      </c>
      <c r="R92" s="160" t="s">
        <v>1388</v>
      </c>
      <c r="S92" s="151" t="s">
        <v>1389</v>
      </c>
      <c r="T92" s="376" t="s">
        <v>1390</v>
      </c>
      <c r="U92" s="154" t="s">
        <v>1391</v>
      </c>
      <c r="V92" s="154">
        <v>28287</v>
      </c>
      <c r="W92" s="162" t="s">
        <v>1392</v>
      </c>
      <c r="X92" s="162" t="s">
        <v>178</v>
      </c>
      <c r="Y92" s="162" t="s">
        <v>162</v>
      </c>
      <c r="Z92" s="162" t="s">
        <v>157</v>
      </c>
      <c r="AA92" s="151">
        <v>20.5</v>
      </c>
      <c r="AB92" s="154">
        <v>41640</v>
      </c>
      <c r="AC92" s="308">
        <v>41699</v>
      </c>
      <c r="AD92" s="154"/>
      <c r="AE92" s="27" t="s">
        <v>1393</v>
      </c>
      <c r="AF92" s="161" t="s">
        <v>1394</v>
      </c>
      <c r="AG92" s="161"/>
      <c r="AH92" s="151">
        <f t="shared" si="16"/>
        <v>2</v>
      </c>
      <c r="AI92" s="27" t="s">
        <v>160</v>
      </c>
      <c r="AJ92" s="161"/>
      <c r="AK92" s="161"/>
      <c r="AL92" s="161" t="s">
        <v>149</v>
      </c>
      <c r="AM92" s="161"/>
      <c r="AN92" s="161"/>
      <c r="AO92" s="161" t="s">
        <v>163</v>
      </c>
      <c r="AP92" s="161" t="s">
        <v>369</v>
      </c>
      <c r="AQ92" s="161" t="s">
        <v>249</v>
      </c>
      <c r="AR92" s="161" t="s">
        <v>149</v>
      </c>
      <c r="AS92" s="161" t="s">
        <v>1395</v>
      </c>
      <c r="AT92" s="449" t="s">
        <v>371</v>
      </c>
      <c r="AU92" s="151" t="s">
        <v>1396</v>
      </c>
      <c r="AV92" s="154"/>
      <c r="AW92" s="156">
        <v>41700</v>
      </c>
      <c r="AX92" s="156">
        <v>41946</v>
      </c>
      <c r="AY92" s="156" t="s">
        <v>149</v>
      </c>
      <c r="AZ92" s="156"/>
      <c r="BA92" s="156"/>
      <c r="BB92" s="156"/>
      <c r="BC92" s="157" t="s">
        <v>1397</v>
      </c>
      <c r="BD92" s="156">
        <v>42585</v>
      </c>
      <c r="BE92" s="156" t="s">
        <v>149</v>
      </c>
      <c r="BF92" s="156">
        <v>43164</v>
      </c>
      <c r="BG92" s="156" t="s">
        <v>162</v>
      </c>
      <c r="BH92" s="154"/>
      <c r="BI92" s="154"/>
      <c r="BJ92" s="154"/>
      <c r="BK92" s="158">
        <v>43285</v>
      </c>
      <c r="BL92" s="151" t="s">
        <v>17</v>
      </c>
      <c r="BM92" s="255">
        <f t="shared" si="21"/>
        <v>53</v>
      </c>
      <c r="BN92" s="151">
        <f t="shared" si="22"/>
        <v>45</v>
      </c>
      <c r="BO92" s="162" t="s">
        <v>1397</v>
      </c>
      <c r="BP92" s="151">
        <v>1</v>
      </c>
      <c r="BQ92" s="151">
        <v>5</v>
      </c>
      <c r="BR92" s="151">
        <v>6</v>
      </c>
      <c r="BS92" s="151">
        <v>2</v>
      </c>
      <c r="BT92" s="151">
        <v>2</v>
      </c>
      <c r="BU92" s="151">
        <v>0</v>
      </c>
      <c r="BV92" s="151">
        <v>0</v>
      </c>
      <c r="BW92" s="151" t="s">
        <v>162</v>
      </c>
      <c r="BX92" s="151">
        <v>0</v>
      </c>
      <c r="BY92" s="151"/>
      <c r="BZ92" s="159"/>
      <c r="CA92" s="159"/>
      <c r="CB92" s="151"/>
      <c r="CC92" s="151" t="s">
        <v>162</v>
      </c>
      <c r="CD92" s="151"/>
      <c r="CE92" s="151"/>
      <c r="CF92" s="410">
        <v>1</v>
      </c>
      <c r="CG92" s="151">
        <v>2</v>
      </c>
      <c r="CH92" s="151">
        <v>1</v>
      </c>
      <c r="CI92" s="151" t="s">
        <v>814</v>
      </c>
    </row>
    <row r="93" spans="1:87" ht="24.95" hidden="1" customHeight="1">
      <c r="A93" s="151">
        <v>93</v>
      </c>
      <c r="B93" s="151" t="s">
        <v>1398</v>
      </c>
      <c r="C93" s="151" t="s">
        <v>1399</v>
      </c>
      <c r="D93" s="151" t="s">
        <v>1400</v>
      </c>
      <c r="E93" s="151" t="s">
        <v>1401</v>
      </c>
      <c r="F93" s="151" t="s">
        <v>25</v>
      </c>
      <c r="G93" s="151">
        <v>4</v>
      </c>
      <c r="H93" s="144" t="s">
        <v>49</v>
      </c>
      <c r="I93" s="144" t="s">
        <v>40</v>
      </c>
      <c r="J93" s="144" t="s">
        <v>1402</v>
      </c>
      <c r="K93" s="144" t="s">
        <v>1403</v>
      </c>
      <c r="L93" s="144" t="s">
        <v>40</v>
      </c>
      <c r="M93" s="144" t="s">
        <v>149</v>
      </c>
      <c r="N93" s="151" t="s">
        <v>1404</v>
      </c>
      <c r="O93" s="256" t="s">
        <v>150</v>
      </c>
      <c r="P93" s="257" t="s">
        <v>150</v>
      </c>
      <c r="Q93" s="151" t="s">
        <v>150</v>
      </c>
      <c r="R93" s="151" t="s">
        <v>1405</v>
      </c>
      <c r="S93" s="160" t="s">
        <v>1406</v>
      </c>
      <c r="T93" s="377" t="s">
        <v>1407</v>
      </c>
      <c r="U93" s="154" t="s">
        <v>1408</v>
      </c>
      <c r="V93" s="154">
        <v>30065</v>
      </c>
      <c r="W93" s="162" t="s">
        <v>1409</v>
      </c>
      <c r="X93" s="162" t="s">
        <v>178</v>
      </c>
      <c r="Y93" s="162" t="s">
        <v>156</v>
      </c>
      <c r="Z93" s="162" t="s">
        <v>157</v>
      </c>
      <c r="AA93" s="151">
        <v>38</v>
      </c>
      <c r="AB93" s="154">
        <v>42065</v>
      </c>
      <c r="AC93" s="308">
        <v>41699</v>
      </c>
      <c r="AD93" s="154"/>
      <c r="AE93" s="28" t="s">
        <v>1410</v>
      </c>
      <c r="AF93" s="151"/>
      <c r="AG93" s="151"/>
      <c r="AH93" s="151">
        <f t="shared" si="16"/>
        <v>1</v>
      </c>
      <c r="AI93" s="27" t="s">
        <v>160</v>
      </c>
      <c r="AJ93" s="151"/>
      <c r="AK93" s="151"/>
      <c r="AL93" s="151" t="s">
        <v>149</v>
      </c>
      <c r="AM93" s="151"/>
      <c r="AN93" s="151"/>
      <c r="AO93" s="151" t="s">
        <v>163</v>
      </c>
      <c r="AP93" s="151" t="s">
        <v>1288</v>
      </c>
      <c r="AQ93" s="151" t="s">
        <v>202</v>
      </c>
      <c r="AR93" s="151"/>
      <c r="AS93" s="151"/>
      <c r="AT93" s="26" t="s">
        <v>419</v>
      </c>
      <c r="AU93" s="151" t="s">
        <v>1411</v>
      </c>
      <c r="AV93" s="154"/>
      <c r="AW93" s="156">
        <v>41700</v>
      </c>
      <c r="AX93" s="156">
        <v>41946</v>
      </c>
      <c r="AY93" s="156" t="s">
        <v>149</v>
      </c>
      <c r="AZ93" s="156">
        <v>42199</v>
      </c>
      <c r="BA93" s="156">
        <v>42137</v>
      </c>
      <c r="BB93" s="156"/>
      <c r="BC93" s="157"/>
      <c r="BD93" s="156">
        <v>42585</v>
      </c>
      <c r="BE93" s="156" t="s">
        <v>149</v>
      </c>
      <c r="BF93" s="156">
        <v>42793</v>
      </c>
      <c r="BG93" s="156" t="s">
        <v>149</v>
      </c>
      <c r="BH93" s="154"/>
      <c r="BI93" s="154"/>
      <c r="BJ93" s="154"/>
      <c r="BK93" s="158">
        <v>44827</v>
      </c>
      <c r="BL93" s="165" t="s">
        <v>17</v>
      </c>
      <c r="BM93" s="255">
        <f t="shared" si="21"/>
        <v>103</v>
      </c>
      <c r="BN93" s="151">
        <f t="shared" si="22"/>
        <v>95</v>
      </c>
      <c r="BO93" s="151"/>
      <c r="BP93" s="151">
        <v>0</v>
      </c>
      <c r="BQ93" s="151">
        <v>1</v>
      </c>
      <c r="BR93" s="151">
        <v>0</v>
      </c>
      <c r="BS93" s="151">
        <v>1</v>
      </c>
      <c r="BT93" s="151">
        <v>0</v>
      </c>
      <c r="BU93" s="151">
        <v>0</v>
      </c>
      <c r="BV93" s="151">
        <v>0</v>
      </c>
      <c r="BW93" s="151" t="s">
        <v>162</v>
      </c>
      <c r="BX93" s="151">
        <v>0</v>
      </c>
      <c r="BY93" s="151"/>
      <c r="BZ93" s="159"/>
      <c r="CA93" s="159"/>
      <c r="CB93" s="151"/>
      <c r="CC93" s="151" t="s">
        <v>162</v>
      </c>
      <c r="CD93" s="151"/>
      <c r="CE93" s="151"/>
      <c r="CF93" s="410">
        <v>2</v>
      </c>
      <c r="CG93" s="151">
        <v>3</v>
      </c>
      <c r="CH93" s="151"/>
      <c r="CI93" s="151" t="s">
        <v>814</v>
      </c>
    </row>
    <row r="94" spans="1:87" ht="24.95" hidden="1" customHeight="1">
      <c r="A94" s="151">
        <v>94</v>
      </c>
      <c r="B94" s="151" t="s">
        <v>1412</v>
      </c>
      <c r="C94" s="151" t="s">
        <v>1413</v>
      </c>
      <c r="D94" s="151" t="s">
        <v>1414</v>
      </c>
      <c r="E94" s="151" t="s">
        <v>1415</v>
      </c>
      <c r="F94" s="151" t="s">
        <v>24</v>
      </c>
      <c r="G94" s="151">
        <v>4</v>
      </c>
      <c r="H94" s="144" t="s">
        <v>56</v>
      </c>
      <c r="I94" s="144" t="s">
        <v>39</v>
      </c>
      <c r="J94" s="144" t="s">
        <v>1416</v>
      </c>
      <c r="K94" s="144" t="s">
        <v>1416</v>
      </c>
      <c r="L94" s="144" t="s">
        <v>39</v>
      </c>
      <c r="M94" s="144" t="s">
        <v>149</v>
      </c>
      <c r="N94" s="210" t="s">
        <v>1417</v>
      </c>
      <c r="O94" s="259" t="s">
        <v>150</v>
      </c>
      <c r="P94" s="25" t="s">
        <v>150</v>
      </c>
      <c r="Q94" s="151" t="s">
        <v>150</v>
      </c>
      <c r="R94" s="151" t="s">
        <v>1418</v>
      </c>
      <c r="S94" s="151" t="s">
        <v>1419</v>
      </c>
      <c r="T94" s="376" t="s">
        <v>1420</v>
      </c>
      <c r="U94" s="154" t="s">
        <v>1421</v>
      </c>
      <c r="V94" s="154">
        <v>29335</v>
      </c>
      <c r="W94" s="162" t="s">
        <v>1422</v>
      </c>
      <c r="X94" s="162" t="s">
        <v>178</v>
      </c>
      <c r="Y94" s="162" t="s">
        <v>162</v>
      </c>
      <c r="Z94" s="162" t="s">
        <v>157</v>
      </c>
      <c r="AA94" s="151">
        <v>19.5</v>
      </c>
      <c r="AB94" s="154">
        <v>41746</v>
      </c>
      <c r="AC94" s="308">
        <v>41699</v>
      </c>
      <c r="AD94" s="154"/>
      <c r="AE94" s="27" t="s">
        <v>1423</v>
      </c>
      <c r="AF94" s="155" t="s">
        <v>1424</v>
      </c>
      <c r="AG94" s="155"/>
      <c r="AH94" s="151">
        <f t="shared" si="16"/>
        <v>2</v>
      </c>
      <c r="AI94" s="27" t="s">
        <v>160</v>
      </c>
      <c r="AJ94" s="155"/>
      <c r="AK94" s="155"/>
      <c r="AL94" s="155" t="s">
        <v>149</v>
      </c>
      <c r="AM94" s="155"/>
      <c r="AN94" s="155"/>
      <c r="AO94" s="155" t="s">
        <v>163</v>
      </c>
      <c r="AP94" s="155" t="s">
        <v>180</v>
      </c>
      <c r="AQ94" s="155" t="s">
        <v>202</v>
      </c>
      <c r="AR94" s="155" t="s">
        <v>149</v>
      </c>
      <c r="AS94" s="155"/>
      <c r="AT94" s="450" t="s">
        <v>541</v>
      </c>
      <c r="AU94" s="151" t="s">
        <v>1425</v>
      </c>
      <c r="AV94" s="154"/>
      <c r="AW94" s="156">
        <v>41700</v>
      </c>
      <c r="AX94" s="156">
        <v>41946</v>
      </c>
      <c r="AY94" s="156" t="s">
        <v>149</v>
      </c>
      <c r="AZ94" s="156">
        <v>41706</v>
      </c>
      <c r="BA94" s="156"/>
      <c r="BB94" s="156">
        <v>42080</v>
      </c>
      <c r="BC94" s="157" t="s">
        <v>1426</v>
      </c>
      <c r="BD94" s="156">
        <v>42585</v>
      </c>
      <c r="BE94" s="156" t="s">
        <v>149</v>
      </c>
      <c r="BF94" s="156">
        <v>42793</v>
      </c>
      <c r="BG94" s="156" t="s">
        <v>149</v>
      </c>
      <c r="BH94" s="154">
        <v>43165</v>
      </c>
      <c r="BI94" s="154">
        <v>43376</v>
      </c>
      <c r="BJ94" s="154">
        <v>43399</v>
      </c>
      <c r="BK94" s="158">
        <v>43417</v>
      </c>
      <c r="BL94" s="151" t="s">
        <v>17</v>
      </c>
      <c r="BM94" s="255">
        <f t="shared" si="21"/>
        <v>57</v>
      </c>
      <c r="BN94" s="151">
        <f t="shared" si="22"/>
        <v>49</v>
      </c>
      <c r="BO94" s="162" t="s">
        <v>1426</v>
      </c>
      <c r="BP94" s="151">
        <v>0</v>
      </c>
      <c r="BQ94" s="151">
        <v>0</v>
      </c>
      <c r="BR94" s="151">
        <v>3</v>
      </c>
      <c r="BS94" s="151">
        <v>2</v>
      </c>
      <c r="BT94" s="151">
        <v>0</v>
      </c>
      <c r="BU94" s="151">
        <v>0</v>
      </c>
      <c r="BV94" s="151">
        <v>0</v>
      </c>
      <c r="BW94" s="151" t="s">
        <v>162</v>
      </c>
      <c r="BX94" s="151">
        <v>0</v>
      </c>
      <c r="BY94" s="151"/>
      <c r="BZ94" s="159"/>
      <c r="CA94" s="159"/>
      <c r="CB94" s="151"/>
      <c r="CC94" s="151" t="s">
        <v>162</v>
      </c>
      <c r="CD94" s="151"/>
      <c r="CE94" s="151"/>
      <c r="CF94" s="410">
        <v>2</v>
      </c>
      <c r="CG94" s="151">
        <v>2</v>
      </c>
      <c r="CH94" s="151"/>
      <c r="CI94" s="151" t="s">
        <v>542</v>
      </c>
    </row>
    <row r="95" spans="1:87" ht="24.95" hidden="1" customHeight="1">
      <c r="A95" s="151">
        <v>95</v>
      </c>
      <c r="B95" s="151" t="s">
        <v>1427</v>
      </c>
      <c r="C95" s="151" t="s">
        <v>423</v>
      </c>
      <c r="D95" s="151" t="s">
        <v>603</v>
      </c>
      <c r="E95" s="151" t="s">
        <v>1428</v>
      </c>
      <c r="F95" s="151" t="s">
        <v>24</v>
      </c>
      <c r="G95" s="151">
        <v>4</v>
      </c>
      <c r="H95" s="144" t="s">
        <v>51</v>
      </c>
      <c r="I95" s="144" t="s">
        <v>37</v>
      </c>
      <c r="J95" s="144" t="s">
        <v>1429</v>
      </c>
      <c r="K95" s="144" t="s">
        <v>1430</v>
      </c>
      <c r="L95" s="144" t="s">
        <v>37</v>
      </c>
      <c r="M95" s="144" t="s">
        <v>149</v>
      </c>
      <c r="N95" s="210"/>
      <c r="O95" s="259" t="s">
        <v>150</v>
      </c>
      <c r="P95" s="25" t="s">
        <v>150</v>
      </c>
      <c r="Q95" s="151" t="s">
        <v>150</v>
      </c>
      <c r="R95" s="423" t="s">
        <v>1431</v>
      </c>
      <c r="S95" s="151" t="s">
        <v>1432</v>
      </c>
      <c r="T95" s="376" t="s">
        <v>1433</v>
      </c>
      <c r="U95" s="154" t="s">
        <v>1434</v>
      </c>
      <c r="V95" s="154">
        <v>28031</v>
      </c>
      <c r="W95" s="162" t="s">
        <v>1435</v>
      </c>
      <c r="X95" s="162" t="s">
        <v>178</v>
      </c>
      <c r="Y95" s="162" t="s">
        <v>162</v>
      </c>
      <c r="Z95" s="162" t="s">
        <v>157</v>
      </c>
      <c r="AA95" s="151">
        <v>31.5</v>
      </c>
      <c r="AB95" s="154">
        <v>41866</v>
      </c>
      <c r="AC95" s="308">
        <v>41699</v>
      </c>
      <c r="AD95" s="154"/>
      <c r="AE95" s="27" t="s">
        <v>1436</v>
      </c>
      <c r="AF95" s="161"/>
      <c r="AG95" s="161"/>
      <c r="AH95" s="151">
        <f t="shared" si="16"/>
        <v>1</v>
      </c>
      <c r="AI95" s="27" t="s">
        <v>160</v>
      </c>
      <c r="AJ95" s="161"/>
      <c r="AK95" s="161"/>
      <c r="AL95" s="161" t="s">
        <v>149</v>
      </c>
      <c r="AM95" s="161"/>
      <c r="AN95" s="161"/>
      <c r="AO95" s="161" t="s">
        <v>163</v>
      </c>
      <c r="AP95" s="161" t="s">
        <v>444</v>
      </c>
      <c r="AQ95" s="161" t="s">
        <v>249</v>
      </c>
      <c r="AR95" s="161" t="s">
        <v>149</v>
      </c>
      <c r="AS95" s="161"/>
      <c r="AT95" s="449" t="s">
        <v>284</v>
      </c>
      <c r="AU95" s="151" t="s">
        <v>1437</v>
      </c>
      <c r="AV95" s="154"/>
      <c r="AW95" s="156">
        <v>41700</v>
      </c>
      <c r="AX95" s="156">
        <v>41946</v>
      </c>
      <c r="AY95" s="156" t="s">
        <v>149</v>
      </c>
      <c r="AZ95" s="156"/>
      <c r="BA95" s="156"/>
      <c r="BB95" s="156"/>
      <c r="BC95" s="157"/>
      <c r="BD95" s="156">
        <v>42951</v>
      </c>
      <c r="BE95" s="156" t="s">
        <v>162</v>
      </c>
      <c r="BF95" s="156">
        <v>43164</v>
      </c>
      <c r="BG95" s="156" t="s">
        <v>162</v>
      </c>
      <c r="BH95" s="154"/>
      <c r="BI95" s="154"/>
      <c r="BJ95" s="154"/>
      <c r="BK95" s="158">
        <v>43433</v>
      </c>
      <c r="BL95" s="151" t="s">
        <v>17</v>
      </c>
      <c r="BM95" s="255">
        <f t="shared" si="21"/>
        <v>57</v>
      </c>
      <c r="BN95" s="151">
        <f t="shared" si="22"/>
        <v>49</v>
      </c>
      <c r="BO95" s="162" t="s">
        <v>1438</v>
      </c>
      <c r="BP95" s="151">
        <v>0</v>
      </c>
      <c r="BQ95" s="151">
        <v>1</v>
      </c>
      <c r="BR95" s="151">
        <v>4</v>
      </c>
      <c r="BS95" s="151">
        <v>1</v>
      </c>
      <c r="BT95" s="151">
        <v>2</v>
      </c>
      <c r="BU95" s="151">
        <v>0</v>
      </c>
      <c r="BV95" s="151">
        <v>0</v>
      </c>
      <c r="BW95" s="151" t="s">
        <v>162</v>
      </c>
      <c r="BX95" s="151">
        <v>0</v>
      </c>
      <c r="BY95" s="151"/>
      <c r="BZ95" s="159"/>
      <c r="CA95" s="159"/>
      <c r="CB95" s="151"/>
      <c r="CC95" s="151" t="s">
        <v>162</v>
      </c>
      <c r="CD95" s="151"/>
      <c r="CE95" s="151"/>
      <c r="CF95" s="410">
        <v>2</v>
      </c>
      <c r="CG95" s="151">
        <v>3</v>
      </c>
      <c r="CH95" s="151"/>
      <c r="CI95" s="151" t="s">
        <v>1303</v>
      </c>
    </row>
    <row r="96" spans="1:87" ht="24.95" hidden="1" customHeight="1">
      <c r="A96" s="151">
        <v>96</v>
      </c>
      <c r="B96" s="151" t="s">
        <v>1439</v>
      </c>
      <c r="C96" s="151" t="s">
        <v>1440</v>
      </c>
      <c r="D96" s="151" t="s">
        <v>997</v>
      </c>
      <c r="E96" s="151" t="s">
        <v>319</v>
      </c>
      <c r="F96" s="151" t="s">
        <v>24</v>
      </c>
      <c r="G96" s="151">
        <v>4</v>
      </c>
      <c r="H96" s="144" t="s">
        <v>51</v>
      </c>
      <c r="I96" s="144" t="s">
        <v>30</v>
      </c>
      <c r="J96" s="144" t="s">
        <v>606</v>
      </c>
      <c r="K96" s="144" t="s">
        <v>1441</v>
      </c>
      <c r="L96" s="144" t="s">
        <v>43</v>
      </c>
      <c r="M96" s="144" t="s">
        <v>149</v>
      </c>
      <c r="N96" s="151"/>
      <c r="O96" s="256" t="s">
        <v>150</v>
      </c>
      <c r="P96" s="256" t="s">
        <v>239</v>
      </c>
      <c r="Q96" s="151" t="s">
        <v>150</v>
      </c>
      <c r="R96" s="151" t="s">
        <v>1442</v>
      </c>
      <c r="S96" s="160" t="s">
        <v>1443</v>
      </c>
      <c r="T96" s="376" t="s">
        <v>1444</v>
      </c>
      <c r="U96" s="154" t="s">
        <v>1445</v>
      </c>
      <c r="V96" s="154">
        <v>28157</v>
      </c>
      <c r="W96" s="162" t="s">
        <v>1446</v>
      </c>
      <c r="X96" s="162" t="s">
        <v>178</v>
      </c>
      <c r="Y96" s="162" t="s">
        <v>162</v>
      </c>
      <c r="Z96" s="162" t="s">
        <v>157</v>
      </c>
      <c r="AA96" s="151">
        <v>17.5</v>
      </c>
      <c r="AB96" s="154">
        <v>41695</v>
      </c>
      <c r="AC96" s="308">
        <v>41699</v>
      </c>
      <c r="AD96" s="154"/>
      <c r="AE96" s="28" t="s">
        <v>1447</v>
      </c>
      <c r="AF96" s="151"/>
      <c r="AG96" s="151"/>
      <c r="AH96" s="151">
        <f t="shared" si="16"/>
        <v>1</v>
      </c>
      <c r="AI96" s="27" t="s">
        <v>281</v>
      </c>
      <c r="AJ96" s="151"/>
      <c r="AK96" s="151"/>
      <c r="AL96" s="151" t="s">
        <v>162</v>
      </c>
      <c r="AM96" s="151"/>
      <c r="AN96" s="151"/>
      <c r="AO96" s="151" t="s">
        <v>163</v>
      </c>
      <c r="AP96" s="151" t="s">
        <v>1448</v>
      </c>
      <c r="AQ96" s="151" t="s">
        <v>249</v>
      </c>
      <c r="AR96" s="151" t="s">
        <v>149</v>
      </c>
      <c r="AS96" s="151"/>
      <c r="AT96" s="26" t="s">
        <v>327</v>
      </c>
      <c r="AU96" s="151" t="s">
        <v>1449</v>
      </c>
      <c r="AV96" s="154"/>
      <c r="AW96" s="156">
        <v>41700</v>
      </c>
      <c r="AX96" s="156">
        <v>41946</v>
      </c>
      <c r="AY96" s="156" t="s">
        <v>149</v>
      </c>
      <c r="AZ96" s="156">
        <v>42580</v>
      </c>
      <c r="BA96" s="156">
        <v>42580</v>
      </c>
      <c r="BB96" s="156"/>
      <c r="BC96" s="157" t="s">
        <v>1450</v>
      </c>
      <c r="BD96" s="156">
        <v>42952</v>
      </c>
      <c r="BE96" s="156" t="s">
        <v>162</v>
      </c>
      <c r="BF96" s="156">
        <v>43164</v>
      </c>
      <c r="BG96" s="156" t="s">
        <v>162</v>
      </c>
      <c r="BH96" s="154"/>
      <c r="BI96" s="154"/>
      <c r="BJ96" s="154"/>
      <c r="BK96" s="158">
        <v>44137</v>
      </c>
      <c r="BL96" s="151" t="s">
        <v>17</v>
      </c>
      <c r="BM96" s="255">
        <f t="shared" si="21"/>
        <v>81</v>
      </c>
      <c r="BN96" s="151">
        <f t="shared" si="22"/>
        <v>72</v>
      </c>
      <c r="BO96" s="151" t="s">
        <v>1451</v>
      </c>
      <c r="BP96" s="151">
        <v>5</v>
      </c>
      <c r="BQ96" s="151">
        <v>17</v>
      </c>
      <c r="BR96" s="151">
        <v>16</v>
      </c>
      <c r="BS96" s="151">
        <v>0</v>
      </c>
      <c r="BT96" s="151">
        <v>2</v>
      </c>
      <c r="BU96" s="151">
        <v>0</v>
      </c>
      <c r="BV96" s="151">
        <v>0</v>
      </c>
      <c r="BW96" s="151" t="s">
        <v>162</v>
      </c>
      <c r="BX96" s="151">
        <v>0</v>
      </c>
      <c r="BY96" s="151"/>
      <c r="BZ96" s="159"/>
      <c r="CA96" s="159"/>
      <c r="CB96" s="151"/>
      <c r="CC96" s="151" t="s">
        <v>162</v>
      </c>
      <c r="CD96" s="151"/>
      <c r="CE96" s="151"/>
      <c r="CF96" s="410">
        <v>3</v>
      </c>
      <c r="CG96" s="151">
        <v>3</v>
      </c>
      <c r="CH96" s="151"/>
      <c r="CI96" s="151" t="s">
        <v>1303</v>
      </c>
    </row>
    <row r="97" spans="1:87" ht="24.95" hidden="1" customHeight="1">
      <c r="A97" s="151">
        <v>97</v>
      </c>
      <c r="B97" s="151" t="s">
        <v>1452</v>
      </c>
      <c r="C97" s="151" t="s">
        <v>1453</v>
      </c>
      <c r="D97" s="151" t="s">
        <v>1454</v>
      </c>
      <c r="E97" s="151" t="s">
        <v>1455</v>
      </c>
      <c r="F97" s="151" t="s">
        <v>25</v>
      </c>
      <c r="G97" s="151">
        <v>4</v>
      </c>
      <c r="H97" s="144" t="s">
        <v>55</v>
      </c>
      <c r="I97" s="144" t="s">
        <v>43</v>
      </c>
      <c r="J97" s="144" t="s">
        <v>606</v>
      </c>
      <c r="K97" s="144" t="s">
        <v>1456</v>
      </c>
      <c r="L97" s="144" t="s">
        <v>43</v>
      </c>
      <c r="M97" s="144" t="s">
        <v>149</v>
      </c>
      <c r="N97" s="210"/>
      <c r="O97" s="259" t="s">
        <v>150</v>
      </c>
      <c r="P97" s="151" t="s">
        <v>150</v>
      </c>
      <c r="Q97" s="151" t="s">
        <v>150</v>
      </c>
      <c r="R97" s="151" t="s">
        <v>1457</v>
      </c>
      <c r="S97" s="151" t="s">
        <v>1458</v>
      </c>
      <c r="T97" s="376" t="s">
        <v>1459</v>
      </c>
      <c r="U97" s="154" t="s">
        <v>1460</v>
      </c>
      <c r="V97" s="154">
        <v>28587</v>
      </c>
      <c r="W97" s="162" t="s">
        <v>1461</v>
      </c>
      <c r="X97" s="162" t="s">
        <v>178</v>
      </c>
      <c r="Y97" s="162" t="s">
        <v>162</v>
      </c>
      <c r="Z97" s="162" t="s">
        <v>157</v>
      </c>
      <c r="AA97" s="151">
        <v>7</v>
      </c>
      <c r="AB97" s="154">
        <v>41867</v>
      </c>
      <c r="AC97" s="308">
        <v>41699</v>
      </c>
      <c r="AD97" s="154"/>
      <c r="AE97" s="27" t="s">
        <v>1462</v>
      </c>
      <c r="AF97" s="161"/>
      <c r="AG97" s="161"/>
      <c r="AH97" s="151">
        <f t="shared" si="16"/>
        <v>1</v>
      </c>
      <c r="AI97" s="27" t="s">
        <v>160</v>
      </c>
      <c r="AJ97" s="161"/>
      <c r="AK97" s="161"/>
      <c r="AL97" s="161" t="s">
        <v>149</v>
      </c>
      <c r="AM97" s="161"/>
      <c r="AN97" s="161"/>
      <c r="AO97" s="161" t="s">
        <v>163</v>
      </c>
      <c r="AP97" s="161" t="s">
        <v>202</v>
      </c>
      <c r="AQ97" s="151" t="s">
        <v>249</v>
      </c>
      <c r="AR97" s="161" t="s">
        <v>162</v>
      </c>
      <c r="AS97" s="161" t="s">
        <v>1463</v>
      </c>
      <c r="AT97" s="449" t="s">
        <v>371</v>
      </c>
      <c r="AU97" s="151" t="s">
        <v>1464</v>
      </c>
      <c r="AV97" s="154"/>
      <c r="AW97" s="156">
        <v>41700</v>
      </c>
      <c r="AX97" s="156">
        <v>41946</v>
      </c>
      <c r="AY97" s="156" t="s">
        <v>149</v>
      </c>
      <c r="AZ97" s="156"/>
      <c r="BA97" s="156"/>
      <c r="BB97" s="156"/>
      <c r="BC97" s="157"/>
      <c r="BD97" s="156">
        <v>42953</v>
      </c>
      <c r="BE97" s="156" t="s">
        <v>162</v>
      </c>
      <c r="BF97" s="156">
        <v>43164</v>
      </c>
      <c r="BG97" s="156" t="s">
        <v>162</v>
      </c>
      <c r="BH97" s="154"/>
      <c r="BI97" s="154"/>
      <c r="BJ97" s="154"/>
      <c r="BK97" s="158">
        <v>43658</v>
      </c>
      <c r="BL97" s="151" t="s">
        <v>17</v>
      </c>
      <c r="BM97" s="255">
        <f t="shared" si="21"/>
        <v>65</v>
      </c>
      <c r="BN97" s="151">
        <f t="shared" si="22"/>
        <v>57</v>
      </c>
      <c r="BO97" s="151"/>
      <c r="BP97" s="151">
        <v>0</v>
      </c>
      <c r="BQ97" s="151">
        <v>2</v>
      </c>
      <c r="BR97" s="151">
        <v>2</v>
      </c>
      <c r="BS97" s="151">
        <v>2</v>
      </c>
      <c r="BT97" s="151">
        <v>1</v>
      </c>
      <c r="BU97" s="151">
        <v>0</v>
      </c>
      <c r="BV97" s="151">
        <v>0</v>
      </c>
      <c r="BW97" s="151" t="s">
        <v>162</v>
      </c>
      <c r="BX97" s="151">
        <v>365</v>
      </c>
      <c r="BY97" s="151"/>
      <c r="BZ97" s="159"/>
      <c r="CA97" s="159"/>
      <c r="CB97" s="151"/>
      <c r="CC97" s="151" t="s">
        <v>149</v>
      </c>
      <c r="CD97" s="151"/>
      <c r="CE97" s="151"/>
      <c r="CF97" s="410">
        <v>1</v>
      </c>
      <c r="CG97" s="151">
        <v>1</v>
      </c>
      <c r="CH97" s="151"/>
      <c r="CI97" s="151" t="s">
        <v>542</v>
      </c>
    </row>
    <row r="98" spans="1:87" ht="24.95" hidden="1" customHeight="1">
      <c r="A98" s="167">
        <v>98</v>
      </c>
      <c r="B98" s="167" t="s">
        <v>1465</v>
      </c>
      <c r="C98" s="167" t="s">
        <v>1466</v>
      </c>
      <c r="D98" s="167"/>
      <c r="E98" s="167" t="s">
        <v>1467</v>
      </c>
      <c r="F98" s="167" t="s">
        <v>24</v>
      </c>
      <c r="G98" s="167">
        <v>5</v>
      </c>
      <c r="H98" s="167" t="s">
        <v>53</v>
      </c>
      <c r="I98" s="167" t="s">
        <v>36</v>
      </c>
      <c r="J98" s="167" t="s">
        <v>606</v>
      </c>
      <c r="K98" s="167" t="s">
        <v>1468</v>
      </c>
      <c r="L98" s="167" t="s">
        <v>43</v>
      </c>
      <c r="M98" s="167" t="s">
        <v>162</v>
      </c>
      <c r="N98" s="260">
        <v>1513579</v>
      </c>
      <c r="O98" s="31" t="s">
        <v>150</v>
      </c>
      <c r="P98" s="32" t="s">
        <v>150</v>
      </c>
      <c r="Q98" s="167" t="s">
        <v>150</v>
      </c>
      <c r="R98" s="167" t="s">
        <v>1469</v>
      </c>
      <c r="S98" s="167" t="s">
        <v>1470</v>
      </c>
      <c r="T98" s="378" t="s">
        <v>1471</v>
      </c>
      <c r="U98" s="169" t="s">
        <v>1472</v>
      </c>
      <c r="V98" s="169">
        <v>27949</v>
      </c>
      <c r="W98" s="176" t="s">
        <v>1473</v>
      </c>
      <c r="X98" s="176" t="s">
        <v>178</v>
      </c>
      <c r="Y98" s="176" t="s">
        <v>162</v>
      </c>
      <c r="Z98" s="176" t="s">
        <v>157</v>
      </c>
      <c r="AA98" s="167">
        <v>5.5</v>
      </c>
      <c r="AB98" s="169">
        <v>42370</v>
      </c>
      <c r="AC98" s="309">
        <v>42064</v>
      </c>
      <c r="AD98" s="169"/>
      <c r="AE98" s="33" t="s">
        <v>1474</v>
      </c>
      <c r="AF98" s="33" t="s">
        <v>1475</v>
      </c>
      <c r="AG98" s="33" t="s">
        <v>1476</v>
      </c>
      <c r="AH98" s="167">
        <f t="shared" ref="AH98:AH129" si="23">COUNTA(AE98:AG98)</f>
        <v>3</v>
      </c>
      <c r="AI98" s="33" t="s">
        <v>160</v>
      </c>
      <c r="AJ98" s="33" t="s">
        <v>160</v>
      </c>
      <c r="AK98" s="33" t="s">
        <v>161</v>
      </c>
      <c r="AL98" s="33" t="s">
        <v>149</v>
      </c>
      <c r="AM98" s="33" t="s">
        <v>162</v>
      </c>
      <c r="AN98" s="33" t="s">
        <v>149</v>
      </c>
      <c r="AO98" s="33" t="s">
        <v>181</v>
      </c>
      <c r="AP98" s="33" t="s">
        <v>1477</v>
      </c>
      <c r="AQ98" s="33" t="s">
        <v>597</v>
      </c>
      <c r="AR98" s="33" t="s">
        <v>149</v>
      </c>
      <c r="AS98" s="33" t="s">
        <v>1478</v>
      </c>
      <c r="AT98" s="451" t="s">
        <v>1479</v>
      </c>
      <c r="AU98" s="33" t="s">
        <v>1480</v>
      </c>
      <c r="AV98" s="33" t="s">
        <v>162</v>
      </c>
      <c r="AW98" s="170">
        <v>42065</v>
      </c>
      <c r="AX98" s="170">
        <v>42310</v>
      </c>
      <c r="AY98" s="170" t="s">
        <v>149</v>
      </c>
      <c r="AZ98" s="170"/>
      <c r="BA98" s="170">
        <v>42492</v>
      </c>
      <c r="BB98" s="170"/>
      <c r="BC98" s="171" t="s">
        <v>1481</v>
      </c>
      <c r="BD98" s="170">
        <v>42947</v>
      </c>
      <c r="BE98" s="170" t="s">
        <v>149</v>
      </c>
      <c r="BF98" s="170">
        <v>43528</v>
      </c>
      <c r="BG98" s="170" t="s">
        <v>162</v>
      </c>
      <c r="BH98" s="169"/>
      <c r="BI98" s="169"/>
      <c r="BJ98" s="169"/>
      <c r="BK98" s="172">
        <v>43646</v>
      </c>
      <c r="BL98" s="167" t="s">
        <v>17</v>
      </c>
      <c r="BM98" s="261">
        <f>DATEDIF(AW98,BK98, "M")+1</f>
        <v>52</v>
      </c>
      <c r="BN98" s="167">
        <f t="shared" si="22"/>
        <v>44</v>
      </c>
      <c r="BO98" s="167"/>
      <c r="BP98" s="167">
        <v>4</v>
      </c>
      <c r="BQ98" s="167">
        <v>2</v>
      </c>
      <c r="BR98" s="167">
        <v>19</v>
      </c>
      <c r="BS98" s="167">
        <v>1</v>
      </c>
      <c r="BT98" s="167">
        <v>1</v>
      </c>
      <c r="BU98" s="167">
        <v>0</v>
      </c>
      <c r="BV98" s="167">
        <v>0</v>
      </c>
      <c r="BW98" s="167" t="s">
        <v>162</v>
      </c>
      <c r="BX98" s="167">
        <v>0</v>
      </c>
      <c r="BY98" s="167"/>
      <c r="BZ98" s="173"/>
      <c r="CA98" s="173"/>
      <c r="CB98" s="167"/>
      <c r="CC98" s="167" t="s">
        <v>162</v>
      </c>
      <c r="CD98" s="167"/>
      <c r="CE98" s="167"/>
      <c r="CF98" s="411">
        <v>3</v>
      </c>
      <c r="CG98" s="167">
        <v>3</v>
      </c>
      <c r="CH98" s="167"/>
      <c r="CI98" s="167" t="s">
        <v>814</v>
      </c>
    </row>
    <row r="99" spans="1:87" ht="24.95" hidden="1" customHeight="1">
      <c r="A99" s="167">
        <v>99</v>
      </c>
      <c r="B99" s="167" t="s">
        <v>1482</v>
      </c>
      <c r="C99" s="167" t="s">
        <v>1483</v>
      </c>
      <c r="D99" s="167"/>
      <c r="E99" s="167" t="s">
        <v>1484</v>
      </c>
      <c r="F99" s="167" t="s">
        <v>24</v>
      </c>
      <c r="G99" s="167">
        <v>5</v>
      </c>
      <c r="H99" s="167" t="s">
        <v>52</v>
      </c>
      <c r="I99" s="167" t="s">
        <v>41</v>
      </c>
      <c r="J99" s="167" t="s">
        <v>1485</v>
      </c>
      <c r="K99" s="167" t="s">
        <v>1486</v>
      </c>
      <c r="L99" s="167" t="s">
        <v>35</v>
      </c>
      <c r="M99" s="167" t="s">
        <v>162</v>
      </c>
      <c r="N99" s="167" t="s">
        <v>1487</v>
      </c>
      <c r="O99" s="262" t="s">
        <v>150</v>
      </c>
      <c r="P99" s="263" t="s">
        <v>150</v>
      </c>
      <c r="Q99" s="167" t="s">
        <v>150</v>
      </c>
      <c r="R99" s="167" t="s">
        <v>1488</v>
      </c>
      <c r="S99" s="167" t="s">
        <v>1489</v>
      </c>
      <c r="T99" s="379" t="s">
        <v>1490</v>
      </c>
      <c r="U99" s="169" t="s">
        <v>1491</v>
      </c>
      <c r="V99" s="169">
        <v>29221</v>
      </c>
      <c r="W99" s="176" t="s">
        <v>1492</v>
      </c>
      <c r="X99" s="176" t="s">
        <v>178</v>
      </c>
      <c r="Y99" s="176" t="s">
        <v>162</v>
      </c>
      <c r="Z99" s="176" t="s">
        <v>157</v>
      </c>
      <c r="AA99" s="167">
        <v>39</v>
      </c>
      <c r="AB99" s="169">
        <v>42993</v>
      </c>
      <c r="AC99" s="309">
        <v>42064</v>
      </c>
      <c r="AD99" s="169"/>
      <c r="AE99" s="34" t="s">
        <v>1493</v>
      </c>
      <c r="AF99" s="34" t="s">
        <v>1494</v>
      </c>
      <c r="AG99" s="167"/>
      <c r="AH99" s="167">
        <f t="shared" si="23"/>
        <v>2</v>
      </c>
      <c r="AI99" s="176" t="s">
        <v>161</v>
      </c>
      <c r="AJ99" s="167" t="s">
        <v>161</v>
      </c>
      <c r="AK99" s="167"/>
      <c r="AL99" s="167" t="s">
        <v>149</v>
      </c>
      <c r="AM99" s="167" t="s">
        <v>162</v>
      </c>
      <c r="AN99" s="167"/>
      <c r="AO99" s="167" t="s">
        <v>163</v>
      </c>
      <c r="AP99" s="167" t="s">
        <v>180</v>
      </c>
      <c r="AQ99" s="167" t="s">
        <v>249</v>
      </c>
      <c r="AR99" s="167" t="s">
        <v>149</v>
      </c>
      <c r="AS99" s="33" t="s">
        <v>1495</v>
      </c>
      <c r="AT99" s="30" t="s">
        <v>218</v>
      </c>
      <c r="AU99" s="33" t="s">
        <v>1496</v>
      </c>
      <c r="AV99" s="33" t="s">
        <v>162</v>
      </c>
      <c r="AW99" s="170">
        <v>42065</v>
      </c>
      <c r="AX99" s="170">
        <v>42310</v>
      </c>
      <c r="AY99" s="170" t="s">
        <v>149</v>
      </c>
      <c r="AZ99" s="170">
        <v>42850</v>
      </c>
      <c r="BA99" s="170">
        <v>42863</v>
      </c>
      <c r="BB99" s="170"/>
      <c r="BC99" s="171" t="s">
        <v>1497</v>
      </c>
      <c r="BD99" s="170">
        <v>42947</v>
      </c>
      <c r="BE99" s="170" t="s">
        <v>149</v>
      </c>
      <c r="BF99" s="170">
        <v>43164</v>
      </c>
      <c r="BG99" s="170" t="s">
        <v>149</v>
      </c>
      <c r="BH99" s="169"/>
      <c r="BI99" s="169"/>
      <c r="BJ99" s="169"/>
      <c r="BK99" s="172">
        <v>43830</v>
      </c>
      <c r="BL99" s="167" t="s">
        <v>17</v>
      </c>
      <c r="BM99" s="261">
        <f t="shared" ref="BM99:BM103" si="24">DATEDIF(AW99,BK99, "M")+1</f>
        <v>58</v>
      </c>
      <c r="BN99" s="167">
        <f t="shared" si="22"/>
        <v>50</v>
      </c>
      <c r="BO99" s="167"/>
      <c r="BP99" s="167">
        <v>0</v>
      </c>
      <c r="BQ99" s="167">
        <v>1</v>
      </c>
      <c r="BR99" s="167">
        <v>2</v>
      </c>
      <c r="BS99" s="167">
        <v>2</v>
      </c>
      <c r="BT99" s="167">
        <v>0</v>
      </c>
      <c r="BU99" s="167">
        <v>0</v>
      </c>
      <c r="BV99" s="167">
        <v>0</v>
      </c>
      <c r="BW99" s="167" t="s">
        <v>162</v>
      </c>
      <c r="BX99" s="167">
        <v>0</v>
      </c>
      <c r="BY99" s="167"/>
      <c r="BZ99" s="173"/>
      <c r="CA99" s="173"/>
      <c r="CB99" s="167"/>
      <c r="CC99" s="167" t="s">
        <v>162</v>
      </c>
      <c r="CD99" s="167"/>
      <c r="CE99" s="167"/>
      <c r="CF99" s="411">
        <v>1</v>
      </c>
      <c r="CG99" s="167">
        <v>3</v>
      </c>
      <c r="CH99" s="167"/>
      <c r="CI99" s="167" t="s">
        <v>814</v>
      </c>
    </row>
    <row r="100" spans="1:87" ht="24.95" hidden="1" customHeight="1">
      <c r="A100" s="167">
        <v>100</v>
      </c>
      <c r="B100" s="167" t="s">
        <v>1498</v>
      </c>
      <c r="C100" s="167" t="s">
        <v>346</v>
      </c>
      <c r="D100" s="167" t="s">
        <v>1499</v>
      </c>
      <c r="E100" s="167" t="s">
        <v>449</v>
      </c>
      <c r="F100" s="167" t="s">
        <v>25</v>
      </c>
      <c r="G100" s="167">
        <v>5</v>
      </c>
      <c r="H100" s="167" t="s">
        <v>51</v>
      </c>
      <c r="I100" s="167" t="s">
        <v>37</v>
      </c>
      <c r="J100" s="167" t="s">
        <v>1429</v>
      </c>
      <c r="K100" s="167" t="s">
        <v>1500</v>
      </c>
      <c r="L100" s="167" t="s">
        <v>37</v>
      </c>
      <c r="M100" s="167" t="s">
        <v>149</v>
      </c>
      <c r="N100" s="264" t="s">
        <v>1501</v>
      </c>
      <c r="O100" s="265" t="s">
        <v>150</v>
      </c>
      <c r="P100" s="266" t="s">
        <v>150</v>
      </c>
      <c r="Q100" s="167" t="s">
        <v>150</v>
      </c>
      <c r="R100" s="348" t="s">
        <v>1502</v>
      </c>
      <c r="S100" s="167" t="s">
        <v>1503</v>
      </c>
      <c r="T100" s="379" t="s">
        <v>1504</v>
      </c>
      <c r="U100" s="169" t="s">
        <v>1505</v>
      </c>
      <c r="V100" s="169">
        <v>29998</v>
      </c>
      <c r="W100" s="176" t="s">
        <v>1506</v>
      </c>
      <c r="X100" s="176" t="s">
        <v>155</v>
      </c>
      <c r="Y100" s="176" t="s">
        <v>156</v>
      </c>
      <c r="Z100" s="176" t="s">
        <v>157</v>
      </c>
      <c r="AA100" s="167">
        <v>22</v>
      </c>
      <c r="AB100" s="169">
        <v>41748</v>
      </c>
      <c r="AC100" s="309">
        <v>42064</v>
      </c>
      <c r="AD100" s="169"/>
      <c r="AE100" s="341" t="s">
        <v>1507</v>
      </c>
      <c r="AF100" s="33" t="s">
        <v>1508</v>
      </c>
      <c r="AG100" s="174"/>
      <c r="AH100" s="167">
        <f t="shared" si="23"/>
        <v>2</v>
      </c>
      <c r="AI100" s="33" t="s">
        <v>160</v>
      </c>
      <c r="AJ100" s="33" t="s">
        <v>160</v>
      </c>
      <c r="AK100" s="174"/>
      <c r="AL100" s="174" t="s">
        <v>162</v>
      </c>
      <c r="AM100" s="174" t="s">
        <v>149</v>
      </c>
      <c r="AN100" s="174"/>
      <c r="AO100" s="174" t="s">
        <v>163</v>
      </c>
      <c r="AP100" s="174" t="s">
        <v>444</v>
      </c>
      <c r="AQ100" s="174" t="s">
        <v>216</v>
      </c>
      <c r="AR100" s="174" t="s">
        <v>149</v>
      </c>
      <c r="AS100" s="174"/>
      <c r="AT100" s="452" t="s">
        <v>1509</v>
      </c>
      <c r="AU100" s="33" t="s">
        <v>1510</v>
      </c>
      <c r="AV100" s="33" t="s">
        <v>149</v>
      </c>
      <c r="AW100" s="170">
        <v>42065</v>
      </c>
      <c r="AX100" s="170">
        <v>42310</v>
      </c>
      <c r="AY100" s="170" t="s">
        <v>149</v>
      </c>
      <c r="AZ100" s="170"/>
      <c r="BA100" s="170"/>
      <c r="BB100" s="170"/>
      <c r="BC100" s="171"/>
      <c r="BD100" s="170">
        <v>42947</v>
      </c>
      <c r="BE100" s="170" t="s">
        <v>149</v>
      </c>
      <c r="BF100" s="170">
        <v>43164</v>
      </c>
      <c r="BG100" s="170" t="s">
        <v>149</v>
      </c>
      <c r="BH100" s="169"/>
      <c r="BI100" s="169"/>
      <c r="BJ100" s="169"/>
      <c r="BK100" s="172">
        <v>43250</v>
      </c>
      <c r="BL100" s="167" t="s">
        <v>17</v>
      </c>
      <c r="BM100" s="261">
        <f t="shared" si="24"/>
        <v>39</v>
      </c>
      <c r="BN100" s="167">
        <f t="shared" si="22"/>
        <v>31</v>
      </c>
      <c r="BO100" s="167"/>
      <c r="BP100" s="167">
        <v>0</v>
      </c>
      <c r="BQ100" s="167">
        <v>0</v>
      </c>
      <c r="BR100" s="167">
        <v>3</v>
      </c>
      <c r="BS100" s="167">
        <v>0</v>
      </c>
      <c r="BT100" s="167">
        <v>0</v>
      </c>
      <c r="BU100" s="167">
        <v>0</v>
      </c>
      <c r="BV100" s="167">
        <v>0</v>
      </c>
      <c r="BW100" s="167" t="s">
        <v>162</v>
      </c>
      <c r="BX100" s="167">
        <v>0</v>
      </c>
      <c r="BY100" s="167"/>
      <c r="BZ100" s="173"/>
      <c r="CA100" s="173"/>
      <c r="CB100" s="167"/>
      <c r="CC100" s="167" t="s">
        <v>162</v>
      </c>
      <c r="CD100" s="167"/>
      <c r="CE100" s="167"/>
      <c r="CF100" s="411">
        <v>3</v>
      </c>
      <c r="CG100" s="167">
        <v>3</v>
      </c>
      <c r="CH100" s="167"/>
      <c r="CI100" s="167" t="s">
        <v>814</v>
      </c>
    </row>
    <row r="101" spans="1:87" ht="24.95" hidden="1" customHeight="1">
      <c r="A101" s="167">
        <v>101</v>
      </c>
      <c r="B101" s="167" t="s">
        <v>1511</v>
      </c>
      <c r="C101" s="167" t="s">
        <v>1512</v>
      </c>
      <c r="D101" s="167" t="s">
        <v>1513</v>
      </c>
      <c r="E101" s="167" t="s">
        <v>1514</v>
      </c>
      <c r="F101" s="167" t="s">
        <v>25</v>
      </c>
      <c r="G101" s="167">
        <v>5</v>
      </c>
      <c r="H101" s="167" t="s">
        <v>55</v>
      </c>
      <c r="I101" s="167" t="s">
        <v>43</v>
      </c>
      <c r="J101" s="167" t="s">
        <v>1515</v>
      </c>
      <c r="K101" s="167" t="s">
        <v>1515</v>
      </c>
      <c r="L101" s="167" t="s">
        <v>43</v>
      </c>
      <c r="M101" s="167" t="s">
        <v>149</v>
      </c>
      <c r="N101" s="167" t="s">
        <v>1516</v>
      </c>
      <c r="O101" s="262" t="s">
        <v>150</v>
      </c>
      <c r="P101" s="263" t="s">
        <v>150</v>
      </c>
      <c r="Q101" s="167"/>
      <c r="R101" s="175" t="s">
        <v>1517</v>
      </c>
      <c r="S101" s="167" t="s">
        <v>1518</v>
      </c>
      <c r="T101" s="378" t="s">
        <v>1519</v>
      </c>
      <c r="U101" s="169" t="s">
        <v>1520</v>
      </c>
      <c r="V101" s="169">
        <v>26236</v>
      </c>
      <c r="W101" s="176" t="s">
        <v>1521</v>
      </c>
      <c r="X101" s="176" t="s">
        <v>178</v>
      </c>
      <c r="Y101" s="176" t="s">
        <v>162</v>
      </c>
      <c r="Z101" s="176" t="s">
        <v>157</v>
      </c>
      <c r="AA101" s="167">
        <v>11.5</v>
      </c>
      <c r="AB101" s="169">
        <v>42430</v>
      </c>
      <c r="AC101" s="309">
        <v>42064</v>
      </c>
      <c r="AD101" s="169"/>
      <c r="AE101" s="34" t="s">
        <v>1522</v>
      </c>
      <c r="AF101" s="34" t="s">
        <v>1523</v>
      </c>
      <c r="AG101" s="33"/>
      <c r="AH101" s="167">
        <f t="shared" si="23"/>
        <v>2</v>
      </c>
      <c r="AI101" s="33" t="s">
        <v>160</v>
      </c>
      <c r="AJ101" s="33" t="s">
        <v>201</v>
      </c>
      <c r="AK101" s="33"/>
      <c r="AL101" s="33" t="s">
        <v>149</v>
      </c>
      <c r="AM101" s="33" t="s">
        <v>162</v>
      </c>
      <c r="AN101" s="33"/>
      <c r="AO101" s="33" t="s">
        <v>163</v>
      </c>
      <c r="AP101" s="33"/>
      <c r="AQ101" s="33" t="s">
        <v>202</v>
      </c>
      <c r="AR101" s="33"/>
      <c r="AS101" s="33"/>
      <c r="AT101" s="453" t="s">
        <v>371</v>
      </c>
      <c r="AU101" s="33" t="s">
        <v>1524</v>
      </c>
      <c r="AV101" s="33" t="s">
        <v>162</v>
      </c>
      <c r="AW101" s="170">
        <v>42065</v>
      </c>
      <c r="AX101" s="170">
        <v>42310</v>
      </c>
      <c r="AY101" s="170" t="s">
        <v>149</v>
      </c>
      <c r="AZ101" s="170"/>
      <c r="BA101" s="170"/>
      <c r="BB101" s="170"/>
      <c r="BC101" s="171"/>
      <c r="BD101" s="170">
        <v>42947</v>
      </c>
      <c r="BE101" s="170" t="s">
        <v>149</v>
      </c>
      <c r="BF101" s="170">
        <v>43164</v>
      </c>
      <c r="BG101" s="170" t="s">
        <v>149</v>
      </c>
      <c r="BH101" s="169"/>
      <c r="BI101" s="169"/>
      <c r="BJ101" s="169"/>
      <c r="BK101" s="172">
        <v>44334</v>
      </c>
      <c r="BL101" s="167" t="s">
        <v>17</v>
      </c>
      <c r="BM101" s="261">
        <f t="shared" si="24"/>
        <v>75</v>
      </c>
      <c r="BN101" s="167">
        <f t="shared" si="22"/>
        <v>67</v>
      </c>
      <c r="BO101" s="176" t="s">
        <v>1525</v>
      </c>
      <c r="BP101" s="167">
        <v>2</v>
      </c>
      <c r="BQ101" s="167">
        <v>5</v>
      </c>
      <c r="BR101" s="167">
        <v>1</v>
      </c>
      <c r="BS101" s="167">
        <v>1</v>
      </c>
      <c r="BT101" s="167">
        <v>0</v>
      </c>
      <c r="BU101" s="167">
        <v>0</v>
      </c>
      <c r="BV101" s="167">
        <v>0</v>
      </c>
      <c r="BW101" s="167" t="s">
        <v>162</v>
      </c>
      <c r="BX101" s="167">
        <v>0</v>
      </c>
      <c r="BY101" s="167"/>
      <c r="BZ101" s="173"/>
      <c r="CA101" s="173"/>
      <c r="CB101" s="167"/>
      <c r="CC101" s="167" t="s">
        <v>162</v>
      </c>
      <c r="CD101" s="167"/>
      <c r="CE101" s="167"/>
      <c r="CF101" s="411">
        <v>3</v>
      </c>
      <c r="CG101" s="167">
        <v>3</v>
      </c>
      <c r="CH101" s="167"/>
      <c r="CI101" s="167" t="s">
        <v>814</v>
      </c>
    </row>
    <row r="102" spans="1:87" ht="24.95" hidden="1" customHeight="1">
      <c r="A102" s="167">
        <v>102</v>
      </c>
      <c r="B102" s="167" t="s">
        <v>1526</v>
      </c>
      <c r="C102" s="167" t="s">
        <v>437</v>
      </c>
      <c r="D102" s="167" t="s">
        <v>1527</v>
      </c>
      <c r="E102" s="167" t="s">
        <v>1528</v>
      </c>
      <c r="F102" s="167" t="s">
        <v>24</v>
      </c>
      <c r="G102" s="167">
        <v>5</v>
      </c>
      <c r="H102" s="167" t="s">
        <v>51</v>
      </c>
      <c r="I102" s="167" t="s">
        <v>30</v>
      </c>
      <c r="J102" s="167" t="s">
        <v>606</v>
      </c>
      <c r="K102" s="167" t="s">
        <v>1308</v>
      </c>
      <c r="L102" s="167" t="s">
        <v>43</v>
      </c>
      <c r="M102" s="167" t="s">
        <v>162</v>
      </c>
      <c r="N102" s="167">
        <v>951466</v>
      </c>
      <c r="O102" s="262" t="s">
        <v>150</v>
      </c>
      <c r="P102" s="263" t="s">
        <v>150</v>
      </c>
      <c r="Q102" s="167"/>
      <c r="R102" s="167" t="s">
        <v>1529</v>
      </c>
      <c r="S102" s="175" t="s">
        <v>1530</v>
      </c>
      <c r="T102" s="378" t="s">
        <v>1531</v>
      </c>
      <c r="U102" s="169" t="s">
        <v>793</v>
      </c>
      <c r="V102" s="169">
        <v>28992</v>
      </c>
      <c r="W102" s="176" t="s">
        <v>1532</v>
      </c>
      <c r="X102" s="176" t="s">
        <v>178</v>
      </c>
      <c r="Y102" s="176" t="s">
        <v>162</v>
      </c>
      <c r="Z102" s="176" t="s">
        <v>157</v>
      </c>
      <c r="AA102" s="167">
        <v>18</v>
      </c>
      <c r="AB102" s="169">
        <v>42555</v>
      </c>
      <c r="AC102" s="309">
        <v>42064</v>
      </c>
      <c r="AD102" s="169"/>
      <c r="AE102" s="34" t="s">
        <v>1533</v>
      </c>
      <c r="AF102" s="34" t="s">
        <v>1476</v>
      </c>
      <c r="AG102" s="33"/>
      <c r="AH102" s="167">
        <f t="shared" si="23"/>
        <v>2</v>
      </c>
      <c r="AI102" s="34" t="s">
        <v>160</v>
      </c>
      <c r="AJ102" s="34" t="s">
        <v>161</v>
      </c>
      <c r="AK102" s="33"/>
      <c r="AL102" s="33" t="s">
        <v>149</v>
      </c>
      <c r="AM102" s="33" t="s">
        <v>149</v>
      </c>
      <c r="AN102" s="33"/>
      <c r="AO102" s="33" t="s">
        <v>163</v>
      </c>
      <c r="AP102" s="33"/>
      <c r="AQ102" s="33"/>
      <c r="AR102" s="33"/>
      <c r="AS102" s="33"/>
      <c r="AT102" s="451" t="s">
        <v>327</v>
      </c>
      <c r="AU102" s="33" t="s">
        <v>1534</v>
      </c>
      <c r="AV102" s="33" t="s">
        <v>149</v>
      </c>
      <c r="AW102" s="170">
        <v>42065</v>
      </c>
      <c r="AX102" s="170">
        <v>42310</v>
      </c>
      <c r="AY102" s="170" t="s">
        <v>149</v>
      </c>
      <c r="AZ102" s="170">
        <v>42535</v>
      </c>
      <c r="BA102" s="170">
        <v>42620</v>
      </c>
      <c r="BB102" s="167"/>
      <c r="BC102" s="171" t="s">
        <v>1535</v>
      </c>
      <c r="BD102" s="170">
        <v>42947</v>
      </c>
      <c r="BE102" s="170" t="s">
        <v>149</v>
      </c>
      <c r="BF102" s="170">
        <v>43164</v>
      </c>
      <c r="BG102" s="170" t="s">
        <v>149</v>
      </c>
      <c r="BH102" s="169"/>
      <c r="BI102" s="169"/>
      <c r="BJ102" s="169"/>
      <c r="BK102" s="172">
        <v>44529</v>
      </c>
      <c r="BL102" s="167" t="s">
        <v>17</v>
      </c>
      <c r="BM102" s="261">
        <f t="shared" si="24"/>
        <v>81</v>
      </c>
      <c r="BN102" s="167">
        <f t="shared" si="22"/>
        <v>73</v>
      </c>
      <c r="BO102" s="176" t="s">
        <v>1535</v>
      </c>
      <c r="BP102" s="167">
        <v>0</v>
      </c>
      <c r="BQ102" s="167">
        <v>15</v>
      </c>
      <c r="BR102" s="167">
        <v>3</v>
      </c>
      <c r="BS102" s="167">
        <v>6</v>
      </c>
      <c r="BT102" s="167">
        <v>1</v>
      </c>
      <c r="BU102" s="167">
        <v>0</v>
      </c>
      <c r="BV102" s="167">
        <v>0</v>
      </c>
      <c r="BW102" s="167" t="s">
        <v>162</v>
      </c>
      <c r="BX102" s="167">
        <v>0</v>
      </c>
      <c r="BY102" s="167"/>
      <c r="BZ102" s="173"/>
      <c r="CA102" s="173"/>
      <c r="CB102" s="167"/>
      <c r="CC102" s="167" t="s">
        <v>149</v>
      </c>
      <c r="CD102" s="167"/>
      <c r="CE102" s="167"/>
      <c r="CF102" s="411">
        <v>2</v>
      </c>
      <c r="CG102" s="167" t="s">
        <v>167</v>
      </c>
      <c r="CH102" s="167"/>
      <c r="CI102" s="167" t="s">
        <v>814</v>
      </c>
    </row>
    <row r="103" spans="1:87" ht="24.95" hidden="1" customHeight="1">
      <c r="A103" s="167">
        <v>103</v>
      </c>
      <c r="B103" s="167" t="s">
        <v>1536</v>
      </c>
      <c r="C103" s="167" t="s">
        <v>830</v>
      </c>
      <c r="D103" s="167" t="s">
        <v>1537</v>
      </c>
      <c r="E103" s="167" t="s">
        <v>1538</v>
      </c>
      <c r="F103" s="167" t="s">
        <v>24</v>
      </c>
      <c r="G103" s="167">
        <v>5</v>
      </c>
      <c r="H103" s="167" t="s">
        <v>56</v>
      </c>
      <c r="I103" s="167" t="s">
        <v>38</v>
      </c>
      <c r="J103" s="167" t="s">
        <v>1539</v>
      </c>
      <c r="K103" s="167" t="s">
        <v>1540</v>
      </c>
      <c r="L103" s="167" t="s">
        <v>43</v>
      </c>
      <c r="M103" s="167" t="s">
        <v>162</v>
      </c>
      <c r="N103" s="167">
        <v>1362999</v>
      </c>
      <c r="O103" s="262" t="s">
        <v>321</v>
      </c>
      <c r="P103" s="263" t="s">
        <v>239</v>
      </c>
      <c r="Q103" s="167" t="s">
        <v>150</v>
      </c>
      <c r="R103" s="348" t="s">
        <v>1541</v>
      </c>
      <c r="S103" s="167" t="s">
        <v>1542</v>
      </c>
      <c r="T103" s="378" t="s">
        <v>1543</v>
      </c>
      <c r="U103" s="169" t="s">
        <v>1544</v>
      </c>
      <c r="V103" s="169">
        <v>31406</v>
      </c>
      <c r="W103" s="176" t="s">
        <v>1545</v>
      </c>
      <c r="X103" s="176" t="s">
        <v>178</v>
      </c>
      <c r="Y103" s="176" t="s">
        <v>156</v>
      </c>
      <c r="Z103" s="176" t="s">
        <v>157</v>
      </c>
      <c r="AA103" s="167">
        <v>8.5</v>
      </c>
      <c r="AB103" s="169">
        <v>42231</v>
      </c>
      <c r="AC103" s="309">
        <v>42064</v>
      </c>
      <c r="AD103" s="169"/>
      <c r="AE103" s="167" t="s">
        <v>1546</v>
      </c>
      <c r="AF103" s="167"/>
      <c r="AG103" s="167"/>
      <c r="AH103" s="167">
        <f t="shared" si="23"/>
        <v>1</v>
      </c>
      <c r="AI103" s="176" t="s">
        <v>160</v>
      </c>
      <c r="AJ103" s="167"/>
      <c r="AK103" s="167"/>
      <c r="AL103" s="167" t="s">
        <v>149</v>
      </c>
      <c r="AM103" s="167"/>
      <c r="AN103" s="167"/>
      <c r="AO103" s="167" t="s">
        <v>181</v>
      </c>
      <c r="AP103" s="167" t="s">
        <v>1547</v>
      </c>
      <c r="AQ103" s="167" t="s">
        <v>1547</v>
      </c>
      <c r="AR103" s="167" t="s">
        <v>162</v>
      </c>
      <c r="AS103" s="167" t="s">
        <v>1548</v>
      </c>
      <c r="AT103" s="30" t="s">
        <v>1273</v>
      </c>
      <c r="AU103" s="33" t="s">
        <v>1549</v>
      </c>
      <c r="AV103" s="33"/>
      <c r="AW103" s="170">
        <v>42065</v>
      </c>
      <c r="AX103" s="170">
        <v>42310</v>
      </c>
      <c r="AY103" s="170" t="s">
        <v>149</v>
      </c>
      <c r="AZ103" s="167"/>
      <c r="BA103" s="167"/>
      <c r="BB103" s="167"/>
      <c r="BC103" s="171"/>
      <c r="BD103" s="170">
        <v>42947</v>
      </c>
      <c r="BE103" s="170" t="s">
        <v>149</v>
      </c>
      <c r="BF103" s="170">
        <v>43164</v>
      </c>
      <c r="BG103" s="170" t="s">
        <v>149</v>
      </c>
      <c r="BH103" s="169"/>
      <c r="BI103" s="169"/>
      <c r="BJ103" s="169"/>
      <c r="BK103" s="172">
        <v>43830</v>
      </c>
      <c r="BL103" s="167" t="s">
        <v>17</v>
      </c>
      <c r="BM103" s="261">
        <f t="shared" si="24"/>
        <v>58</v>
      </c>
      <c r="BN103" s="167">
        <f t="shared" si="22"/>
        <v>50</v>
      </c>
      <c r="BO103" s="176" t="s">
        <v>1550</v>
      </c>
      <c r="BP103" s="167">
        <v>1</v>
      </c>
      <c r="BQ103" s="167">
        <v>16</v>
      </c>
      <c r="BR103" s="167">
        <v>9</v>
      </c>
      <c r="BS103" s="167">
        <v>3</v>
      </c>
      <c r="BT103" s="167">
        <v>0</v>
      </c>
      <c r="BU103" s="167">
        <v>0</v>
      </c>
      <c r="BV103" s="167">
        <v>0</v>
      </c>
      <c r="BW103" s="167" t="s">
        <v>162</v>
      </c>
      <c r="BX103" s="167">
        <v>0</v>
      </c>
      <c r="BY103" s="167"/>
      <c r="BZ103" s="173"/>
      <c r="CA103" s="173"/>
      <c r="CB103" s="167"/>
      <c r="CC103" s="167" t="s">
        <v>162</v>
      </c>
      <c r="CD103" s="167"/>
      <c r="CE103" s="167"/>
      <c r="CF103" s="411">
        <v>0</v>
      </c>
      <c r="CG103" s="167">
        <v>1</v>
      </c>
      <c r="CH103" s="167"/>
      <c r="CI103" s="167" t="s">
        <v>814</v>
      </c>
    </row>
    <row r="104" spans="1:87" ht="24.95" hidden="1" customHeight="1">
      <c r="A104" s="167">
        <v>104</v>
      </c>
      <c r="B104" s="167" t="s">
        <v>1551</v>
      </c>
      <c r="C104" s="167" t="s">
        <v>346</v>
      </c>
      <c r="D104" s="167" t="s">
        <v>1552</v>
      </c>
      <c r="E104" s="167" t="s">
        <v>1553</v>
      </c>
      <c r="F104" s="167" t="s">
        <v>25</v>
      </c>
      <c r="G104" s="167">
        <v>5</v>
      </c>
      <c r="H104" s="167" t="s">
        <v>49</v>
      </c>
      <c r="I104" s="167" t="s">
        <v>40</v>
      </c>
      <c r="J104" s="167" t="s">
        <v>1554</v>
      </c>
      <c r="K104" s="167" t="s">
        <v>1403</v>
      </c>
      <c r="L104" s="167" t="s">
        <v>40</v>
      </c>
      <c r="M104" s="167" t="s">
        <v>149</v>
      </c>
      <c r="N104" s="167" t="s">
        <v>1555</v>
      </c>
      <c r="O104" s="262"/>
      <c r="P104" s="263" t="s">
        <v>321</v>
      </c>
      <c r="Q104" s="167"/>
      <c r="R104" s="167" t="s">
        <v>1556</v>
      </c>
      <c r="S104" s="167" t="s">
        <v>1557</v>
      </c>
      <c r="T104" s="378" t="s">
        <v>1558</v>
      </c>
      <c r="U104" s="169" t="s">
        <v>1408</v>
      </c>
      <c r="V104" s="169">
        <v>29277</v>
      </c>
      <c r="W104" s="176" t="s">
        <v>1559</v>
      </c>
      <c r="X104" s="176" t="s">
        <v>178</v>
      </c>
      <c r="Y104" s="176" t="s">
        <v>156</v>
      </c>
      <c r="Z104" s="176" t="s">
        <v>157</v>
      </c>
      <c r="AA104" s="167">
        <v>28.5</v>
      </c>
      <c r="AB104" s="169">
        <v>42255</v>
      </c>
      <c r="AC104" s="309">
        <v>42064</v>
      </c>
      <c r="AD104" s="169"/>
      <c r="AE104" s="34" t="s">
        <v>1560</v>
      </c>
      <c r="AF104" s="343" t="s">
        <v>1561</v>
      </c>
      <c r="AG104" s="167"/>
      <c r="AH104" s="167">
        <f t="shared" si="23"/>
        <v>2</v>
      </c>
      <c r="AI104" s="176" t="s">
        <v>160</v>
      </c>
      <c r="AJ104" s="176" t="s">
        <v>160</v>
      </c>
      <c r="AK104" s="167"/>
      <c r="AL104" s="167" t="s">
        <v>149</v>
      </c>
      <c r="AM104" s="167" t="s">
        <v>162</v>
      </c>
      <c r="AN104" s="167"/>
      <c r="AO104" s="167" t="s">
        <v>163</v>
      </c>
      <c r="AP104" s="167" t="s">
        <v>202</v>
      </c>
      <c r="AQ104" s="167" t="s">
        <v>202</v>
      </c>
      <c r="AR104" s="167"/>
      <c r="AS104" s="167"/>
      <c r="AT104" s="30" t="s">
        <v>419</v>
      </c>
      <c r="AU104" s="33" t="s">
        <v>1562</v>
      </c>
      <c r="AV104" s="33" t="s">
        <v>162</v>
      </c>
      <c r="AW104" s="170">
        <v>42065</v>
      </c>
      <c r="AX104" s="170">
        <v>42310</v>
      </c>
      <c r="AY104" s="170" t="s">
        <v>149</v>
      </c>
      <c r="AZ104" s="170">
        <v>42248</v>
      </c>
      <c r="BA104" s="170">
        <v>43503</v>
      </c>
      <c r="BB104" s="170"/>
      <c r="BC104" s="171" t="s">
        <v>1563</v>
      </c>
      <c r="BD104" s="170">
        <v>42947</v>
      </c>
      <c r="BE104" s="170" t="s">
        <v>149</v>
      </c>
      <c r="BF104" s="170">
        <v>43164</v>
      </c>
      <c r="BG104" s="170" t="s">
        <v>149</v>
      </c>
      <c r="BH104" s="169"/>
      <c r="BI104" s="169"/>
      <c r="BJ104" s="169"/>
      <c r="BK104" s="172"/>
      <c r="BL104" s="177" t="s">
        <v>18</v>
      </c>
      <c r="BM104" s="261"/>
      <c r="BN104" s="261"/>
      <c r="BO104" s="167"/>
      <c r="BP104" s="167">
        <v>0</v>
      </c>
      <c r="BQ104" s="167">
        <v>0</v>
      </c>
      <c r="BR104" s="167">
        <v>0</v>
      </c>
      <c r="BS104" s="167">
        <v>0</v>
      </c>
      <c r="BT104" s="167">
        <v>0</v>
      </c>
      <c r="BU104" s="167">
        <v>0</v>
      </c>
      <c r="BV104" s="167">
        <v>0</v>
      </c>
      <c r="BW104" s="167" t="s">
        <v>162</v>
      </c>
      <c r="BX104" s="167">
        <v>0</v>
      </c>
      <c r="BY104" s="167"/>
      <c r="BZ104" s="173"/>
      <c r="CA104" s="173"/>
      <c r="CB104" s="167"/>
      <c r="CC104" s="167" t="s">
        <v>162</v>
      </c>
      <c r="CD104" s="167"/>
      <c r="CE104" s="167"/>
      <c r="CF104" s="411">
        <v>2</v>
      </c>
      <c r="CG104" s="167" t="s">
        <v>167</v>
      </c>
      <c r="CH104" s="167"/>
      <c r="CI104" s="167" t="s">
        <v>1321</v>
      </c>
    </row>
    <row r="105" spans="1:87" ht="24.95" hidden="1" customHeight="1">
      <c r="A105" s="167">
        <v>105</v>
      </c>
      <c r="B105" s="167" t="s">
        <v>1564</v>
      </c>
      <c r="C105" s="167" t="s">
        <v>1565</v>
      </c>
      <c r="D105" s="167" t="s">
        <v>1566</v>
      </c>
      <c r="E105" s="167" t="s">
        <v>1567</v>
      </c>
      <c r="F105" s="167" t="s">
        <v>25</v>
      </c>
      <c r="G105" s="167">
        <v>5</v>
      </c>
      <c r="H105" s="167" t="s">
        <v>51</v>
      </c>
      <c r="I105" s="167" t="s">
        <v>30</v>
      </c>
      <c r="J105" s="167" t="s">
        <v>1568</v>
      </c>
      <c r="K105" s="167" t="s">
        <v>1569</v>
      </c>
      <c r="L105" s="167" t="s">
        <v>30</v>
      </c>
      <c r="M105" s="167" t="s">
        <v>149</v>
      </c>
      <c r="N105" s="167">
        <v>130949</v>
      </c>
      <c r="O105" s="262" t="s">
        <v>150</v>
      </c>
      <c r="P105" s="263" t="s">
        <v>150</v>
      </c>
      <c r="Q105" s="167" t="s">
        <v>239</v>
      </c>
      <c r="R105" s="167" t="s">
        <v>1570</v>
      </c>
      <c r="S105" s="167" t="s">
        <v>1571</v>
      </c>
      <c r="T105" s="379" t="s">
        <v>1572</v>
      </c>
      <c r="U105" s="169" t="s">
        <v>822</v>
      </c>
      <c r="V105" s="169">
        <v>27902</v>
      </c>
      <c r="W105" s="176" t="s">
        <v>1573</v>
      </c>
      <c r="X105" s="176" t="s">
        <v>178</v>
      </c>
      <c r="Y105" s="176" t="s">
        <v>162</v>
      </c>
      <c r="Z105" s="176" t="s">
        <v>157</v>
      </c>
      <c r="AA105" s="167">
        <v>18</v>
      </c>
      <c r="AB105" s="169">
        <v>41852</v>
      </c>
      <c r="AC105" s="309">
        <v>42064</v>
      </c>
      <c r="AD105" s="169"/>
      <c r="AE105" s="34" t="s">
        <v>1574</v>
      </c>
      <c r="AF105" s="167" t="s">
        <v>1575</v>
      </c>
      <c r="AG105" s="167"/>
      <c r="AH105" s="167">
        <f t="shared" si="23"/>
        <v>2</v>
      </c>
      <c r="AI105" s="176" t="s">
        <v>160</v>
      </c>
      <c r="AJ105" s="167"/>
      <c r="AK105" s="167"/>
      <c r="AL105" s="167" t="s">
        <v>149</v>
      </c>
      <c r="AM105" s="167"/>
      <c r="AN105" s="167"/>
      <c r="AO105" s="167" t="s">
        <v>163</v>
      </c>
      <c r="AP105" s="167"/>
      <c r="AQ105" s="167"/>
      <c r="AR105" s="167"/>
      <c r="AS105" s="167"/>
      <c r="AT105" s="30" t="s">
        <v>327</v>
      </c>
      <c r="AU105" s="33" t="s">
        <v>1576</v>
      </c>
      <c r="AV105" s="33"/>
      <c r="AW105" s="170">
        <v>42065</v>
      </c>
      <c r="AX105" s="170">
        <v>42310</v>
      </c>
      <c r="AY105" s="170" t="s">
        <v>149</v>
      </c>
      <c r="AZ105" s="170">
        <v>41730</v>
      </c>
      <c r="BA105" s="170">
        <v>42384</v>
      </c>
      <c r="BB105" s="170"/>
      <c r="BC105" s="171" t="s">
        <v>1577</v>
      </c>
      <c r="BD105" s="170">
        <v>42947</v>
      </c>
      <c r="BE105" s="170" t="s">
        <v>149</v>
      </c>
      <c r="BF105" s="170">
        <v>43164</v>
      </c>
      <c r="BG105" s="170" t="s">
        <v>149</v>
      </c>
      <c r="BH105" s="169"/>
      <c r="BI105" s="169"/>
      <c r="BJ105" s="169"/>
      <c r="BK105" s="172">
        <v>43832</v>
      </c>
      <c r="BL105" s="167" t="s">
        <v>17</v>
      </c>
      <c r="BM105" s="261">
        <f t="shared" ref="BM105:BM108" si="25">DATEDIF(AW105,BK105, "M")+1</f>
        <v>59</v>
      </c>
      <c r="BN105" s="167">
        <f t="shared" ref="BN105:BN108" si="26">DATEDIF(AX105,BK105, "M")+1</f>
        <v>51</v>
      </c>
      <c r="BO105" s="167"/>
      <c r="BP105" s="167">
        <v>0</v>
      </c>
      <c r="BQ105" s="167">
        <v>7</v>
      </c>
      <c r="BR105" s="167">
        <v>7</v>
      </c>
      <c r="BS105" s="167">
        <v>6</v>
      </c>
      <c r="BT105" s="167">
        <v>3</v>
      </c>
      <c r="BU105" s="167">
        <v>0</v>
      </c>
      <c r="BV105" s="167">
        <v>0</v>
      </c>
      <c r="BW105" s="167" t="s">
        <v>1578</v>
      </c>
      <c r="BX105" s="167">
        <v>0</v>
      </c>
      <c r="BY105" s="167"/>
      <c r="BZ105" s="173"/>
      <c r="CA105" s="173"/>
      <c r="CB105" s="167"/>
      <c r="CC105" s="167" t="s">
        <v>162</v>
      </c>
      <c r="CD105" s="167"/>
      <c r="CE105" s="167"/>
      <c r="CF105" s="411">
        <v>3</v>
      </c>
      <c r="CG105" s="167">
        <v>3</v>
      </c>
      <c r="CH105" s="167"/>
      <c r="CI105" s="167" t="s">
        <v>1321</v>
      </c>
    </row>
    <row r="106" spans="1:87" ht="24.95" hidden="1" customHeight="1">
      <c r="A106" s="167">
        <v>106</v>
      </c>
      <c r="B106" s="167" t="s">
        <v>1579</v>
      </c>
      <c r="C106" s="167" t="s">
        <v>1580</v>
      </c>
      <c r="D106" s="167"/>
      <c r="E106" s="167" t="s">
        <v>1581</v>
      </c>
      <c r="F106" s="167" t="s">
        <v>24</v>
      </c>
      <c r="G106" s="167">
        <v>5</v>
      </c>
      <c r="H106" s="167" t="s">
        <v>50</v>
      </c>
      <c r="I106" s="167" t="s">
        <v>44</v>
      </c>
      <c r="J106" s="167" t="s">
        <v>1582</v>
      </c>
      <c r="K106" s="167" t="s">
        <v>1554</v>
      </c>
      <c r="L106" s="167" t="s">
        <v>42</v>
      </c>
      <c r="M106" s="167" t="s">
        <v>149</v>
      </c>
      <c r="N106" s="267" t="s">
        <v>1583</v>
      </c>
      <c r="O106" s="265" t="s">
        <v>150</v>
      </c>
      <c r="P106" s="35" t="s">
        <v>150</v>
      </c>
      <c r="Q106" s="167" t="s">
        <v>150</v>
      </c>
      <c r="R106" s="348" t="s">
        <v>1584</v>
      </c>
      <c r="S106" s="167" t="s">
        <v>1585</v>
      </c>
      <c r="T106" s="379" t="s">
        <v>1586</v>
      </c>
      <c r="U106" s="169" t="s">
        <v>1587</v>
      </c>
      <c r="V106" s="169">
        <v>29305</v>
      </c>
      <c r="W106" s="176" t="s">
        <v>1588</v>
      </c>
      <c r="X106" s="176" t="s">
        <v>178</v>
      </c>
      <c r="Y106" s="176" t="s">
        <v>156</v>
      </c>
      <c r="Z106" s="176" t="s">
        <v>157</v>
      </c>
      <c r="AA106" s="167">
        <v>28.5</v>
      </c>
      <c r="AB106" s="169">
        <v>42037</v>
      </c>
      <c r="AC106" s="309">
        <v>42064</v>
      </c>
      <c r="AD106" s="169"/>
      <c r="AE106" s="34" t="s">
        <v>1589</v>
      </c>
      <c r="AF106" s="34" t="s">
        <v>1590</v>
      </c>
      <c r="AG106" s="167"/>
      <c r="AH106" s="167">
        <f t="shared" si="23"/>
        <v>2</v>
      </c>
      <c r="AI106" s="176" t="s">
        <v>160</v>
      </c>
      <c r="AJ106" s="33" t="s">
        <v>201</v>
      </c>
      <c r="AK106" s="167"/>
      <c r="AL106" s="167" t="s">
        <v>149</v>
      </c>
      <c r="AM106" s="167" t="s">
        <v>162</v>
      </c>
      <c r="AN106" s="167"/>
      <c r="AO106" s="167" t="s">
        <v>163</v>
      </c>
      <c r="AP106" s="167" t="s">
        <v>164</v>
      </c>
      <c r="AQ106" s="317" t="s">
        <v>216</v>
      </c>
      <c r="AR106" s="167" t="s">
        <v>149</v>
      </c>
      <c r="AS106" s="167"/>
      <c r="AT106" s="30" t="s">
        <v>297</v>
      </c>
      <c r="AU106" s="33" t="s">
        <v>1591</v>
      </c>
      <c r="AV106" s="33" t="s">
        <v>162</v>
      </c>
      <c r="AW106" s="170">
        <v>42065</v>
      </c>
      <c r="AX106" s="170">
        <v>42310</v>
      </c>
      <c r="AY106" s="170" t="s">
        <v>149</v>
      </c>
      <c r="AZ106" s="170">
        <v>41974</v>
      </c>
      <c r="BA106" s="170"/>
      <c r="BB106" s="170">
        <v>42214</v>
      </c>
      <c r="BC106" s="171" t="s">
        <v>1592</v>
      </c>
      <c r="BD106" s="170">
        <v>42947</v>
      </c>
      <c r="BE106" s="170" t="s">
        <v>149</v>
      </c>
      <c r="BF106" s="170">
        <v>43164</v>
      </c>
      <c r="BG106" s="170" t="s">
        <v>149</v>
      </c>
      <c r="BH106" s="169">
        <v>43119</v>
      </c>
      <c r="BI106" s="169">
        <v>43328</v>
      </c>
      <c r="BJ106" s="169">
        <v>43424</v>
      </c>
      <c r="BK106" s="172">
        <v>43465</v>
      </c>
      <c r="BL106" s="167" t="s">
        <v>17</v>
      </c>
      <c r="BM106" s="261">
        <f t="shared" si="25"/>
        <v>46</v>
      </c>
      <c r="BN106" s="167">
        <f t="shared" si="26"/>
        <v>38</v>
      </c>
      <c r="BO106" s="176" t="s">
        <v>1592</v>
      </c>
      <c r="BP106" s="167">
        <v>1</v>
      </c>
      <c r="BQ106" s="167">
        <v>3</v>
      </c>
      <c r="BR106" s="167">
        <v>13</v>
      </c>
      <c r="BS106" s="167">
        <v>2</v>
      </c>
      <c r="BT106" s="167">
        <v>0</v>
      </c>
      <c r="BU106" s="167">
        <v>0</v>
      </c>
      <c r="BV106" s="167">
        <v>0</v>
      </c>
      <c r="BW106" s="167" t="s">
        <v>162</v>
      </c>
      <c r="BX106" s="167">
        <v>0</v>
      </c>
      <c r="BY106" s="167"/>
      <c r="BZ106" s="173"/>
      <c r="CA106" s="173"/>
      <c r="CB106" s="167"/>
      <c r="CC106" s="167" t="s">
        <v>162</v>
      </c>
      <c r="CD106" s="167"/>
      <c r="CE106" s="167"/>
      <c r="CF106" s="411">
        <v>1</v>
      </c>
      <c r="CG106" s="167">
        <v>3</v>
      </c>
      <c r="CH106" s="167">
        <v>3</v>
      </c>
      <c r="CI106" s="167" t="s">
        <v>814</v>
      </c>
    </row>
    <row r="107" spans="1:87" ht="24.95" hidden="1" customHeight="1">
      <c r="A107" s="167">
        <v>107</v>
      </c>
      <c r="B107" s="167" t="s">
        <v>1593</v>
      </c>
      <c r="C107" s="167" t="s">
        <v>1594</v>
      </c>
      <c r="D107" s="167"/>
      <c r="E107" s="167" t="s">
        <v>1595</v>
      </c>
      <c r="F107" s="167" t="s">
        <v>24</v>
      </c>
      <c r="G107" s="167">
        <v>5</v>
      </c>
      <c r="H107" s="167" t="s">
        <v>57</v>
      </c>
      <c r="I107" s="167" t="s">
        <v>33</v>
      </c>
      <c r="J107" s="167" t="s">
        <v>361</v>
      </c>
      <c r="K107" s="167" t="s">
        <v>1596</v>
      </c>
      <c r="L107" s="167" t="s">
        <v>33</v>
      </c>
      <c r="M107" s="167" t="s">
        <v>149</v>
      </c>
      <c r="N107" s="264" t="s">
        <v>1597</v>
      </c>
      <c r="O107" s="265" t="s">
        <v>150</v>
      </c>
      <c r="P107" s="35" t="s">
        <v>150</v>
      </c>
      <c r="Q107" s="167" t="s">
        <v>150</v>
      </c>
      <c r="R107" s="167" t="s">
        <v>1598</v>
      </c>
      <c r="S107" s="167" t="s">
        <v>1599</v>
      </c>
      <c r="T107" s="379" t="s">
        <v>1600</v>
      </c>
      <c r="U107" s="169" t="s">
        <v>1601</v>
      </c>
      <c r="V107" s="169">
        <v>29718</v>
      </c>
      <c r="W107" s="176" t="s">
        <v>1602</v>
      </c>
      <c r="X107" s="176" t="s">
        <v>178</v>
      </c>
      <c r="Y107" s="176" t="s">
        <v>162</v>
      </c>
      <c r="Z107" s="176" t="s">
        <v>157</v>
      </c>
      <c r="AA107" s="167">
        <v>32.5</v>
      </c>
      <c r="AB107" s="169">
        <v>42125</v>
      </c>
      <c r="AC107" s="309">
        <v>42064</v>
      </c>
      <c r="AD107" s="169"/>
      <c r="AE107" s="34" t="s">
        <v>1603</v>
      </c>
      <c r="AF107" s="34" t="s">
        <v>554</v>
      </c>
      <c r="AG107" s="167"/>
      <c r="AH107" s="167">
        <f t="shared" si="23"/>
        <v>2</v>
      </c>
      <c r="AI107" s="176" t="s">
        <v>160</v>
      </c>
      <c r="AJ107" s="176" t="s">
        <v>160</v>
      </c>
      <c r="AK107" s="167"/>
      <c r="AL107" s="167" t="s">
        <v>149</v>
      </c>
      <c r="AM107" s="167" t="s">
        <v>162</v>
      </c>
      <c r="AN107" s="167"/>
      <c r="AO107" s="167" t="s">
        <v>163</v>
      </c>
      <c r="AP107" s="167" t="s">
        <v>180</v>
      </c>
      <c r="AQ107" s="167" t="s">
        <v>180</v>
      </c>
      <c r="AR107" s="167" t="s">
        <v>162</v>
      </c>
      <c r="AS107" s="167"/>
      <c r="AT107" s="30" t="s">
        <v>556</v>
      </c>
      <c r="AU107" s="33" t="s">
        <v>1604</v>
      </c>
      <c r="AV107" s="33" t="s">
        <v>162</v>
      </c>
      <c r="AW107" s="170">
        <v>42065</v>
      </c>
      <c r="AX107" s="170">
        <v>42310</v>
      </c>
      <c r="AY107" s="170" t="s">
        <v>149</v>
      </c>
      <c r="AZ107" s="170">
        <v>42494</v>
      </c>
      <c r="BA107" s="170">
        <v>42553</v>
      </c>
      <c r="BB107" s="170"/>
      <c r="BC107" s="171" t="s">
        <v>1605</v>
      </c>
      <c r="BD107" s="170">
        <v>42947</v>
      </c>
      <c r="BE107" s="170" t="s">
        <v>149</v>
      </c>
      <c r="BF107" s="170">
        <v>43164</v>
      </c>
      <c r="BG107" s="170" t="s">
        <v>149</v>
      </c>
      <c r="BH107" s="169"/>
      <c r="BI107" s="169"/>
      <c r="BJ107" s="169"/>
      <c r="BK107" s="172">
        <v>43677</v>
      </c>
      <c r="BL107" s="167" t="s">
        <v>17</v>
      </c>
      <c r="BM107" s="261">
        <f t="shared" si="25"/>
        <v>53</v>
      </c>
      <c r="BN107" s="167">
        <f t="shared" si="26"/>
        <v>45</v>
      </c>
      <c r="BO107" s="167"/>
      <c r="BP107" s="167">
        <v>0</v>
      </c>
      <c r="BQ107" s="167">
        <v>2</v>
      </c>
      <c r="BR107" s="167">
        <v>3</v>
      </c>
      <c r="BS107" s="167">
        <v>1</v>
      </c>
      <c r="BT107" s="167">
        <v>0</v>
      </c>
      <c r="BU107" s="167">
        <v>0</v>
      </c>
      <c r="BV107" s="167">
        <v>0</v>
      </c>
      <c r="BW107" s="167" t="s">
        <v>162</v>
      </c>
      <c r="BX107" s="167">
        <v>0</v>
      </c>
      <c r="BY107" s="167"/>
      <c r="BZ107" s="173"/>
      <c r="CA107" s="173"/>
      <c r="CB107" s="167"/>
      <c r="CC107" s="167" t="s">
        <v>162</v>
      </c>
      <c r="CD107" s="167"/>
      <c r="CE107" s="167"/>
      <c r="CF107" s="411">
        <v>1</v>
      </c>
      <c r="CG107" s="167">
        <v>3</v>
      </c>
      <c r="CH107" s="167"/>
      <c r="CI107" s="167" t="s">
        <v>814</v>
      </c>
    </row>
    <row r="108" spans="1:87" ht="24.95" hidden="1" customHeight="1">
      <c r="A108" s="167">
        <v>108</v>
      </c>
      <c r="B108" s="167" t="s">
        <v>1606</v>
      </c>
      <c r="C108" s="167" t="s">
        <v>1607</v>
      </c>
      <c r="D108" s="167" t="s">
        <v>1608</v>
      </c>
      <c r="E108" s="167" t="s">
        <v>1608</v>
      </c>
      <c r="F108" s="167" t="s">
        <v>25</v>
      </c>
      <c r="G108" s="167">
        <v>5</v>
      </c>
      <c r="H108" s="167" t="s">
        <v>49</v>
      </c>
      <c r="I108" s="167" t="s">
        <v>35</v>
      </c>
      <c r="J108" s="167" t="s">
        <v>1609</v>
      </c>
      <c r="K108" s="167" t="s">
        <v>1609</v>
      </c>
      <c r="L108" s="167" t="s">
        <v>35</v>
      </c>
      <c r="M108" s="167" t="s">
        <v>149</v>
      </c>
      <c r="N108" s="167" t="s">
        <v>1610</v>
      </c>
      <c r="O108" s="262" t="s">
        <v>150</v>
      </c>
      <c r="P108" s="263" t="s">
        <v>150</v>
      </c>
      <c r="Q108" s="167" t="s">
        <v>150</v>
      </c>
      <c r="R108" s="167" t="s">
        <v>1611</v>
      </c>
      <c r="S108" s="167" t="s">
        <v>1612</v>
      </c>
      <c r="T108" s="378" t="s">
        <v>1613</v>
      </c>
      <c r="U108" s="169" t="s">
        <v>167</v>
      </c>
      <c r="V108" s="169">
        <v>28491</v>
      </c>
      <c r="W108" s="176" t="s">
        <v>1614</v>
      </c>
      <c r="X108" s="176" t="s">
        <v>178</v>
      </c>
      <c r="Y108" s="176" t="s">
        <v>162</v>
      </c>
      <c r="Z108" s="176" t="s">
        <v>157</v>
      </c>
      <c r="AA108" s="167">
        <v>8</v>
      </c>
      <c r="AB108" s="169">
        <v>42257</v>
      </c>
      <c r="AC108" s="309">
        <v>42064</v>
      </c>
      <c r="AD108" s="169"/>
      <c r="AE108" s="34" t="s">
        <v>1615</v>
      </c>
      <c r="AF108" s="167" t="s">
        <v>1616</v>
      </c>
      <c r="AG108" s="167" t="s">
        <v>1617</v>
      </c>
      <c r="AH108" s="167">
        <f t="shared" si="23"/>
        <v>3</v>
      </c>
      <c r="AI108" s="176" t="s">
        <v>160</v>
      </c>
      <c r="AJ108" s="167"/>
      <c r="AK108" s="167"/>
      <c r="AL108" s="167" t="s">
        <v>162</v>
      </c>
      <c r="AM108" s="167"/>
      <c r="AN108" s="167"/>
      <c r="AO108" s="167" t="s">
        <v>163</v>
      </c>
      <c r="AP108" s="167"/>
      <c r="AQ108" s="167" t="s">
        <v>202</v>
      </c>
      <c r="AR108" s="167"/>
      <c r="AS108" s="176" t="s">
        <v>1618</v>
      </c>
      <c r="AT108" s="30" t="s">
        <v>203</v>
      </c>
      <c r="AU108" s="167"/>
      <c r="AV108" s="167"/>
      <c r="AW108" s="170">
        <v>42065</v>
      </c>
      <c r="AX108" s="170">
        <v>42310</v>
      </c>
      <c r="AY108" s="170" t="s">
        <v>149</v>
      </c>
      <c r="AZ108" s="170">
        <v>44393</v>
      </c>
      <c r="BA108" s="170">
        <v>44393</v>
      </c>
      <c r="BB108" s="170"/>
      <c r="BC108" s="171"/>
      <c r="BD108" s="170">
        <v>42947</v>
      </c>
      <c r="BE108" s="170" t="s">
        <v>149</v>
      </c>
      <c r="BF108" s="170">
        <v>43164</v>
      </c>
      <c r="BG108" s="170" t="s">
        <v>149</v>
      </c>
      <c r="BH108" s="169"/>
      <c r="BI108" s="169"/>
      <c r="BJ108" s="169"/>
      <c r="BK108" s="172">
        <v>44155</v>
      </c>
      <c r="BL108" s="167" t="s">
        <v>17</v>
      </c>
      <c r="BM108" s="261">
        <f t="shared" si="25"/>
        <v>69</v>
      </c>
      <c r="BN108" s="167">
        <f t="shared" si="26"/>
        <v>61</v>
      </c>
      <c r="BO108" s="176" t="s">
        <v>1619</v>
      </c>
      <c r="BP108" s="167"/>
      <c r="BQ108" s="167">
        <v>2</v>
      </c>
      <c r="BR108" s="167">
        <v>0</v>
      </c>
      <c r="BS108" s="167">
        <v>2</v>
      </c>
      <c r="BT108" s="167">
        <v>0</v>
      </c>
      <c r="BU108" s="167">
        <v>0</v>
      </c>
      <c r="BV108" s="167">
        <v>0</v>
      </c>
      <c r="BW108" s="167" t="s">
        <v>1620</v>
      </c>
      <c r="BX108" s="167">
        <v>0</v>
      </c>
      <c r="BY108" s="167"/>
      <c r="BZ108" s="173">
        <v>43905</v>
      </c>
      <c r="CA108" s="173">
        <v>44049</v>
      </c>
      <c r="CB108" s="167">
        <v>5</v>
      </c>
      <c r="CC108" s="167" t="s">
        <v>162</v>
      </c>
      <c r="CD108" s="167"/>
      <c r="CE108" s="167"/>
      <c r="CF108" s="411">
        <v>4</v>
      </c>
      <c r="CG108" s="167">
        <v>4</v>
      </c>
      <c r="CH108" s="167"/>
      <c r="CI108" s="167" t="s">
        <v>814</v>
      </c>
    </row>
    <row r="109" spans="1:87" ht="24.95" hidden="1" customHeight="1">
      <c r="A109" s="167">
        <v>109</v>
      </c>
      <c r="B109" s="167" t="s">
        <v>1621</v>
      </c>
      <c r="C109" s="167" t="s">
        <v>1622</v>
      </c>
      <c r="D109" s="167" t="s">
        <v>1623</v>
      </c>
      <c r="E109" s="167" t="s">
        <v>1624</v>
      </c>
      <c r="F109" s="167" t="s">
        <v>24</v>
      </c>
      <c r="G109" s="167">
        <v>5</v>
      </c>
      <c r="H109" s="167" t="s">
        <v>49</v>
      </c>
      <c r="I109" s="167" t="s">
        <v>35</v>
      </c>
      <c r="J109" s="167" t="s">
        <v>1625</v>
      </c>
      <c r="K109" s="167" t="s">
        <v>1626</v>
      </c>
      <c r="L109" s="167" t="s">
        <v>35</v>
      </c>
      <c r="M109" s="167" t="s">
        <v>149</v>
      </c>
      <c r="N109" s="167" t="s">
        <v>1627</v>
      </c>
      <c r="O109" s="262"/>
      <c r="P109" s="263" t="s">
        <v>150</v>
      </c>
      <c r="Q109" s="167"/>
      <c r="R109" s="167" t="s">
        <v>1628</v>
      </c>
      <c r="S109" s="167" t="s">
        <v>1629</v>
      </c>
      <c r="T109" s="379" t="s">
        <v>1630</v>
      </c>
      <c r="U109" s="169" t="s">
        <v>167</v>
      </c>
      <c r="V109" s="169">
        <v>30392</v>
      </c>
      <c r="W109" s="176" t="s">
        <v>1631</v>
      </c>
      <c r="X109" s="176" t="s">
        <v>178</v>
      </c>
      <c r="Y109" s="176" t="s">
        <v>162</v>
      </c>
      <c r="Z109" s="176" t="s">
        <v>157</v>
      </c>
      <c r="AA109" s="167">
        <v>16.5</v>
      </c>
      <c r="AB109" s="169">
        <v>41883</v>
      </c>
      <c r="AC109" s="309">
        <v>42064</v>
      </c>
      <c r="AD109" s="169"/>
      <c r="AE109" s="34" t="s">
        <v>1632</v>
      </c>
      <c r="AF109" s="167"/>
      <c r="AG109" s="167"/>
      <c r="AH109" s="167">
        <f t="shared" si="23"/>
        <v>1</v>
      </c>
      <c r="AI109" s="176" t="s">
        <v>160</v>
      </c>
      <c r="AJ109" s="167"/>
      <c r="AK109" s="167"/>
      <c r="AL109" s="167" t="s">
        <v>149</v>
      </c>
      <c r="AM109" s="167"/>
      <c r="AN109" s="167"/>
      <c r="AO109" s="167" t="s">
        <v>163</v>
      </c>
      <c r="AP109" s="167"/>
      <c r="AQ109" s="167" t="s">
        <v>202</v>
      </c>
      <c r="AR109" s="167"/>
      <c r="AS109" s="167"/>
      <c r="AT109" s="30" t="s">
        <v>203</v>
      </c>
      <c r="AU109" s="167"/>
      <c r="AV109" s="167"/>
      <c r="AW109" s="170">
        <v>42065</v>
      </c>
      <c r="AX109" s="170">
        <v>42310</v>
      </c>
      <c r="AY109" s="170" t="s">
        <v>149</v>
      </c>
      <c r="AZ109" s="170"/>
      <c r="BA109" s="170"/>
      <c r="BB109" s="170"/>
      <c r="BC109" s="171"/>
      <c r="BD109" s="170">
        <v>42947</v>
      </c>
      <c r="BE109" s="170" t="s">
        <v>149</v>
      </c>
      <c r="BF109" s="170">
        <v>43164</v>
      </c>
      <c r="BG109" s="170" t="s">
        <v>149</v>
      </c>
      <c r="BH109" s="169"/>
      <c r="BI109" s="169"/>
      <c r="BJ109" s="169"/>
      <c r="BK109" s="172"/>
      <c r="BL109" s="177" t="s">
        <v>18</v>
      </c>
      <c r="BM109" s="261"/>
      <c r="BN109" s="261"/>
      <c r="BO109" s="167"/>
      <c r="BP109" s="167"/>
      <c r="BQ109" s="167">
        <v>2</v>
      </c>
      <c r="BR109" s="167">
        <v>0</v>
      </c>
      <c r="BS109" s="167">
        <v>2</v>
      </c>
      <c r="BT109" s="167">
        <v>0</v>
      </c>
      <c r="BU109" s="167">
        <v>0</v>
      </c>
      <c r="BV109" s="167">
        <v>0</v>
      </c>
      <c r="BW109" s="167" t="s">
        <v>162</v>
      </c>
      <c r="BX109" s="167">
        <v>0</v>
      </c>
      <c r="BY109" s="167"/>
      <c r="BZ109" s="173"/>
      <c r="CA109" s="173"/>
      <c r="CB109" s="167"/>
      <c r="CC109" s="167" t="s">
        <v>149</v>
      </c>
      <c r="CD109" s="167"/>
      <c r="CE109" s="167"/>
      <c r="CF109" s="411" t="s">
        <v>167</v>
      </c>
      <c r="CG109" s="167" t="s">
        <v>167</v>
      </c>
      <c r="CH109" s="167"/>
      <c r="CI109" s="167" t="s">
        <v>814</v>
      </c>
    </row>
    <row r="110" spans="1:87" ht="24.95" hidden="1" customHeight="1">
      <c r="A110" s="167">
        <v>110</v>
      </c>
      <c r="B110" s="167" t="s">
        <v>1633</v>
      </c>
      <c r="C110" s="167" t="s">
        <v>1634</v>
      </c>
      <c r="D110" s="167" t="s">
        <v>1635</v>
      </c>
      <c r="E110" s="167" t="s">
        <v>1636</v>
      </c>
      <c r="F110" s="167" t="s">
        <v>25</v>
      </c>
      <c r="G110" s="167">
        <v>5</v>
      </c>
      <c r="H110" s="167" t="s">
        <v>51</v>
      </c>
      <c r="I110" s="167" t="s">
        <v>30</v>
      </c>
      <c r="J110" s="167" t="s">
        <v>1637</v>
      </c>
      <c r="K110" s="167" t="s">
        <v>564</v>
      </c>
      <c r="L110" s="167" t="s">
        <v>30</v>
      </c>
      <c r="M110" s="167" t="s">
        <v>149</v>
      </c>
      <c r="N110" s="167">
        <v>148600</v>
      </c>
      <c r="O110" s="262" t="s">
        <v>150</v>
      </c>
      <c r="P110" s="263" t="s">
        <v>150</v>
      </c>
      <c r="Q110" s="167"/>
      <c r="R110" s="167" t="s">
        <v>1638</v>
      </c>
      <c r="S110" s="175" t="s">
        <v>1639</v>
      </c>
      <c r="T110" s="378" t="s">
        <v>1640</v>
      </c>
      <c r="U110" s="169" t="s">
        <v>1641</v>
      </c>
      <c r="V110" s="169">
        <v>26703</v>
      </c>
      <c r="W110" s="176" t="s">
        <v>1642</v>
      </c>
      <c r="X110" s="176" t="s">
        <v>178</v>
      </c>
      <c r="Y110" s="176" t="s">
        <v>162</v>
      </c>
      <c r="Z110" s="176" t="s">
        <v>157</v>
      </c>
      <c r="AA110" s="167">
        <v>14.5</v>
      </c>
      <c r="AB110" s="169">
        <v>41306</v>
      </c>
      <c r="AC110" s="309">
        <v>42064</v>
      </c>
      <c r="AD110" s="169"/>
      <c r="AE110" s="34" t="s">
        <v>1643</v>
      </c>
      <c r="AF110" s="167"/>
      <c r="AG110" s="167"/>
      <c r="AH110" s="167">
        <f t="shared" si="23"/>
        <v>1</v>
      </c>
      <c r="AI110" s="176" t="s">
        <v>160</v>
      </c>
      <c r="AJ110" s="167"/>
      <c r="AK110" s="167"/>
      <c r="AL110" s="167" t="s">
        <v>149</v>
      </c>
      <c r="AM110" s="167"/>
      <c r="AN110" s="167"/>
      <c r="AO110" s="167" t="s">
        <v>163</v>
      </c>
      <c r="AP110" s="167"/>
      <c r="AQ110" s="167" t="s">
        <v>202</v>
      </c>
      <c r="AR110" s="167"/>
      <c r="AS110" s="167"/>
      <c r="AT110" s="30" t="s">
        <v>327</v>
      </c>
      <c r="AU110" s="167" t="s">
        <v>1644</v>
      </c>
      <c r="AV110" s="167"/>
      <c r="AW110" s="170">
        <v>42065</v>
      </c>
      <c r="AX110" s="170">
        <v>42310</v>
      </c>
      <c r="AY110" s="170" t="s">
        <v>149</v>
      </c>
      <c r="AZ110" s="170">
        <v>43101</v>
      </c>
      <c r="BA110" s="170">
        <v>43127</v>
      </c>
      <c r="BB110" s="170"/>
      <c r="BC110" s="171" t="s">
        <v>1645</v>
      </c>
      <c r="BD110" s="170">
        <v>43675</v>
      </c>
      <c r="BE110" s="170" t="s">
        <v>162</v>
      </c>
      <c r="BF110" s="170">
        <v>43891</v>
      </c>
      <c r="BG110" s="170" t="s">
        <v>162</v>
      </c>
      <c r="BH110" s="169"/>
      <c r="BI110" s="169">
        <v>44392</v>
      </c>
      <c r="BJ110" s="169">
        <v>44411</v>
      </c>
      <c r="BK110" s="172">
        <v>44411</v>
      </c>
      <c r="BL110" s="167" t="s">
        <v>17</v>
      </c>
      <c r="BM110" s="167">
        <f t="shared" ref="BM110" si="27">DATEDIF(AW110,BK110, "M")+1</f>
        <v>78</v>
      </c>
      <c r="BN110" s="167">
        <f t="shared" ref="BN110:BN116" si="28">DATEDIF(AX110,BK110, "M")+1</f>
        <v>70</v>
      </c>
      <c r="BO110" s="167"/>
      <c r="BP110" s="167">
        <v>5</v>
      </c>
      <c r="BQ110" s="167">
        <v>10</v>
      </c>
      <c r="BR110" s="167">
        <v>4</v>
      </c>
      <c r="BS110" s="167">
        <v>1</v>
      </c>
      <c r="BT110" s="167">
        <v>3</v>
      </c>
      <c r="BU110" s="167">
        <v>1</v>
      </c>
      <c r="BV110" s="167">
        <v>0</v>
      </c>
      <c r="BW110" s="167" t="s">
        <v>162</v>
      </c>
      <c r="BX110" s="167">
        <v>0</v>
      </c>
      <c r="BY110" s="167"/>
      <c r="BZ110" s="173">
        <v>42795</v>
      </c>
      <c r="CA110" s="173">
        <v>43132</v>
      </c>
      <c r="CB110" s="167">
        <v>12</v>
      </c>
      <c r="CC110" s="167" t="s">
        <v>162</v>
      </c>
      <c r="CD110" s="167"/>
      <c r="CE110" s="167"/>
      <c r="CF110" s="411">
        <v>3</v>
      </c>
      <c r="CG110" s="167">
        <v>3</v>
      </c>
      <c r="CH110" s="167"/>
      <c r="CI110" s="167" t="s">
        <v>814</v>
      </c>
    </row>
    <row r="111" spans="1:87" ht="24.95" hidden="1" customHeight="1">
      <c r="A111" s="167">
        <v>111</v>
      </c>
      <c r="B111" s="167" t="s">
        <v>1646</v>
      </c>
      <c r="C111" s="167" t="s">
        <v>1647</v>
      </c>
      <c r="D111" s="167" t="s">
        <v>1648</v>
      </c>
      <c r="E111" s="167" t="s">
        <v>1649</v>
      </c>
      <c r="F111" s="167" t="s">
        <v>25</v>
      </c>
      <c r="G111" s="167">
        <v>5</v>
      </c>
      <c r="H111" s="167" t="s">
        <v>57</v>
      </c>
      <c r="I111" s="167" t="s">
        <v>33</v>
      </c>
      <c r="J111" s="167" t="s">
        <v>606</v>
      </c>
      <c r="K111" s="167" t="s">
        <v>1650</v>
      </c>
      <c r="L111" s="167" t="s">
        <v>33</v>
      </c>
      <c r="M111" s="167" t="s">
        <v>149</v>
      </c>
      <c r="N111" s="167">
        <v>216023303</v>
      </c>
      <c r="O111" s="262" t="s">
        <v>150</v>
      </c>
      <c r="P111" s="263" t="s">
        <v>150</v>
      </c>
      <c r="Q111" s="167" t="s">
        <v>150</v>
      </c>
      <c r="R111" s="175" t="s">
        <v>1651</v>
      </c>
      <c r="S111" s="167" t="s">
        <v>1652</v>
      </c>
      <c r="T111" s="378" t="s">
        <v>1653</v>
      </c>
      <c r="U111" s="169" t="s">
        <v>793</v>
      </c>
      <c r="V111" s="169">
        <v>26169</v>
      </c>
      <c r="W111" s="176" t="s">
        <v>1654</v>
      </c>
      <c r="X111" s="176" t="s">
        <v>178</v>
      </c>
      <c r="Y111" s="176" t="s">
        <v>162</v>
      </c>
      <c r="Z111" s="176" t="s">
        <v>157</v>
      </c>
      <c r="AA111" s="167">
        <v>11</v>
      </c>
      <c r="AB111" s="169">
        <v>42765</v>
      </c>
      <c r="AC111" s="309">
        <v>42064</v>
      </c>
      <c r="AD111" s="169"/>
      <c r="AE111" s="34" t="s">
        <v>1655</v>
      </c>
      <c r="AF111" s="34" t="s">
        <v>1656</v>
      </c>
      <c r="AG111" s="167"/>
      <c r="AH111" s="167">
        <f t="shared" si="23"/>
        <v>2</v>
      </c>
      <c r="AI111" s="176" t="s">
        <v>160</v>
      </c>
      <c r="AJ111" s="176" t="s">
        <v>160</v>
      </c>
      <c r="AK111" s="167"/>
      <c r="AL111" s="167" t="s">
        <v>162</v>
      </c>
      <c r="AM111" s="167" t="s">
        <v>149</v>
      </c>
      <c r="AN111" s="167"/>
      <c r="AO111" s="167" t="s">
        <v>163</v>
      </c>
      <c r="AP111" s="167" t="s">
        <v>202</v>
      </c>
      <c r="AQ111" s="167" t="s">
        <v>202</v>
      </c>
      <c r="AR111" s="167" t="s">
        <v>162</v>
      </c>
      <c r="AS111" s="167"/>
      <c r="AT111" s="30" t="s">
        <v>584</v>
      </c>
      <c r="AU111" s="167" t="s">
        <v>1657</v>
      </c>
      <c r="AV111" s="167" t="s">
        <v>149</v>
      </c>
      <c r="AW111" s="170">
        <v>42065</v>
      </c>
      <c r="AX111" s="170">
        <v>42310</v>
      </c>
      <c r="AY111" s="170" t="s">
        <v>149</v>
      </c>
      <c r="AZ111" s="170"/>
      <c r="BA111" s="170"/>
      <c r="BB111" s="170"/>
      <c r="BC111" s="171"/>
      <c r="BD111" s="170">
        <v>42947</v>
      </c>
      <c r="BE111" s="170" t="s">
        <v>149</v>
      </c>
      <c r="BF111" s="170">
        <v>43164</v>
      </c>
      <c r="BG111" s="170" t="s">
        <v>149</v>
      </c>
      <c r="BH111" s="169"/>
      <c r="BI111" s="169">
        <v>44253</v>
      </c>
      <c r="BJ111" s="169"/>
      <c r="BK111" s="172">
        <v>44333</v>
      </c>
      <c r="BL111" s="167" t="s">
        <v>17</v>
      </c>
      <c r="BM111" s="261">
        <f t="shared" ref="BM111:BM118" si="29">DATEDIF(AW111,BK111, "M")+1</f>
        <v>75</v>
      </c>
      <c r="BN111" s="167">
        <f t="shared" si="28"/>
        <v>67</v>
      </c>
      <c r="BO111" s="171" t="s">
        <v>1658</v>
      </c>
      <c r="BP111" s="167">
        <v>10</v>
      </c>
      <c r="BQ111" s="167">
        <v>27</v>
      </c>
      <c r="BR111" s="167">
        <v>7</v>
      </c>
      <c r="BS111" s="167">
        <v>1</v>
      </c>
      <c r="BT111" s="167">
        <v>0</v>
      </c>
      <c r="BU111" s="167">
        <v>0</v>
      </c>
      <c r="BV111" s="167">
        <v>0</v>
      </c>
      <c r="BW111" s="167" t="s">
        <v>162</v>
      </c>
      <c r="BX111" s="167">
        <v>0</v>
      </c>
      <c r="BY111" s="167"/>
      <c r="BZ111" s="173"/>
      <c r="CA111" s="173"/>
      <c r="CB111" s="167"/>
      <c r="CC111" s="167" t="s">
        <v>162</v>
      </c>
      <c r="CD111" s="167"/>
      <c r="CE111" s="167"/>
      <c r="CF111" s="411">
        <v>4</v>
      </c>
      <c r="CG111" s="167">
        <v>4</v>
      </c>
      <c r="CH111" s="167"/>
      <c r="CI111" s="167" t="s">
        <v>814</v>
      </c>
    </row>
    <row r="112" spans="1:87" ht="24.95" hidden="1" customHeight="1">
      <c r="A112" s="167">
        <v>112</v>
      </c>
      <c r="B112" s="167" t="s">
        <v>1659</v>
      </c>
      <c r="C112" s="167" t="s">
        <v>1660</v>
      </c>
      <c r="D112" s="167"/>
      <c r="E112" s="167" t="s">
        <v>1661</v>
      </c>
      <c r="F112" s="167" t="s">
        <v>25</v>
      </c>
      <c r="G112" s="167">
        <v>5</v>
      </c>
      <c r="H112" s="167" t="s">
        <v>49</v>
      </c>
      <c r="I112" s="167" t="s">
        <v>40</v>
      </c>
      <c r="J112" s="167" t="s">
        <v>606</v>
      </c>
      <c r="K112" s="167" t="s">
        <v>1662</v>
      </c>
      <c r="L112" s="167" t="s">
        <v>40</v>
      </c>
      <c r="M112" s="167" t="s">
        <v>149</v>
      </c>
      <c r="N112" s="167" t="s">
        <v>1663</v>
      </c>
      <c r="O112" s="262" t="s">
        <v>150</v>
      </c>
      <c r="P112" s="263" t="s">
        <v>150</v>
      </c>
      <c r="Q112" s="167" t="s">
        <v>150</v>
      </c>
      <c r="R112" s="167" t="s">
        <v>1664</v>
      </c>
      <c r="S112" s="167" t="s">
        <v>1665</v>
      </c>
      <c r="T112" s="378" t="s">
        <v>1666</v>
      </c>
      <c r="U112" s="169" t="s">
        <v>1667</v>
      </c>
      <c r="V112" s="169">
        <v>30728</v>
      </c>
      <c r="W112" s="176" t="s">
        <v>1668</v>
      </c>
      <c r="X112" s="176" t="s">
        <v>178</v>
      </c>
      <c r="Y112" s="176" t="s">
        <v>162</v>
      </c>
      <c r="Z112" s="176" t="s">
        <v>157</v>
      </c>
      <c r="AA112" s="167">
        <v>25.5</v>
      </c>
      <c r="AB112" s="169">
        <v>42290</v>
      </c>
      <c r="AC112" s="309">
        <v>42064</v>
      </c>
      <c r="AD112" s="169"/>
      <c r="AE112" s="34" t="s">
        <v>1669</v>
      </c>
      <c r="AF112" s="167"/>
      <c r="AG112" s="167"/>
      <c r="AH112" s="167">
        <f t="shared" si="23"/>
        <v>1</v>
      </c>
      <c r="AI112" s="176" t="s">
        <v>160</v>
      </c>
      <c r="AJ112" s="167"/>
      <c r="AK112" s="167"/>
      <c r="AL112" s="167" t="s">
        <v>149</v>
      </c>
      <c r="AM112" s="167"/>
      <c r="AN112" s="167"/>
      <c r="AO112" s="167" t="s">
        <v>201</v>
      </c>
      <c r="AP112" s="167" t="s">
        <v>1670</v>
      </c>
      <c r="AQ112" s="167" t="s">
        <v>1671</v>
      </c>
      <c r="AR112" s="167"/>
      <c r="AS112" s="167"/>
      <c r="AT112" s="30" t="s">
        <v>1672</v>
      </c>
      <c r="AU112" s="167" t="s">
        <v>1673</v>
      </c>
      <c r="AV112" s="167"/>
      <c r="AW112" s="170">
        <v>42065</v>
      </c>
      <c r="AX112" s="170">
        <v>42310</v>
      </c>
      <c r="AY112" s="170" t="s">
        <v>149</v>
      </c>
      <c r="AZ112" s="170">
        <v>42419</v>
      </c>
      <c r="BA112" s="170">
        <v>42748</v>
      </c>
      <c r="BB112" s="170"/>
      <c r="BC112" s="171" t="s">
        <v>1674</v>
      </c>
      <c r="BD112" s="170">
        <v>42947</v>
      </c>
      <c r="BE112" s="170" t="s">
        <v>149</v>
      </c>
      <c r="BF112" s="170">
        <v>43164</v>
      </c>
      <c r="BG112" s="170" t="s">
        <v>149</v>
      </c>
      <c r="BH112" s="169"/>
      <c r="BI112" s="169"/>
      <c r="BJ112" s="169"/>
      <c r="BK112" s="172">
        <v>44160</v>
      </c>
      <c r="BL112" s="167" t="s">
        <v>17</v>
      </c>
      <c r="BM112" s="261">
        <f t="shared" si="29"/>
        <v>69</v>
      </c>
      <c r="BN112" s="167">
        <f t="shared" si="28"/>
        <v>61</v>
      </c>
      <c r="BO112" s="171" t="s">
        <v>1674</v>
      </c>
      <c r="BP112" s="167">
        <v>0</v>
      </c>
      <c r="BQ112" s="167">
        <v>6</v>
      </c>
      <c r="BR112" s="167">
        <v>8</v>
      </c>
      <c r="BS112" s="167">
        <v>1</v>
      </c>
      <c r="BT112" s="167">
        <v>0</v>
      </c>
      <c r="BU112" s="167">
        <v>0</v>
      </c>
      <c r="BV112" s="167">
        <v>0</v>
      </c>
      <c r="BW112" s="167" t="s">
        <v>162</v>
      </c>
      <c r="BX112" s="167">
        <v>0</v>
      </c>
      <c r="BY112" s="167"/>
      <c r="BZ112" s="173"/>
      <c r="CA112" s="173"/>
      <c r="CB112" s="167"/>
      <c r="CC112" s="167" t="s">
        <v>162</v>
      </c>
      <c r="CD112" s="167"/>
      <c r="CE112" s="167"/>
      <c r="CF112" s="411">
        <v>0</v>
      </c>
      <c r="CG112" s="167">
        <v>0</v>
      </c>
      <c r="CH112" s="167"/>
      <c r="CI112" s="167" t="s">
        <v>1675</v>
      </c>
    </row>
    <row r="113" spans="1:100" ht="24.95" hidden="1" customHeight="1">
      <c r="A113" s="167">
        <v>113</v>
      </c>
      <c r="B113" s="167" t="s">
        <v>1676</v>
      </c>
      <c r="C113" s="167" t="s">
        <v>1677</v>
      </c>
      <c r="D113" s="167"/>
      <c r="E113" s="167" t="s">
        <v>1678</v>
      </c>
      <c r="F113" s="167" t="s">
        <v>25</v>
      </c>
      <c r="G113" s="167">
        <v>5</v>
      </c>
      <c r="H113" s="167" t="s">
        <v>49</v>
      </c>
      <c r="I113" s="167" t="s">
        <v>35</v>
      </c>
      <c r="J113" s="167" t="s">
        <v>606</v>
      </c>
      <c r="K113" s="167" t="s">
        <v>927</v>
      </c>
      <c r="L113" s="167" t="s">
        <v>43</v>
      </c>
      <c r="M113" s="167" t="s">
        <v>162</v>
      </c>
      <c r="N113" s="167">
        <v>1317323</v>
      </c>
      <c r="O113" s="262" t="s">
        <v>150</v>
      </c>
      <c r="P113" s="263" t="s">
        <v>150</v>
      </c>
      <c r="Q113" s="167" t="s">
        <v>150</v>
      </c>
      <c r="R113" s="167" t="s">
        <v>1679</v>
      </c>
      <c r="S113" s="167" t="s">
        <v>1680</v>
      </c>
      <c r="T113" s="378" t="s">
        <v>1681</v>
      </c>
      <c r="U113" s="169" t="s">
        <v>1682</v>
      </c>
      <c r="V113" s="169">
        <v>29492</v>
      </c>
      <c r="W113" s="176" t="s">
        <v>1683</v>
      </c>
      <c r="X113" s="176" t="s">
        <v>1684</v>
      </c>
      <c r="Y113" s="176" t="s">
        <v>162</v>
      </c>
      <c r="Z113" s="176" t="s">
        <v>1685</v>
      </c>
      <c r="AA113" s="167">
        <v>25</v>
      </c>
      <c r="AB113" s="169">
        <v>42222</v>
      </c>
      <c r="AC113" s="309">
        <v>42064</v>
      </c>
      <c r="AD113" s="169"/>
      <c r="AE113" s="34" t="s">
        <v>1686</v>
      </c>
      <c r="AF113" s="34" t="s">
        <v>1687</v>
      </c>
      <c r="AG113" s="167"/>
      <c r="AH113" s="167">
        <f t="shared" si="23"/>
        <v>2</v>
      </c>
      <c r="AI113" s="176" t="s">
        <v>160</v>
      </c>
      <c r="AJ113" s="33" t="s">
        <v>161</v>
      </c>
      <c r="AK113" s="167"/>
      <c r="AL113" s="167" t="s">
        <v>149</v>
      </c>
      <c r="AM113" s="167" t="s">
        <v>162</v>
      </c>
      <c r="AN113" s="167"/>
      <c r="AO113" s="167" t="s">
        <v>163</v>
      </c>
      <c r="AP113" s="167"/>
      <c r="AQ113" s="167" t="s">
        <v>164</v>
      </c>
      <c r="AR113" s="167" t="s">
        <v>149</v>
      </c>
      <c r="AS113" s="167" t="s">
        <v>1688</v>
      </c>
      <c r="AT113" s="30" t="s">
        <v>1689</v>
      </c>
      <c r="AU113" s="167" t="s">
        <v>1690</v>
      </c>
      <c r="AV113" s="167" t="s">
        <v>162</v>
      </c>
      <c r="AW113" s="170">
        <v>42065</v>
      </c>
      <c r="AX113" s="170">
        <v>42310</v>
      </c>
      <c r="AY113" s="170" t="s">
        <v>149</v>
      </c>
      <c r="AZ113" s="170">
        <v>42412</v>
      </c>
      <c r="BA113" s="170">
        <v>42467</v>
      </c>
      <c r="BB113" s="170"/>
      <c r="BC113" s="171" t="s">
        <v>1691</v>
      </c>
      <c r="BD113" s="170">
        <v>42947</v>
      </c>
      <c r="BE113" s="170" t="s">
        <v>149</v>
      </c>
      <c r="BF113" s="170">
        <v>43164</v>
      </c>
      <c r="BG113" s="170" t="s">
        <v>149</v>
      </c>
      <c r="BH113" s="169"/>
      <c r="BI113" s="169"/>
      <c r="BJ113" s="169"/>
      <c r="BK113" s="172">
        <v>43769</v>
      </c>
      <c r="BL113" s="167" t="s">
        <v>17</v>
      </c>
      <c r="BM113" s="261">
        <f t="shared" si="29"/>
        <v>56</v>
      </c>
      <c r="BN113" s="167">
        <f t="shared" si="28"/>
        <v>48</v>
      </c>
      <c r="BO113" s="167"/>
      <c r="BP113" s="167">
        <v>3</v>
      </c>
      <c r="BQ113" s="167">
        <v>8</v>
      </c>
      <c r="BR113" s="167">
        <v>4</v>
      </c>
      <c r="BS113" s="167">
        <v>2</v>
      </c>
      <c r="BT113" s="167">
        <v>0</v>
      </c>
      <c r="BU113" s="167">
        <v>0</v>
      </c>
      <c r="BV113" s="167">
        <v>0</v>
      </c>
      <c r="BW113" s="167" t="s">
        <v>162</v>
      </c>
      <c r="BX113" s="167">
        <v>0</v>
      </c>
      <c r="BY113" s="167"/>
      <c r="BZ113" s="173"/>
      <c r="CA113" s="173"/>
      <c r="CB113" s="167"/>
      <c r="CC113" s="167" t="s">
        <v>162</v>
      </c>
      <c r="CD113" s="167"/>
      <c r="CE113" s="167"/>
      <c r="CF113" s="411">
        <v>1</v>
      </c>
      <c r="CG113" s="167">
        <v>2</v>
      </c>
      <c r="CH113" s="167"/>
      <c r="CI113" s="167" t="s">
        <v>814</v>
      </c>
    </row>
    <row r="114" spans="1:100" ht="24.95" hidden="1" customHeight="1">
      <c r="A114" s="167">
        <v>114</v>
      </c>
      <c r="B114" s="167" t="s">
        <v>1692</v>
      </c>
      <c r="C114" s="167" t="s">
        <v>1499</v>
      </c>
      <c r="D114" s="167" t="s">
        <v>1693</v>
      </c>
      <c r="E114" s="167" t="s">
        <v>1694</v>
      </c>
      <c r="F114" s="167" t="s">
        <v>25</v>
      </c>
      <c r="G114" s="167">
        <v>5</v>
      </c>
      <c r="H114" s="167" t="s">
        <v>51</v>
      </c>
      <c r="I114" s="167" t="s">
        <v>37</v>
      </c>
      <c r="J114" s="167" t="s">
        <v>1695</v>
      </c>
      <c r="K114" s="167" t="s">
        <v>1695</v>
      </c>
      <c r="L114" s="167" t="s">
        <v>37</v>
      </c>
      <c r="M114" s="167" t="s">
        <v>149</v>
      </c>
      <c r="N114" s="264" t="s">
        <v>1696</v>
      </c>
      <c r="O114" s="265" t="s">
        <v>150</v>
      </c>
      <c r="P114" s="268" t="s">
        <v>150</v>
      </c>
      <c r="Q114" s="167" t="s">
        <v>150</v>
      </c>
      <c r="R114" s="167" t="s">
        <v>1697</v>
      </c>
      <c r="S114" s="167" t="s">
        <v>1698</v>
      </c>
      <c r="T114" s="378" t="s">
        <v>1699</v>
      </c>
      <c r="U114" s="169" t="s">
        <v>1700</v>
      </c>
      <c r="V114" s="169">
        <v>29943</v>
      </c>
      <c r="W114" s="176" t="s">
        <v>1701</v>
      </c>
      <c r="X114" s="176" t="s">
        <v>1702</v>
      </c>
      <c r="Y114" s="176" t="s">
        <v>162</v>
      </c>
      <c r="Z114" s="176" t="s">
        <v>157</v>
      </c>
      <c r="AA114" s="167">
        <v>17</v>
      </c>
      <c r="AB114" s="169">
        <v>41744</v>
      </c>
      <c r="AC114" s="309">
        <v>42064</v>
      </c>
      <c r="AD114" s="169"/>
      <c r="AE114" s="33" t="s">
        <v>1507</v>
      </c>
      <c r="AF114" s="34"/>
      <c r="AG114" s="178"/>
      <c r="AH114" s="167">
        <f t="shared" si="23"/>
        <v>1</v>
      </c>
      <c r="AI114" s="176" t="s">
        <v>160</v>
      </c>
      <c r="AJ114" s="178"/>
      <c r="AK114" s="178"/>
      <c r="AL114" s="178" t="s">
        <v>149</v>
      </c>
      <c r="AM114" s="178"/>
      <c r="AN114" s="178"/>
      <c r="AO114" s="178" t="s">
        <v>163</v>
      </c>
      <c r="AP114" s="178" t="s">
        <v>180</v>
      </c>
      <c r="AQ114" s="178" t="s">
        <v>1448</v>
      </c>
      <c r="AR114" s="178" t="s">
        <v>149</v>
      </c>
      <c r="AS114" s="178"/>
      <c r="AT114" s="454" t="s">
        <v>284</v>
      </c>
      <c r="AU114" s="167" t="s">
        <v>1703</v>
      </c>
      <c r="AV114" s="33"/>
      <c r="AW114" s="170">
        <v>42065</v>
      </c>
      <c r="AX114" s="170">
        <v>42310</v>
      </c>
      <c r="AY114" s="170" t="s">
        <v>149</v>
      </c>
      <c r="AZ114" s="170">
        <v>44381</v>
      </c>
      <c r="BA114" s="170">
        <v>44381</v>
      </c>
      <c r="BB114" s="170"/>
      <c r="BC114" s="171"/>
      <c r="BD114" s="170">
        <v>42947</v>
      </c>
      <c r="BE114" s="170" t="s">
        <v>149</v>
      </c>
      <c r="BF114" s="170">
        <v>43528</v>
      </c>
      <c r="BG114" s="170" t="s">
        <v>162</v>
      </c>
      <c r="BH114" s="169"/>
      <c r="BI114" s="169"/>
      <c r="BJ114" s="169"/>
      <c r="BK114" s="172">
        <v>43327</v>
      </c>
      <c r="BL114" s="167" t="s">
        <v>17</v>
      </c>
      <c r="BM114" s="261">
        <f t="shared" si="29"/>
        <v>42</v>
      </c>
      <c r="BN114" s="167">
        <f t="shared" si="28"/>
        <v>34</v>
      </c>
      <c r="BO114" s="167"/>
      <c r="BP114" s="167">
        <v>1</v>
      </c>
      <c r="BQ114" s="167">
        <v>0</v>
      </c>
      <c r="BR114" s="167">
        <v>1</v>
      </c>
      <c r="BS114" s="167">
        <v>6</v>
      </c>
      <c r="BT114" s="167">
        <v>0</v>
      </c>
      <c r="BU114" s="167">
        <v>0</v>
      </c>
      <c r="BV114" s="167">
        <v>0</v>
      </c>
      <c r="BW114" s="167" t="s">
        <v>1704</v>
      </c>
      <c r="BX114" s="167">
        <v>0</v>
      </c>
      <c r="BY114" s="167"/>
      <c r="BZ114" s="173"/>
      <c r="CA114" s="173"/>
      <c r="CB114" s="167"/>
      <c r="CC114" s="167" t="s">
        <v>162</v>
      </c>
      <c r="CD114" s="167"/>
      <c r="CE114" s="167"/>
      <c r="CF114" s="411">
        <v>2</v>
      </c>
      <c r="CG114" s="167">
        <v>4</v>
      </c>
      <c r="CH114" s="167"/>
      <c r="CI114" s="167" t="s">
        <v>814</v>
      </c>
    </row>
    <row r="115" spans="1:100" ht="24.95" hidden="1" customHeight="1">
      <c r="A115" s="167">
        <v>115</v>
      </c>
      <c r="B115" s="167" t="s">
        <v>1705</v>
      </c>
      <c r="C115" s="167" t="s">
        <v>1706</v>
      </c>
      <c r="D115" s="167"/>
      <c r="E115" s="167" t="s">
        <v>1707</v>
      </c>
      <c r="F115" s="167" t="s">
        <v>24</v>
      </c>
      <c r="G115" s="167">
        <v>5</v>
      </c>
      <c r="H115" s="167" t="s">
        <v>50</v>
      </c>
      <c r="I115" s="167" t="s">
        <v>44</v>
      </c>
      <c r="J115" s="167" t="s">
        <v>1708</v>
      </c>
      <c r="K115" s="167" t="s">
        <v>606</v>
      </c>
      <c r="L115" s="167" t="s">
        <v>42</v>
      </c>
      <c r="M115" s="167" t="s">
        <v>149</v>
      </c>
      <c r="N115" s="168" t="s">
        <v>1709</v>
      </c>
      <c r="O115" s="262" t="s">
        <v>150</v>
      </c>
      <c r="P115" s="263" t="s">
        <v>150</v>
      </c>
      <c r="Q115" s="167" t="s">
        <v>150</v>
      </c>
      <c r="R115" s="167" t="s">
        <v>1710</v>
      </c>
      <c r="S115" s="167" t="s">
        <v>1711</v>
      </c>
      <c r="T115" s="378" t="s">
        <v>1712</v>
      </c>
      <c r="U115" s="169" t="s">
        <v>1220</v>
      </c>
      <c r="V115" s="169">
        <v>27299</v>
      </c>
      <c r="W115" s="176" t="s">
        <v>1713</v>
      </c>
      <c r="X115" s="176" t="s">
        <v>178</v>
      </c>
      <c r="Y115" s="176" t="s">
        <v>162</v>
      </c>
      <c r="Z115" s="176" t="s">
        <v>157</v>
      </c>
      <c r="AA115" s="167">
        <v>20</v>
      </c>
      <c r="AB115" s="169">
        <v>42079</v>
      </c>
      <c r="AC115" s="309">
        <v>42064</v>
      </c>
      <c r="AD115" s="169"/>
      <c r="AE115" s="34" t="s">
        <v>1714</v>
      </c>
      <c r="AF115" s="34" t="s">
        <v>1715</v>
      </c>
      <c r="AG115" s="34" t="s">
        <v>1716</v>
      </c>
      <c r="AH115" s="167">
        <f t="shared" si="23"/>
        <v>3</v>
      </c>
      <c r="AI115" s="176" t="s">
        <v>160</v>
      </c>
      <c r="AJ115" s="167" t="s">
        <v>201</v>
      </c>
      <c r="AK115" s="167" t="s">
        <v>201</v>
      </c>
      <c r="AL115" s="167" t="s">
        <v>149</v>
      </c>
      <c r="AM115" s="167" t="s">
        <v>156</v>
      </c>
      <c r="AN115" s="167" t="s">
        <v>162</v>
      </c>
      <c r="AO115" s="167" t="s">
        <v>163</v>
      </c>
      <c r="AP115" s="167"/>
      <c r="AQ115" s="167"/>
      <c r="AR115" s="167"/>
      <c r="AS115" s="167"/>
      <c r="AT115" s="30" t="s">
        <v>297</v>
      </c>
      <c r="AU115" s="167" t="s">
        <v>1717</v>
      </c>
      <c r="AV115" s="33" t="s">
        <v>156</v>
      </c>
      <c r="AW115" s="170">
        <v>42065</v>
      </c>
      <c r="AX115" s="170">
        <v>42310</v>
      </c>
      <c r="AY115" s="170" t="s">
        <v>149</v>
      </c>
      <c r="AZ115" s="170"/>
      <c r="BA115" s="170"/>
      <c r="BB115" s="170"/>
      <c r="BC115" s="171"/>
      <c r="BD115" s="170">
        <v>42947</v>
      </c>
      <c r="BE115" s="170" t="s">
        <v>149</v>
      </c>
      <c r="BF115" s="170">
        <v>43164</v>
      </c>
      <c r="BG115" s="170" t="s">
        <v>149</v>
      </c>
      <c r="BH115" s="169"/>
      <c r="BI115" s="169"/>
      <c r="BJ115" s="169"/>
      <c r="BK115" s="172">
        <v>43909</v>
      </c>
      <c r="BL115" s="167" t="s">
        <v>17</v>
      </c>
      <c r="BM115" s="261">
        <f t="shared" si="29"/>
        <v>61</v>
      </c>
      <c r="BN115" s="167">
        <f t="shared" si="28"/>
        <v>53</v>
      </c>
      <c r="BO115" s="167"/>
      <c r="BP115" s="167">
        <v>0</v>
      </c>
      <c r="BQ115" s="167">
        <v>3</v>
      </c>
      <c r="BR115" s="167">
        <v>1</v>
      </c>
      <c r="BS115" s="167">
        <v>0</v>
      </c>
      <c r="BT115" s="167">
        <v>0</v>
      </c>
      <c r="BU115" s="167">
        <v>0</v>
      </c>
      <c r="BV115" s="167">
        <v>0</v>
      </c>
      <c r="BW115" s="167" t="s">
        <v>162</v>
      </c>
      <c r="BX115" s="167">
        <v>0</v>
      </c>
      <c r="BY115" s="167"/>
      <c r="BZ115" s="173"/>
      <c r="CA115" s="173"/>
      <c r="CB115" s="167"/>
      <c r="CC115" s="167" t="s">
        <v>162</v>
      </c>
      <c r="CD115" s="167"/>
      <c r="CE115" s="167"/>
      <c r="CF115" s="411">
        <v>2</v>
      </c>
      <c r="CG115" s="167">
        <v>2</v>
      </c>
      <c r="CH115" s="167"/>
      <c r="CI115" s="167" t="s">
        <v>814</v>
      </c>
    </row>
    <row r="116" spans="1:100" ht="24.95" hidden="1" customHeight="1">
      <c r="A116" s="167">
        <v>116</v>
      </c>
      <c r="B116" s="167" t="s">
        <v>1718</v>
      </c>
      <c r="C116" s="167" t="s">
        <v>1719</v>
      </c>
      <c r="D116" s="167" t="s">
        <v>1720</v>
      </c>
      <c r="E116" s="167" t="s">
        <v>1721</v>
      </c>
      <c r="F116" s="167" t="s">
        <v>25</v>
      </c>
      <c r="G116" s="167">
        <v>5</v>
      </c>
      <c r="H116" s="167" t="s">
        <v>50</v>
      </c>
      <c r="I116" s="167" t="s">
        <v>44</v>
      </c>
      <c r="J116" s="167" t="s">
        <v>1722</v>
      </c>
      <c r="K116" s="167" t="s">
        <v>606</v>
      </c>
      <c r="L116" s="167" t="s">
        <v>42</v>
      </c>
      <c r="M116" s="167" t="s">
        <v>149</v>
      </c>
      <c r="N116" s="168" t="s">
        <v>1723</v>
      </c>
      <c r="O116" s="262" t="s">
        <v>150</v>
      </c>
      <c r="P116" s="263" t="s">
        <v>150</v>
      </c>
      <c r="Q116" s="167" t="s">
        <v>150</v>
      </c>
      <c r="R116" s="167" t="s">
        <v>1724</v>
      </c>
      <c r="S116" s="167" t="s">
        <v>1725</v>
      </c>
      <c r="T116" s="378" t="s">
        <v>1726</v>
      </c>
      <c r="U116" s="169" t="s">
        <v>1727</v>
      </c>
      <c r="V116" s="169">
        <v>25693</v>
      </c>
      <c r="W116" s="176" t="s">
        <v>1728</v>
      </c>
      <c r="X116" s="176" t="s">
        <v>178</v>
      </c>
      <c r="Y116" s="176" t="s">
        <v>162</v>
      </c>
      <c r="Z116" s="176" t="s">
        <v>157</v>
      </c>
      <c r="AA116" s="167">
        <v>30</v>
      </c>
      <c r="AB116" s="169">
        <v>42352</v>
      </c>
      <c r="AC116" s="309">
        <v>42064</v>
      </c>
      <c r="AD116" s="169"/>
      <c r="AE116" s="34" t="s">
        <v>1714</v>
      </c>
      <c r="AF116" s="34" t="s">
        <v>1729</v>
      </c>
      <c r="AG116" s="167"/>
      <c r="AH116" s="167">
        <f t="shared" si="23"/>
        <v>2</v>
      </c>
      <c r="AI116" s="176" t="s">
        <v>160</v>
      </c>
      <c r="AJ116" s="176" t="s">
        <v>160</v>
      </c>
      <c r="AK116" s="167"/>
      <c r="AL116" s="167" t="s">
        <v>149</v>
      </c>
      <c r="AM116" s="167" t="s">
        <v>162</v>
      </c>
      <c r="AN116" s="167"/>
      <c r="AO116" s="167" t="s">
        <v>163</v>
      </c>
      <c r="AP116" s="167" t="s">
        <v>202</v>
      </c>
      <c r="AQ116" s="167"/>
      <c r="AR116" s="167"/>
      <c r="AS116" s="167"/>
      <c r="AT116" s="30" t="s">
        <v>297</v>
      </c>
      <c r="AU116" s="167" t="s">
        <v>1730</v>
      </c>
      <c r="AV116" s="33" t="s">
        <v>162</v>
      </c>
      <c r="AW116" s="170">
        <v>42065</v>
      </c>
      <c r="AX116" s="170">
        <v>42310</v>
      </c>
      <c r="AY116" s="170" t="s">
        <v>149</v>
      </c>
      <c r="AZ116" s="170">
        <v>42166</v>
      </c>
      <c r="BA116" s="170">
        <v>42382</v>
      </c>
      <c r="BB116" s="170"/>
      <c r="BC116" s="171" t="s">
        <v>1731</v>
      </c>
      <c r="BD116" s="170">
        <v>42947</v>
      </c>
      <c r="BE116" s="170" t="s">
        <v>149</v>
      </c>
      <c r="BF116" s="170">
        <v>43164</v>
      </c>
      <c r="BG116" s="170" t="s">
        <v>149</v>
      </c>
      <c r="BH116" s="169"/>
      <c r="BI116" s="169"/>
      <c r="BJ116" s="169"/>
      <c r="BK116" s="172">
        <v>43799</v>
      </c>
      <c r="BL116" s="167" t="s">
        <v>17</v>
      </c>
      <c r="BM116" s="261">
        <f t="shared" si="29"/>
        <v>57</v>
      </c>
      <c r="BN116" s="167">
        <f t="shared" si="28"/>
        <v>49</v>
      </c>
      <c r="BO116" s="167"/>
      <c r="BP116" s="167">
        <v>0</v>
      </c>
      <c r="BQ116" s="167">
        <v>4</v>
      </c>
      <c r="BR116" s="167">
        <v>2</v>
      </c>
      <c r="BS116" s="167">
        <v>2</v>
      </c>
      <c r="BT116" s="167">
        <v>0</v>
      </c>
      <c r="BU116" s="167">
        <v>0</v>
      </c>
      <c r="BV116" s="167">
        <v>0</v>
      </c>
      <c r="BW116" s="167" t="s">
        <v>162</v>
      </c>
      <c r="BX116" s="167">
        <v>0</v>
      </c>
      <c r="BY116" s="167"/>
      <c r="BZ116" s="173"/>
      <c r="CA116" s="173"/>
      <c r="CB116" s="167"/>
      <c r="CC116" s="167" t="s">
        <v>162</v>
      </c>
      <c r="CD116" s="167"/>
      <c r="CE116" s="167"/>
      <c r="CF116" s="411" t="s">
        <v>167</v>
      </c>
      <c r="CG116" s="167" t="s">
        <v>167</v>
      </c>
      <c r="CH116" s="167"/>
      <c r="CI116" s="167" t="s">
        <v>814</v>
      </c>
    </row>
    <row r="117" spans="1:100" s="120" customFormat="1" ht="24.95" hidden="1" customHeight="1">
      <c r="A117" s="97">
        <v>117</v>
      </c>
      <c r="B117" s="97" t="s">
        <v>1732</v>
      </c>
      <c r="C117" s="97" t="s">
        <v>1733</v>
      </c>
      <c r="D117" s="97" t="s">
        <v>1734</v>
      </c>
      <c r="E117" s="97" t="s">
        <v>1735</v>
      </c>
      <c r="F117" s="97" t="s">
        <v>25</v>
      </c>
      <c r="G117" s="97">
        <v>5</v>
      </c>
      <c r="H117" s="97" t="s">
        <v>55</v>
      </c>
      <c r="I117" s="97" t="s">
        <v>43</v>
      </c>
      <c r="J117" s="97" t="s">
        <v>1736</v>
      </c>
      <c r="K117" s="97" t="s">
        <v>873</v>
      </c>
      <c r="L117" s="97" t="s">
        <v>43</v>
      </c>
      <c r="M117" s="97" t="s">
        <v>149</v>
      </c>
      <c r="N117" s="97" t="s">
        <v>1737</v>
      </c>
      <c r="O117" s="269"/>
      <c r="P117" s="270" t="s">
        <v>150</v>
      </c>
      <c r="Q117" s="97"/>
      <c r="R117" s="97" t="s">
        <v>1738</v>
      </c>
      <c r="S117" s="97" t="s">
        <v>1739</v>
      </c>
      <c r="T117" s="215">
        <v>27761643215</v>
      </c>
      <c r="U117" s="98" t="s">
        <v>1740</v>
      </c>
      <c r="V117" s="98"/>
      <c r="W117" s="179" t="s">
        <v>1741</v>
      </c>
      <c r="X117" s="179" t="s">
        <v>155</v>
      </c>
      <c r="Y117" s="179" t="s">
        <v>162</v>
      </c>
      <c r="Z117" s="179" t="s">
        <v>157</v>
      </c>
      <c r="AA117" s="97">
        <v>18</v>
      </c>
      <c r="AB117" s="98">
        <v>42767</v>
      </c>
      <c r="AC117" s="303">
        <v>42064</v>
      </c>
      <c r="AD117" s="98">
        <v>45741</v>
      </c>
      <c r="AE117" s="50" t="s">
        <v>1742</v>
      </c>
      <c r="AF117" s="50" t="s">
        <v>1743</v>
      </c>
      <c r="AG117" s="97"/>
      <c r="AH117" s="97">
        <f t="shared" si="23"/>
        <v>2</v>
      </c>
      <c r="AI117" s="179" t="s">
        <v>160</v>
      </c>
      <c r="AJ117" s="179" t="s">
        <v>160</v>
      </c>
      <c r="AK117" s="97"/>
      <c r="AL117" s="97" t="s">
        <v>162</v>
      </c>
      <c r="AM117" s="97" t="s">
        <v>149</v>
      </c>
      <c r="AN117" s="97"/>
      <c r="AO117" s="97" t="s">
        <v>181</v>
      </c>
      <c r="AP117" s="97" t="s">
        <v>1744</v>
      </c>
      <c r="AQ117" s="97" t="s">
        <v>1744</v>
      </c>
      <c r="AR117" s="97"/>
      <c r="AS117" s="97"/>
      <c r="AT117" s="10" t="s">
        <v>1745</v>
      </c>
      <c r="AU117" s="97" t="s">
        <v>1746</v>
      </c>
      <c r="AV117" s="97" t="s">
        <v>149</v>
      </c>
      <c r="AW117" s="99">
        <v>42065</v>
      </c>
      <c r="AX117" s="99">
        <v>42310</v>
      </c>
      <c r="AY117" s="99" t="s">
        <v>149</v>
      </c>
      <c r="AZ117" s="99"/>
      <c r="BA117" s="99"/>
      <c r="BB117" s="99"/>
      <c r="BC117" s="100"/>
      <c r="BD117" s="99">
        <v>42947</v>
      </c>
      <c r="BE117" s="99" t="s">
        <v>149</v>
      </c>
      <c r="BF117" s="99">
        <v>43164</v>
      </c>
      <c r="BG117" s="99" t="s">
        <v>149</v>
      </c>
      <c r="BH117" s="98"/>
      <c r="BI117" s="98"/>
      <c r="BJ117" s="98"/>
      <c r="BK117" s="115"/>
      <c r="BL117" s="208" t="s">
        <v>19</v>
      </c>
      <c r="BM117" s="286"/>
      <c r="BN117" s="97"/>
      <c r="BO117" s="97"/>
      <c r="BP117" s="97">
        <v>0</v>
      </c>
      <c r="BQ117" s="97">
        <v>0</v>
      </c>
      <c r="BR117" s="97">
        <v>14</v>
      </c>
      <c r="BS117" s="97">
        <v>0</v>
      </c>
      <c r="BT117" s="97">
        <v>0</v>
      </c>
      <c r="BU117" s="97">
        <v>0</v>
      </c>
      <c r="BV117" s="97">
        <v>0</v>
      </c>
      <c r="BW117" s="97" t="s">
        <v>1747</v>
      </c>
      <c r="BX117" s="97">
        <v>0</v>
      </c>
      <c r="BY117" s="97"/>
      <c r="BZ117" s="101"/>
      <c r="CA117" s="101"/>
      <c r="CB117" s="97"/>
      <c r="CC117" s="97" t="s">
        <v>162</v>
      </c>
      <c r="CD117" s="97"/>
      <c r="CE117" s="97"/>
      <c r="CF117" s="119" t="s">
        <v>167</v>
      </c>
      <c r="CG117" s="97" t="s">
        <v>167</v>
      </c>
      <c r="CH117" s="97"/>
      <c r="CI117" s="97" t="s">
        <v>814</v>
      </c>
      <c r="CQ117" s="398"/>
      <c r="CR117" s="398"/>
      <c r="CS117" s="398"/>
      <c r="CU117" s="398"/>
      <c r="CV117" s="398"/>
    </row>
    <row r="118" spans="1:100" ht="24.95" hidden="1" customHeight="1">
      <c r="A118" s="167">
        <v>118</v>
      </c>
      <c r="B118" s="167" t="s">
        <v>1748</v>
      </c>
      <c r="C118" s="167" t="s">
        <v>1749</v>
      </c>
      <c r="D118" s="167" t="s">
        <v>1750</v>
      </c>
      <c r="E118" s="167" t="s">
        <v>1751</v>
      </c>
      <c r="F118" s="167" t="s">
        <v>24</v>
      </c>
      <c r="G118" s="167">
        <v>5</v>
      </c>
      <c r="H118" s="167" t="s">
        <v>51</v>
      </c>
      <c r="I118" s="167" t="s">
        <v>30</v>
      </c>
      <c r="J118" s="167" t="s">
        <v>1752</v>
      </c>
      <c r="K118" s="167" t="s">
        <v>1753</v>
      </c>
      <c r="L118" s="167" t="s">
        <v>30</v>
      </c>
      <c r="M118" s="167" t="s">
        <v>149</v>
      </c>
      <c r="N118" s="167">
        <v>12963</v>
      </c>
      <c r="O118" s="262"/>
      <c r="P118" s="263" t="s">
        <v>150</v>
      </c>
      <c r="Q118" s="167"/>
      <c r="R118" s="167" t="s">
        <v>1754</v>
      </c>
      <c r="S118" s="175" t="s">
        <v>1755</v>
      </c>
      <c r="T118" s="378" t="s">
        <v>1756</v>
      </c>
      <c r="U118" s="169" t="s">
        <v>1757</v>
      </c>
      <c r="V118" s="169">
        <v>29252</v>
      </c>
      <c r="W118" s="176" t="s">
        <v>1758</v>
      </c>
      <c r="X118" s="176" t="s">
        <v>155</v>
      </c>
      <c r="Y118" s="176" t="s">
        <v>156</v>
      </c>
      <c r="Z118" s="176" t="s">
        <v>157</v>
      </c>
      <c r="AA118" s="167">
        <v>13</v>
      </c>
      <c r="AB118" s="169">
        <v>41459</v>
      </c>
      <c r="AC118" s="309">
        <v>42064</v>
      </c>
      <c r="AD118" s="169"/>
      <c r="AE118" s="34" t="s">
        <v>1759</v>
      </c>
      <c r="AF118" s="167"/>
      <c r="AG118" s="167"/>
      <c r="AH118" s="167">
        <f t="shared" si="23"/>
        <v>1</v>
      </c>
      <c r="AI118" s="176" t="s">
        <v>160</v>
      </c>
      <c r="AJ118" s="167"/>
      <c r="AK118" s="167"/>
      <c r="AL118" s="167" t="s">
        <v>149</v>
      </c>
      <c r="AM118" s="167"/>
      <c r="AN118" s="167"/>
      <c r="AO118" s="167" t="s">
        <v>163</v>
      </c>
      <c r="AP118" s="167" t="s">
        <v>202</v>
      </c>
      <c r="AQ118" s="167" t="s">
        <v>202</v>
      </c>
      <c r="AR118" s="167"/>
      <c r="AS118" s="167"/>
      <c r="AT118" s="30" t="s">
        <v>327</v>
      </c>
      <c r="AU118" s="167" t="s">
        <v>1760</v>
      </c>
      <c r="AV118" s="167"/>
      <c r="AW118" s="170">
        <v>42065</v>
      </c>
      <c r="AX118" s="170">
        <v>42310</v>
      </c>
      <c r="AY118" s="170" t="s">
        <v>149</v>
      </c>
      <c r="AZ118" s="170">
        <v>42037</v>
      </c>
      <c r="BA118" s="170">
        <v>42471</v>
      </c>
      <c r="BB118" s="170"/>
      <c r="BC118" s="171" t="s">
        <v>1761</v>
      </c>
      <c r="BD118" s="170">
        <v>42947</v>
      </c>
      <c r="BE118" s="170" t="s">
        <v>149</v>
      </c>
      <c r="BF118" s="170">
        <v>43164</v>
      </c>
      <c r="BG118" s="170" t="s">
        <v>149</v>
      </c>
      <c r="BH118" s="169"/>
      <c r="BI118" s="169"/>
      <c r="BJ118" s="169"/>
      <c r="BK118" s="172">
        <v>44957</v>
      </c>
      <c r="BL118" s="167" t="s">
        <v>17</v>
      </c>
      <c r="BM118" s="261">
        <f t="shared" si="29"/>
        <v>95</v>
      </c>
      <c r="BN118" s="167">
        <f>DATEDIF(AX118,BK118, "M")+1</f>
        <v>87</v>
      </c>
      <c r="BO118" s="261" t="s">
        <v>1762</v>
      </c>
      <c r="BP118" s="167">
        <v>0</v>
      </c>
      <c r="BQ118" s="167">
        <v>25</v>
      </c>
      <c r="BR118" s="167">
        <v>0</v>
      </c>
      <c r="BS118" s="167">
        <v>3</v>
      </c>
      <c r="BT118" s="167">
        <v>1</v>
      </c>
      <c r="BU118" s="167">
        <v>1</v>
      </c>
      <c r="BV118" s="167">
        <v>1</v>
      </c>
      <c r="BW118" s="167" t="s">
        <v>162</v>
      </c>
      <c r="BX118" s="167">
        <v>0</v>
      </c>
      <c r="BY118" s="167"/>
      <c r="BZ118" s="173"/>
      <c r="CA118" s="173"/>
      <c r="CB118" s="167"/>
      <c r="CC118" s="167" t="s">
        <v>162</v>
      </c>
      <c r="CD118" s="167"/>
      <c r="CE118" s="167"/>
      <c r="CF118" s="411">
        <v>2</v>
      </c>
      <c r="CG118" s="167">
        <v>3</v>
      </c>
      <c r="CH118" s="167"/>
      <c r="CI118" s="167" t="s">
        <v>814</v>
      </c>
    </row>
    <row r="119" spans="1:100" ht="24.95" hidden="1" customHeight="1">
      <c r="A119" s="97">
        <v>119</v>
      </c>
      <c r="B119" s="97" t="s">
        <v>1763</v>
      </c>
      <c r="C119" s="97" t="s">
        <v>1764</v>
      </c>
      <c r="D119" s="97" t="s">
        <v>1580</v>
      </c>
      <c r="E119" s="97" t="s">
        <v>1765</v>
      </c>
      <c r="F119" s="97" t="s">
        <v>24</v>
      </c>
      <c r="G119" s="97">
        <v>5</v>
      </c>
      <c r="H119" s="97" t="s">
        <v>57</v>
      </c>
      <c r="I119" s="97" t="s">
        <v>33</v>
      </c>
      <c r="J119" s="97" t="s">
        <v>1107</v>
      </c>
      <c r="K119" s="97" t="s">
        <v>1766</v>
      </c>
      <c r="L119" s="97" t="s">
        <v>33</v>
      </c>
      <c r="M119" s="97" t="s">
        <v>149</v>
      </c>
      <c r="N119" s="97"/>
      <c r="O119" s="269" t="s">
        <v>167</v>
      </c>
      <c r="P119" s="270" t="s">
        <v>167</v>
      </c>
      <c r="Q119" s="97"/>
      <c r="R119" s="97" t="s">
        <v>1767</v>
      </c>
      <c r="S119" s="97" t="s">
        <v>1768</v>
      </c>
      <c r="T119" s="371" t="s">
        <v>1769</v>
      </c>
      <c r="U119" s="98" t="s">
        <v>167</v>
      </c>
      <c r="V119" s="98"/>
      <c r="W119" s="179" t="s">
        <v>1770</v>
      </c>
      <c r="X119" s="179" t="s">
        <v>178</v>
      </c>
      <c r="Y119" s="179" t="s">
        <v>162</v>
      </c>
      <c r="Z119" s="179" t="s">
        <v>157</v>
      </c>
      <c r="AA119" s="97">
        <v>15</v>
      </c>
      <c r="AB119" s="98">
        <v>42064</v>
      </c>
      <c r="AC119" s="303">
        <v>42064</v>
      </c>
      <c r="AD119" s="98">
        <v>43930</v>
      </c>
      <c r="AE119" s="50" t="s">
        <v>1771</v>
      </c>
      <c r="AF119" s="50" t="s">
        <v>1772</v>
      </c>
      <c r="AG119" s="50" t="s">
        <v>1773</v>
      </c>
      <c r="AH119" s="97">
        <f t="shared" si="23"/>
        <v>3</v>
      </c>
      <c r="AI119" s="179" t="s">
        <v>160</v>
      </c>
      <c r="AJ119" s="179" t="s">
        <v>160</v>
      </c>
      <c r="AK119" s="179" t="s">
        <v>160</v>
      </c>
      <c r="AL119" s="179" t="s">
        <v>149</v>
      </c>
      <c r="AM119" s="179" t="s">
        <v>162</v>
      </c>
      <c r="AN119" s="179" t="s">
        <v>162</v>
      </c>
      <c r="AO119" s="179"/>
      <c r="AP119" s="179" t="s">
        <v>202</v>
      </c>
      <c r="AQ119" s="179" t="s">
        <v>202</v>
      </c>
      <c r="AR119" s="179"/>
      <c r="AS119" s="179"/>
      <c r="AT119" s="455" t="s">
        <v>584</v>
      </c>
      <c r="AU119" s="97"/>
      <c r="AV119" s="97" t="s">
        <v>162</v>
      </c>
      <c r="AW119" s="99">
        <v>42065</v>
      </c>
      <c r="AX119" s="99">
        <v>42310</v>
      </c>
      <c r="AY119" s="99" t="s">
        <v>149</v>
      </c>
      <c r="AZ119" s="99"/>
      <c r="BA119" s="99"/>
      <c r="BB119" s="99"/>
      <c r="BC119" s="100"/>
      <c r="BD119" s="99" t="s">
        <v>726</v>
      </c>
      <c r="BE119" s="99" t="s">
        <v>162</v>
      </c>
      <c r="BF119" s="99" t="s">
        <v>726</v>
      </c>
      <c r="BG119" s="99" t="s">
        <v>162</v>
      </c>
      <c r="BH119" s="98"/>
      <c r="BI119" s="98"/>
      <c r="BJ119" s="98"/>
      <c r="BK119" s="98"/>
      <c r="BL119" s="97" t="s">
        <v>19</v>
      </c>
      <c r="BM119" s="97" t="s">
        <v>19</v>
      </c>
      <c r="BN119" s="97"/>
      <c r="BO119" s="97"/>
      <c r="BP119" s="97"/>
      <c r="BQ119" s="97">
        <v>2</v>
      </c>
      <c r="BR119" s="97">
        <v>0</v>
      </c>
      <c r="BS119" s="97">
        <v>0</v>
      </c>
      <c r="BT119" s="97">
        <v>0</v>
      </c>
      <c r="BU119" s="97">
        <v>0</v>
      </c>
      <c r="BV119" s="97">
        <v>0</v>
      </c>
      <c r="BW119" s="97" t="s">
        <v>162</v>
      </c>
      <c r="BX119" s="97">
        <v>0</v>
      </c>
      <c r="BY119" s="97"/>
      <c r="BZ119" s="101"/>
      <c r="CA119" s="101"/>
      <c r="CB119" s="97"/>
      <c r="CC119" s="97" t="s">
        <v>162</v>
      </c>
      <c r="CD119" s="97"/>
      <c r="CE119" s="97"/>
      <c r="CF119" s="119" t="s">
        <v>167</v>
      </c>
      <c r="CG119" s="97" t="s">
        <v>167</v>
      </c>
      <c r="CH119" s="97"/>
      <c r="CI119" s="97" t="s">
        <v>814</v>
      </c>
    </row>
    <row r="120" spans="1:100" ht="24.95" hidden="1" customHeight="1">
      <c r="A120" s="97">
        <v>120</v>
      </c>
      <c r="B120" s="97" t="s">
        <v>1774</v>
      </c>
      <c r="C120" s="97" t="s">
        <v>1775</v>
      </c>
      <c r="D120" s="97"/>
      <c r="E120" s="97" t="s">
        <v>1776</v>
      </c>
      <c r="F120" s="97" t="s">
        <v>24</v>
      </c>
      <c r="G120" s="97">
        <v>5</v>
      </c>
      <c r="H120" s="97" t="s">
        <v>50</v>
      </c>
      <c r="I120" s="97" t="s">
        <v>44</v>
      </c>
      <c r="J120" s="97"/>
      <c r="K120" s="97"/>
      <c r="L120" s="97" t="s">
        <v>42</v>
      </c>
      <c r="M120" s="97" t="s">
        <v>149</v>
      </c>
      <c r="N120" s="97" t="s">
        <v>167</v>
      </c>
      <c r="O120" s="97" t="s">
        <v>167</v>
      </c>
      <c r="P120" s="97" t="s">
        <v>167</v>
      </c>
      <c r="Q120" s="97" t="s">
        <v>167</v>
      </c>
      <c r="R120" s="97"/>
      <c r="S120" s="97"/>
      <c r="T120" s="371"/>
      <c r="U120" s="98"/>
      <c r="V120" s="98"/>
      <c r="W120" s="179"/>
      <c r="X120" s="179"/>
      <c r="Y120" s="179"/>
      <c r="Z120" s="179"/>
      <c r="AA120" s="97"/>
      <c r="AB120" s="98"/>
      <c r="AC120" s="303">
        <v>42064</v>
      </c>
      <c r="AD120" s="98">
        <v>43100</v>
      </c>
      <c r="AE120" s="98"/>
      <c r="AF120" s="98"/>
      <c r="AG120" s="98"/>
      <c r="AH120" s="97">
        <f t="shared" si="23"/>
        <v>0</v>
      </c>
      <c r="AI120" s="98"/>
      <c r="AJ120" s="98"/>
      <c r="AK120" s="98"/>
      <c r="AL120" s="98"/>
      <c r="AM120" s="98"/>
      <c r="AN120" s="98"/>
      <c r="AO120" s="98"/>
      <c r="AP120" s="98"/>
      <c r="AQ120" s="98"/>
      <c r="AR120" s="98"/>
      <c r="AS120" s="98"/>
      <c r="AT120" s="437" t="s">
        <v>192</v>
      </c>
      <c r="AU120" s="97"/>
      <c r="AV120" s="98">
        <v>42921</v>
      </c>
      <c r="AW120" s="99">
        <v>42065</v>
      </c>
      <c r="AX120" s="99"/>
      <c r="AY120" s="99"/>
      <c r="AZ120" s="99"/>
      <c r="BA120" s="99"/>
      <c r="BB120" s="99"/>
      <c r="BC120" s="100"/>
      <c r="BD120" s="99"/>
      <c r="BE120" s="99"/>
      <c r="BF120" s="99"/>
      <c r="BG120" s="99"/>
      <c r="BH120" s="98"/>
      <c r="BI120" s="98"/>
      <c r="BJ120" s="98"/>
      <c r="BK120" s="98"/>
      <c r="BL120" s="97" t="s">
        <v>19</v>
      </c>
      <c r="BM120" s="235" t="s">
        <v>19</v>
      </c>
      <c r="BN120" s="235"/>
      <c r="BO120" s="97"/>
      <c r="BP120" s="97"/>
      <c r="BQ120" s="97"/>
      <c r="BR120" s="97"/>
      <c r="BS120" s="97"/>
      <c r="BT120" s="97"/>
      <c r="BU120" s="97"/>
      <c r="BV120" s="97"/>
      <c r="BW120" s="97" t="s">
        <v>162</v>
      </c>
      <c r="BX120" s="97"/>
      <c r="BY120" s="97"/>
      <c r="BZ120" s="101"/>
      <c r="CA120" s="101"/>
      <c r="CB120" s="97"/>
      <c r="CC120" s="97"/>
      <c r="CD120" s="97"/>
      <c r="CE120" s="97"/>
      <c r="CF120" s="119"/>
      <c r="CG120" s="97"/>
      <c r="CH120" s="97"/>
      <c r="CI120" s="97" t="s">
        <v>814</v>
      </c>
    </row>
    <row r="121" spans="1:100" ht="24.95" hidden="1" customHeight="1">
      <c r="A121" s="97">
        <v>121</v>
      </c>
      <c r="B121" s="97" t="s">
        <v>1777</v>
      </c>
      <c r="C121" s="97" t="s">
        <v>1778</v>
      </c>
      <c r="D121" s="97" t="s">
        <v>1779</v>
      </c>
      <c r="E121" s="97" t="s">
        <v>1780</v>
      </c>
      <c r="F121" s="97" t="s">
        <v>24</v>
      </c>
      <c r="G121" s="97">
        <v>5</v>
      </c>
      <c r="H121" s="97" t="s">
        <v>56</v>
      </c>
      <c r="I121" s="97" t="s">
        <v>39</v>
      </c>
      <c r="J121" s="97"/>
      <c r="K121" s="97"/>
      <c r="L121" s="97" t="s">
        <v>39</v>
      </c>
      <c r="M121" s="97" t="s">
        <v>149</v>
      </c>
      <c r="N121" s="97" t="s">
        <v>167</v>
      </c>
      <c r="O121" s="97" t="s">
        <v>167</v>
      </c>
      <c r="P121" s="97" t="s">
        <v>167</v>
      </c>
      <c r="Q121" s="97" t="s">
        <v>167</v>
      </c>
      <c r="R121" s="97"/>
      <c r="S121" s="97"/>
      <c r="T121" s="371"/>
      <c r="U121" s="98"/>
      <c r="V121" s="98"/>
      <c r="W121" s="179"/>
      <c r="X121" s="179"/>
      <c r="Y121" s="179"/>
      <c r="Z121" s="179"/>
      <c r="AA121" s="97"/>
      <c r="AB121" s="98"/>
      <c r="AC121" s="303">
        <v>42064</v>
      </c>
      <c r="AD121" s="98">
        <v>43342</v>
      </c>
      <c r="AE121" s="98"/>
      <c r="AF121" s="98"/>
      <c r="AG121" s="98"/>
      <c r="AH121" s="97">
        <f t="shared" si="23"/>
        <v>0</v>
      </c>
      <c r="AI121" s="98"/>
      <c r="AJ121" s="98"/>
      <c r="AK121" s="98"/>
      <c r="AL121" s="98"/>
      <c r="AM121" s="98"/>
      <c r="AN121" s="98"/>
      <c r="AO121" s="98"/>
      <c r="AP121" s="98"/>
      <c r="AQ121" s="98"/>
      <c r="AR121" s="98"/>
      <c r="AS121" s="98"/>
      <c r="AT121" s="437" t="s">
        <v>192</v>
      </c>
      <c r="AU121" s="97"/>
      <c r="AV121" s="98"/>
      <c r="AW121" s="99">
        <v>42065</v>
      </c>
      <c r="AX121" s="99"/>
      <c r="AY121" s="99"/>
      <c r="AZ121" s="99"/>
      <c r="BA121" s="99"/>
      <c r="BB121" s="99"/>
      <c r="BC121" s="100"/>
      <c r="BD121" s="99"/>
      <c r="BE121" s="99"/>
      <c r="BF121" s="99"/>
      <c r="BG121" s="99"/>
      <c r="BH121" s="98"/>
      <c r="BI121" s="98"/>
      <c r="BJ121" s="98"/>
      <c r="BK121" s="98"/>
      <c r="BL121" s="97" t="s">
        <v>19</v>
      </c>
      <c r="BM121" s="235" t="s">
        <v>19</v>
      </c>
      <c r="BN121" s="235"/>
      <c r="BO121" s="97"/>
      <c r="BP121" s="97"/>
      <c r="BQ121" s="97"/>
      <c r="BR121" s="97"/>
      <c r="BS121" s="97"/>
      <c r="BT121" s="97"/>
      <c r="BU121" s="97"/>
      <c r="BV121" s="97"/>
      <c r="BW121" s="97" t="s">
        <v>162</v>
      </c>
      <c r="BX121" s="97"/>
      <c r="BY121" s="97"/>
      <c r="BZ121" s="101"/>
      <c r="CA121" s="101"/>
      <c r="CB121" s="97"/>
      <c r="CC121" s="97"/>
      <c r="CD121" s="97"/>
      <c r="CE121" s="97"/>
      <c r="CF121" s="119"/>
      <c r="CG121" s="97"/>
      <c r="CH121" s="97"/>
      <c r="CI121" s="97" t="s">
        <v>814</v>
      </c>
    </row>
    <row r="122" spans="1:100" ht="24.95" hidden="1" customHeight="1">
      <c r="A122" s="97">
        <v>122</v>
      </c>
      <c r="B122" s="97" t="s">
        <v>1781</v>
      </c>
      <c r="C122" s="97" t="s">
        <v>1782</v>
      </c>
      <c r="D122" s="97" t="s">
        <v>1783</v>
      </c>
      <c r="E122" s="97" t="s">
        <v>1784</v>
      </c>
      <c r="F122" s="97" t="s">
        <v>25</v>
      </c>
      <c r="G122" s="97">
        <v>5</v>
      </c>
      <c r="H122" s="97" t="s">
        <v>49</v>
      </c>
      <c r="I122" s="97" t="s">
        <v>40</v>
      </c>
      <c r="J122" s="97"/>
      <c r="K122" s="97"/>
      <c r="L122" s="97" t="s">
        <v>40</v>
      </c>
      <c r="M122" s="97" t="s">
        <v>149</v>
      </c>
      <c r="N122" s="97" t="s">
        <v>167</v>
      </c>
      <c r="O122" s="97" t="s">
        <v>167</v>
      </c>
      <c r="P122" s="97" t="s">
        <v>167</v>
      </c>
      <c r="Q122" s="97" t="s">
        <v>167</v>
      </c>
      <c r="R122" s="97"/>
      <c r="S122" s="97"/>
      <c r="T122" s="371"/>
      <c r="U122" s="98"/>
      <c r="V122" s="98"/>
      <c r="W122" s="179"/>
      <c r="X122" s="179"/>
      <c r="Y122" s="179"/>
      <c r="Z122" s="179"/>
      <c r="AA122" s="97"/>
      <c r="AB122" s="98"/>
      <c r="AC122" s="303">
        <v>42064</v>
      </c>
      <c r="AD122" s="98">
        <v>43342</v>
      </c>
      <c r="AE122" s="98"/>
      <c r="AF122" s="98"/>
      <c r="AG122" s="98"/>
      <c r="AH122" s="97">
        <f t="shared" si="23"/>
        <v>0</v>
      </c>
      <c r="AI122" s="98"/>
      <c r="AJ122" s="98"/>
      <c r="AK122" s="98"/>
      <c r="AL122" s="98"/>
      <c r="AM122" s="98"/>
      <c r="AN122" s="98"/>
      <c r="AO122" s="98"/>
      <c r="AP122" s="98"/>
      <c r="AQ122" s="98"/>
      <c r="AR122" s="98"/>
      <c r="AS122" s="98"/>
      <c r="AT122" s="437" t="s">
        <v>192</v>
      </c>
      <c r="AU122" s="97"/>
      <c r="AV122" s="98">
        <v>42921</v>
      </c>
      <c r="AW122" s="99">
        <v>42065</v>
      </c>
      <c r="AX122" s="99"/>
      <c r="AY122" s="99"/>
      <c r="AZ122" s="99"/>
      <c r="BA122" s="99"/>
      <c r="BB122" s="99"/>
      <c r="BC122" s="100"/>
      <c r="BD122" s="99"/>
      <c r="BE122" s="99"/>
      <c r="BF122" s="99"/>
      <c r="BG122" s="99"/>
      <c r="BH122" s="98"/>
      <c r="BI122" s="98"/>
      <c r="BJ122" s="98"/>
      <c r="BK122" s="98"/>
      <c r="BL122" s="121" t="s">
        <v>19</v>
      </c>
      <c r="BM122" s="235" t="s">
        <v>19</v>
      </c>
      <c r="BN122" s="235"/>
      <c r="BO122" s="97"/>
      <c r="BP122" s="97"/>
      <c r="BQ122" s="97"/>
      <c r="BR122" s="97"/>
      <c r="BS122" s="97"/>
      <c r="BT122" s="97"/>
      <c r="BU122" s="97"/>
      <c r="BV122" s="97"/>
      <c r="BW122" s="97" t="s">
        <v>162</v>
      </c>
      <c r="BX122" s="97"/>
      <c r="BY122" s="97"/>
      <c r="BZ122" s="101"/>
      <c r="CA122" s="101"/>
      <c r="CB122" s="97"/>
      <c r="CC122" s="97"/>
      <c r="CD122" s="97"/>
      <c r="CE122" s="97"/>
      <c r="CF122" s="119"/>
      <c r="CG122" s="97"/>
      <c r="CH122" s="97"/>
      <c r="CI122" s="97" t="s">
        <v>814</v>
      </c>
    </row>
    <row r="123" spans="1:100" ht="24.95" hidden="1" customHeight="1">
      <c r="A123" s="180">
        <v>123</v>
      </c>
      <c r="B123" s="180" t="s">
        <v>1785</v>
      </c>
      <c r="C123" s="180" t="s">
        <v>1786</v>
      </c>
      <c r="D123" s="180" t="s">
        <v>1787</v>
      </c>
      <c r="E123" s="180" t="s">
        <v>1788</v>
      </c>
      <c r="F123" s="180" t="s">
        <v>25</v>
      </c>
      <c r="G123" s="180">
        <v>6</v>
      </c>
      <c r="H123" s="180" t="s">
        <v>49</v>
      </c>
      <c r="I123" s="180" t="s">
        <v>36</v>
      </c>
      <c r="J123" s="180" t="s">
        <v>606</v>
      </c>
      <c r="K123" s="180" t="s">
        <v>1789</v>
      </c>
      <c r="L123" s="180" t="s">
        <v>43</v>
      </c>
      <c r="M123" s="180" t="s">
        <v>162</v>
      </c>
      <c r="N123" s="180">
        <v>1617548</v>
      </c>
      <c r="O123" s="271" t="s">
        <v>321</v>
      </c>
      <c r="P123" s="272" t="s">
        <v>321</v>
      </c>
      <c r="Q123" s="180" t="s">
        <v>321</v>
      </c>
      <c r="R123" s="180" t="s">
        <v>1790</v>
      </c>
      <c r="S123" s="180" t="s">
        <v>1791</v>
      </c>
      <c r="T123" s="380" t="s">
        <v>1792</v>
      </c>
      <c r="U123" s="181" t="s">
        <v>1793</v>
      </c>
      <c r="V123" s="181">
        <v>28260</v>
      </c>
      <c r="W123" s="187" t="s">
        <v>1794</v>
      </c>
      <c r="X123" s="187" t="s">
        <v>178</v>
      </c>
      <c r="Y123" s="187" t="s">
        <v>162</v>
      </c>
      <c r="Z123" s="187" t="s">
        <v>157</v>
      </c>
      <c r="AA123" s="180">
        <v>8</v>
      </c>
      <c r="AB123" s="181">
        <v>42816</v>
      </c>
      <c r="AC123" s="310">
        <v>42430</v>
      </c>
      <c r="AD123" s="181"/>
      <c r="AE123" s="180" t="s">
        <v>614</v>
      </c>
      <c r="AF123" s="180" t="s">
        <v>1795</v>
      </c>
      <c r="AG123" s="180"/>
      <c r="AH123" s="180">
        <f t="shared" si="23"/>
        <v>2</v>
      </c>
      <c r="AI123" s="187" t="s">
        <v>160</v>
      </c>
      <c r="AJ123" s="180" t="s">
        <v>161</v>
      </c>
      <c r="AK123" s="180"/>
      <c r="AL123" s="180" t="s">
        <v>149</v>
      </c>
      <c r="AM123" s="180" t="s">
        <v>149</v>
      </c>
      <c r="AN123" s="180"/>
      <c r="AO123" s="180" t="s">
        <v>181</v>
      </c>
      <c r="AP123" s="180" t="s">
        <v>1272</v>
      </c>
      <c r="AQ123" s="180" t="s">
        <v>1796</v>
      </c>
      <c r="AR123" s="180" t="s">
        <v>149</v>
      </c>
      <c r="AS123" s="180"/>
      <c r="AT123" s="36" t="s">
        <v>36</v>
      </c>
      <c r="AU123" s="180" t="s">
        <v>1797</v>
      </c>
      <c r="AV123" s="181"/>
      <c r="AW123" s="182">
        <v>42428</v>
      </c>
      <c r="AX123" s="182">
        <v>42681</v>
      </c>
      <c r="AY123" s="182" t="s">
        <v>149</v>
      </c>
      <c r="AZ123" s="182">
        <v>43005</v>
      </c>
      <c r="BA123" s="182">
        <v>43063</v>
      </c>
      <c r="BB123" s="182"/>
      <c r="BC123" s="183" t="s">
        <v>1794</v>
      </c>
      <c r="BD123" s="182">
        <v>43309</v>
      </c>
      <c r="BE123" s="182" t="s">
        <v>149</v>
      </c>
      <c r="BF123" s="182">
        <v>43528</v>
      </c>
      <c r="BG123" s="182" t="s">
        <v>149</v>
      </c>
      <c r="BH123" s="181"/>
      <c r="BI123" s="181"/>
      <c r="BJ123" s="181"/>
      <c r="BK123" s="184">
        <v>44461</v>
      </c>
      <c r="BL123" s="180" t="s">
        <v>17</v>
      </c>
      <c r="BM123" s="186">
        <f>DATEDIF(AW123,BK123, "M")+1</f>
        <v>67</v>
      </c>
      <c r="BN123" s="180">
        <f t="shared" ref="BN123:BN124" si="30">DATEDIF(AX123,BK123, "M")+1</f>
        <v>59</v>
      </c>
      <c r="BO123" s="180" t="s">
        <v>1794</v>
      </c>
      <c r="BP123" s="180">
        <v>6</v>
      </c>
      <c r="BQ123" s="180">
        <v>13</v>
      </c>
      <c r="BR123" s="180">
        <v>3</v>
      </c>
      <c r="BS123" s="180">
        <v>0</v>
      </c>
      <c r="BT123" s="180">
        <v>0</v>
      </c>
      <c r="BU123" s="180">
        <v>0</v>
      </c>
      <c r="BV123" s="180">
        <v>0</v>
      </c>
      <c r="BW123" s="180" t="s">
        <v>162</v>
      </c>
      <c r="BX123" s="180">
        <v>0</v>
      </c>
      <c r="BY123" s="180"/>
      <c r="BZ123" s="185"/>
      <c r="CA123" s="185"/>
      <c r="CB123" s="180"/>
      <c r="CC123" s="180" t="s">
        <v>162</v>
      </c>
      <c r="CD123" s="180"/>
      <c r="CE123" s="180"/>
      <c r="CF123" s="412">
        <v>0</v>
      </c>
      <c r="CG123" s="180">
        <v>0</v>
      </c>
      <c r="CH123" s="180">
        <v>2</v>
      </c>
      <c r="CI123" s="180" t="s">
        <v>814</v>
      </c>
    </row>
    <row r="124" spans="1:100" ht="24.95" hidden="1" customHeight="1">
      <c r="A124" s="180">
        <v>124</v>
      </c>
      <c r="B124" s="180" t="s">
        <v>1798</v>
      </c>
      <c r="C124" s="180" t="s">
        <v>1799</v>
      </c>
      <c r="D124" s="180" t="s">
        <v>1800</v>
      </c>
      <c r="E124" s="180" t="s">
        <v>1801</v>
      </c>
      <c r="F124" s="180" t="s">
        <v>25</v>
      </c>
      <c r="G124" s="180">
        <v>6</v>
      </c>
      <c r="H124" s="180" t="s">
        <v>49</v>
      </c>
      <c r="I124" s="180" t="s">
        <v>40</v>
      </c>
      <c r="J124" s="180" t="s">
        <v>1802</v>
      </c>
      <c r="K124" s="180" t="s">
        <v>1803</v>
      </c>
      <c r="L124" s="180" t="s">
        <v>40</v>
      </c>
      <c r="M124" s="180" t="s">
        <v>149</v>
      </c>
      <c r="N124" s="180" t="s">
        <v>1804</v>
      </c>
      <c r="O124" s="271" t="s">
        <v>150</v>
      </c>
      <c r="P124" s="272" t="s">
        <v>150</v>
      </c>
      <c r="Q124" s="180" t="s">
        <v>150</v>
      </c>
      <c r="R124" s="180" t="s">
        <v>1805</v>
      </c>
      <c r="S124" s="180" t="s">
        <v>1806</v>
      </c>
      <c r="T124" s="380" t="s">
        <v>1807</v>
      </c>
      <c r="U124" s="181" t="s">
        <v>1808</v>
      </c>
      <c r="V124" s="181">
        <v>30764</v>
      </c>
      <c r="W124" s="187" t="s">
        <v>1809</v>
      </c>
      <c r="X124" s="187" t="s">
        <v>178</v>
      </c>
      <c r="Y124" s="187" t="s">
        <v>162</v>
      </c>
      <c r="Z124" s="187" t="s">
        <v>157</v>
      </c>
      <c r="AA124" s="180">
        <v>34.5</v>
      </c>
      <c r="AB124" s="181">
        <v>42704</v>
      </c>
      <c r="AC124" s="310">
        <v>42430</v>
      </c>
      <c r="AD124" s="181"/>
      <c r="AE124" s="274" t="s">
        <v>1810</v>
      </c>
      <c r="AF124" s="180" t="s">
        <v>1811</v>
      </c>
      <c r="AG124" s="180"/>
      <c r="AH124" s="180">
        <f t="shared" si="23"/>
        <v>2</v>
      </c>
      <c r="AI124" s="187" t="s">
        <v>160</v>
      </c>
      <c r="AJ124" s="180"/>
      <c r="AK124" s="180"/>
      <c r="AL124" s="180" t="s">
        <v>149</v>
      </c>
      <c r="AM124" s="180"/>
      <c r="AN124" s="180"/>
      <c r="AO124" s="180" t="s">
        <v>163</v>
      </c>
      <c r="AP124" s="180" t="s">
        <v>1191</v>
      </c>
      <c r="AQ124" s="180" t="s">
        <v>1191</v>
      </c>
      <c r="AR124" s="180"/>
      <c r="AS124" s="180"/>
      <c r="AT124" s="36" t="s">
        <v>419</v>
      </c>
      <c r="AU124" s="180" t="s">
        <v>1812</v>
      </c>
      <c r="AV124" s="181"/>
      <c r="AW124" s="182">
        <v>42428</v>
      </c>
      <c r="AX124" s="182">
        <v>42681</v>
      </c>
      <c r="AY124" s="182" t="s">
        <v>149</v>
      </c>
      <c r="AZ124" s="182"/>
      <c r="BA124" s="182"/>
      <c r="BB124" s="182"/>
      <c r="BC124" s="183" t="s">
        <v>1813</v>
      </c>
      <c r="BD124" s="182">
        <v>43309</v>
      </c>
      <c r="BE124" s="182" t="s">
        <v>149</v>
      </c>
      <c r="BF124" s="182">
        <v>43528</v>
      </c>
      <c r="BG124" s="182" t="s">
        <v>149</v>
      </c>
      <c r="BH124" s="181"/>
      <c r="BI124" s="181"/>
      <c r="BJ124" s="181"/>
      <c r="BK124" s="184">
        <v>44069</v>
      </c>
      <c r="BL124" s="180" t="s">
        <v>17</v>
      </c>
      <c r="BM124" s="186">
        <f>DATEDIF(AW124,BK124, "M")+1</f>
        <v>54</v>
      </c>
      <c r="BN124" s="180">
        <f t="shared" si="30"/>
        <v>46</v>
      </c>
      <c r="BO124" s="187" t="s">
        <v>1814</v>
      </c>
      <c r="BP124" s="180">
        <v>0</v>
      </c>
      <c r="BQ124" s="180">
        <v>1</v>
      </c>
      <c r="BR124" s="180">
        <v>1</v>
      </c>
      <c r="BS124" s="180">
        <v>0</v>
      </c>
      <c r="BT124" s="180">
        <v>0</v>
      </c>
      <c r="BU124" s="180">
        <v>0</v>
      </c>
      <c r="BV124" s="180">
        <v>0</v>
      </c>
      <c r="BW124" s="180" t="s">
        <v>162</v>
      </c>
      <c r="BX124" s="180">
        <v>0</v>
      </c>
      <c r="BY124" s="180"/>
      <c r="BZ124" s="185">
        <v>43941</v>
      </c>
      <c r="CA124" s="185">
        <v>43993</v>
      </c>
      <c r="CB124" s="180">
        <v>2</v>
      </c>
      <c r="CC124" s="180" t="s">
        <v>162</v>
      </c>
      <c r="CD124" s="180"/>
      <c r="CE124" s="180"/>
      <c r="CF124" s="412">
        <v>1</v>
      </c>
      <c r="CG124" s="180">
        <v>1</v>
      </c>
      <c r="CH124" s="180"/>
      <c r="CI124" s="180" t="s">
        <v>814</v>
      </c>
    </row>
    <row r="125" spans="1:100" ht="24.95" hidden="1" customHeight="1">
      <c r="A125" s="180">
        <v>125</v>
      </c>
      <c r="B125" s="180" t="s">
        <v>1815</v>
      </c>
      <c r="C125" s="180" t="s">
        <v>1816</v>
      </c>
      <c r="D125" s="180" t="s">
        <v>1817</v>
      </c>
      <c r="E125" s="180" t="s">
        <v>1818</v>
      </c>
      <c r="F125" s="180" t="s">
        <v>25</v>
      </c>
      <c r="G125" s="180">
        <v>6</v>
      </c>
      <c r="H125" s="180" t="s">
        <v>50</v>
      </c>
      <c r="I125" s="180" t="s">
        <v>44</v>
      </c>
      <c r="J125" s="180" t="s">
        <v>1429</v>
      </c>
      <c r="K125" s="180" t="s">
        <v>1819</v>
      </c>
      <c r="L125" s="180" t="s">
        <v>42</v>
      </c>
      <c r="M125" s="180" t="s">
        <v>149</v>
      </c>
      <c r="N125" s="188" t="s">
        <v>1820</v>
      </c>
      <c r="O125" s="271" t="s">
        <v>150</v>
      </c>
      <c r="P125" s="272" t="s">
        <v>150</v>
      </c>
      <c r="Q125" s="180"/>
      <c r="R125" s="180" t="s">
        <v>1821</v>
      </c>
      <c r="S125" s="180" t="s">
        <v>1822</v>
      </c>
      <c r="T125" s="381" t="s">
        <v>1823</v>
      </c>
      <c r="U125" s="181" t="s">
        <v>917</v>
      </c>
      <c r="V125" s="181">
        <v>30609</v>
      </c>
      <c r="W125" s="187" t="s">
        <v>1824</v>
      </c>
      <c r="X125" s="187" t="s">
        <v>155</v>
      </c>
      <c r="Y125" s="187" t="s">
        <v>162</v>
      </c>
      <c r="Z125" s="187" t="s">
        <v>157</v>
      </c>
      <c r="AA125" s="180">
        <v>24</v>
      </c>
      <c r="AB125" s="181">
        <v>42826</v>
      </c>
      <c r="AC125" s="310">
        <v>42430</v>
      </c>
      <c r="AD125" s="181"/>
      <c r="AE125" s="274" t="s">
        <v>1825</v>
      </c>
      <c r="AF125" s="274" t="s">
        <v>1826</v>
      </c>
      <c r="AG125" s="180"/>
      <c r="AH125" s="180">
        <f t="shared" si="23"/>
        <v>2</v>
      </c>
      <c r="AI125" s="187" t="s">
        <v>281</v>
      </c>
      <c r="AJ125" s="187" t="s">
        <v>160</v>
      </c>
      <c r="AK125" s="180"/>
      <c r="AL125" s="180" t="s">
        <v>162</v>
      </c>
      <c r="AM125" s="180" t="s">
        <v>149</v>
      </c>
      <c r="AN125" s="180"/>
      <c r="AO125" s="180" t="s">
        <v>163</v>
      </c>
      <c r="AP125" s="180" t="s">
        <v>202</v>
      </c>
      <c r="AQ125" s="180" t="s">
        <v>202</v>
      </c>
      <c r="AR125" s="180"/>
      <c r="AS125" s="180"/>
      <c r="AT125" s="36" t="s">
        <v>1827</v>
      </c>
      <c r="AU125" s="180" t="s">
        <v>1828</v>
      </c>
      <c r="AV125" s="181"/>
      <c r="AW125" s="182">
        <v>42428</v>
      </c>
      <c r="AX125" s="182">
        <v>42681</v>
      </c>
      <c r="AY125" s="182" t="s">
        <v>149</v>
      </c>
      <c r="AZ125" s="182">
        <v>42978</v>
      </c>
      <c r="BA125" s="182">
        <v>42997</v>
      </c>
      <c r="BB125" s="182">
        <v>43012</v>
      </c>
      <c r="BC125" s="183" t="s">
        <v>1829</v>
      </c>
      <c r="BD125" s="182">
        <v>43309</v>
      </c>
      <c r="BE125" s="182" t="s">
        <v>149</v>
      </c>
      <c r="BF125" s="182">
        <v>43528</v>
      </c>
      <c r="BG125" s="182" t="s">
        <v>149</v>
      </c>
      <c r="BH125" s="181">
        <v>44463</v>
      </c>
      <c r="BI125" s="181"/>
      <c r="BJ125" s="181"/>
      <c r="BK125" s="184"/>
      <c r="BL125" s="189" t="s">
        <v>18</v>
      </c>
      <c r="BM125" s="273"/>
      <c r="BN125" s="180"/>
      <c r="BO125" s="180"/>
      <c r="BP125" s="180"/>
      <c r="BQ125" s="180">
        <v>2</v>
      </c>
      <c r="BR125" s="180">
        <v>0</v>
      </c>
      <c r="BS125" s="180">
        <v>1</v>
      </c>
      <c r="BT125" s="180">
        <v>0</v>
      </c>
      <c r="BU125" s="180">
        <v>0</v>
      </c>
      <c r="BV125" s="180">
        <v>0</v>
      </c>
      <c r="BW125" s="180" t="s">
        <v>162</v>
      </c>
      <c r="BX125" s="180">
        <v>0</v>
      </c>
      <c r="BY125" s="180"/>
      <c r="BZ125" s="185"/>
      <c r="CA125" s="185"/>
      <c r="CB125" s="180"/>
      <c r="CC125" s="180" t="s">
        <v>162</v>
      </c>
      <c r="CD125" s="180"/>
      <c r="CE125" s="180"/>
      <c r="CF125" s="412"/>
      <c r="CG125" s="180"/>
      <c r="CH125" s="180"/>
      <c r="CI125" s="180" t="s">
        <v>1830</v>
      </c>
    </row>
    <row r="126" spans="1:100" ht="24.95" hidden="1" customHeight="1">
      <c r="A126" s="180">
        <v>126</v>
      </c>
      <c r="B126" s="180" t="s">
        <v>1831</v>
      </c>
      <c r="C126" s="180" t="s">
        <v>1832</v>
      </c>
      <c r="D126" s="180" t="s">
        <v>1833</v>
      </c>
      <c r="E126" s="180" t="s">
        <v>1834</v>
      </c>
      <c r="F126" s="180" t="s">
        <v>25</v>
      </c>
      <c r="G126" s="180">
        <v>6</v>
      </c>
      <c r="H126" s="180" t="s">
        <v>51</v>
      </c>
      <c r="I126" s="180" t="s">
        <v>43</v>
      </c>
      <c r="J126" s="180" t="s">
        <v>362</v>
      </c>
      <c r="K126" s="180" t="s">
        <v>1835</v>
      </c>
      <c r="L126" s="180" t="s">
        <v>43</v>
      </c>
      <c r="M126" s="180" t="s">
        <v>149</v>
      </c>
      <c r="N126" s="180">
        <v>6815541</v>
      </c>
      <c r="O126" s="271" t="s">
        <v>321</v>
      </c>
      <c r="P126" s="272" t="s">
        <v>321</v>
      </c>
      <c r="Q126" s="180" t="s">
        <v>1836</v>
      </c>
      <c r="R126" s="180" t="s">
        <v>1837</v>
      </c>
      <c r="S126" s="190" t="s">
        <v>1838</v>
      </c>
      <c r="T126" s="381" t="s">
        <v>1839</v>
      </c>
      <c r="U126" s="181" t="s">
        <v>1840</v>
      </c>
      <c r="V126" s="181">
        <v>32614</v>
      </c>
      <c r="W126" s="187" t="s">
        <v>1841</v>
      </c>
      <c r="X126" s="187" t="s">
        <v>178</v>
      </c>
      <c r="Y126" s="187" t="s">
        <v>162</v>
      </c>
      <c r="Z126" s="187" t="s">
        <v>157</v>
      </c>
      <c r="AA126" s="180">
        <v>5.5</v>
      </c>
      <c r="AB126" s="181">
        <v>42464</v>
      </c>
      <c r="AC126" s="310">
        <v>42430</v>
      </c>
      <c r="AD126" s="181"/>
      <c r="AE126" s="274" t="s">
        <v>1842</v>
      </c>
      <c r="AF126" s="180"/>
      <c r="AG126" s="180"/>
      <c r="AH126" s="180">
        <f t="shared" si="23"/>
        <v>1</v>
      </c>
      <c r="AI126" s="37" t="s">
        <v>160</v>
      </c>
      <c r="AJ126" s="180"/>
      <c r="AK126" s="180"/>
      <c r="AL126" s="180" t="s">
        <v>162</v>
      </c>
      <c r="AM126" s="180"/>
      <c r="AN126" s="180"/>
      <c r="AO126" s="180" t="s">
        <v>181</v>
      </c>
      <c r="AP126" s="180" t="s">
        <v>1843</v>
      </c>
      <c r="AQ126" s="180" t="s">
        <v>1843</v>
      </c>
      <c r="AR126" s="180" t="s">
        <v>162</v>
      </c>
      <c r="AS126" s="180"/>
      <c r="AT126" s="36" t="s">
        <v>1844</v>
      </c>
      <c r="AU126" s="180" t="s">
        <v>1845</v>
      </c>
      <c r="AV126" s="181"/>
      <c r="AW126" s="182">
        <v>42428</v>
      </c>
      <c r="AX126" s="182">
        <v>42681</v>
      </c>
      <c r="AY126" s="182" t="s">
        <v>149</v>
      </c>
      <c r="AZ126" s="182">
        <v>42753</v>
      </c>
      <c r="BA126" s="182">
        <v>43242</v>
      </c>
      <c r="BB126" s="180"/>
      <c r="BC126" s="183" t="s">
        <v>1846</v>
      </c>
      <c r="BD126" s="182">
        <v>43309</v>
      </c>
      <c r="BE126" s="182" t="s">
        <v>149</v>
      </c>
      <c r="BF126" s="182">
        <v>43528</v>
      </c>
      <c r="BG126" s="182" t="s">
        <v>149</v>
      </c>
      <c r="BH126" s="181"/>
      <c r="BI126" s="181"/>
      <c r="BJ126" s="181"/>
      <c r="BK126" s="184">
        <v>43768</v>
      </c>
      <c r="BL126" s="180" t="s">
        <v>17</v>
      </c>
      <c r="BM126" s="186">
        <f>DATEDIF(AW126,BK126, "M")+1</f>
        <v>45</v>
      </c>
      <c r="BN126" s="180">
        <f>DATEDIF(AX126,BK126, "M")+1</f>
        <v>36</v>
      </c>
      <c r="BO126" s="180"/>
      <c r="BP126" s="180">
        <v>2</v>
      </c>
      <c r="BQ126" s="180">
        <v>14</v>
      </c>
      <c r="BR126" s="180">
        <v>7</v>
      </c>
      <c r="BS126" s="180">
        <v>2</v>
      </c>
      <c r="BT126" s="180">
        <v>3</v>
      </c>
      <c r="BU126" s="180">
        <v>0</v>
      </c>
      <c r="BV126" s="180">
        <v>0</v>
      </c>
      <c r="BW126" s="180" t="s">
        <v>162</v>
      </c>
      <c r="BX126" s="180">
        <v>0</v>
      </c>
      <c r="BY126" s="180"/>
      <c r="BZ126" s="185">
        <v>44896</v>
      </c>
      <c r="CA126" s="185">
        <v>44985</v>
      </c>
      <c r="CB126" s="180">
        <v>3</v>
      </c>
      <c r="CC126" s="180" t="s">
        <v>162</v>
      </c>
      <c r="CD126" s="180"/>
      <c r="CE126" s="180"/>
      <c r="CF126" s="412">
        <v>0</v>
      </c>
      <c r="CG126" s="180">
        <v>0</v>
      </c>
      <c r="CH126" s="180">
        <v>3</v>
      </c>
      <c r="CI126" s="180" t="s">
        <v>814</v>
      </c>
    </row>
    <row r="127" spans="1:100" ht="24.95" customHeight="1">
      <c r="A127" s="180">
        <v>127</v>
      </c>
      <c r="B127" s="180" t="s">
        <v>1847</v>
      </c>
      <c r="C127" s="180" t="s">
        <v>1848</v>
      </c>
      <c r="D127" s="180"/>
      <c r="E127" s="180" t="s">
        <v>1849</v>
      </c>
      <c r="F127" s="180" t="s">
        <v>24</v>
      </c>
      <c r="G127" s="180">
        <v>6</v>
      </c>
      <c r="H127" s="180" t="s">
        <v>52</v>
      </c>
      <c r="I127" s="180" t="s">
        <v>41</v>
      </c>
      <c r="J127" s="180" t="s">
        <v>606</v>
      </c>
      <c r="K127" s="180" t="s">
        <v>289</v>
      </c>
      <c r="L127" s="180" t="s">
        <v>43</v>
      </c>
      <c r="M127" s="180" t="s">
        <v>149</v>
      </c>
      <c r="N127" s="180">
        <v>1584607</v>
      </c>
      <c r="O127" s="271" t="s">
        <v>150</v>
      </c>
      <c r="P127" s="272" t="s">
        <v>150</v>
      </c>
      <c r="Q127" s="180"/>
      <c r="R127" s="180" t="s">
        <v>1850</v>
      </c>
      <c r="S127" s="180" t="s">
        <v>1851</v>
      </c>
      <c r="T127" s="381" t="s">
        <v>1852</v>
      </c>
      <c r="U127" s="181" t="s">
        <v>822</v>
      </c>
      <c r="V127" s="181">
        <v>28875</v>
      </c>
      <c r="W127" s="187" t="s">
        <v>1853</v>
      </c>
      <c r="X127" s="187" t="s">
        <v>178</v>
      </c>
      <c r="Y127" s="187" t="s">
        <v>162</v>
      </c>
      <c r="Z127" s="187" t="s">
        <v>157</v>
      </c>
      <c r="AA127" s="180">
        <v>31.5</v>
      </c>
      <c r="AB127" s="181">
        <v>42810</v>
      </c>
      <c r="AC127" s="310">
        <v>42430</v>
      </c>
      <c r="AD127" s="181"/>
      <c r="AE127" s="274" t="s">
        <v>1854</v>
      </c>
      <c r="AF127" s="274" t="s">
        <v>1855</v>
      </c>
      <c r="AG127" s="180"/>
      <c r="AH127" s="180">
        <f t="shared" si="23"/>
        <v>2</v>
      </c>
      <c r="AI127" s="37" t="s">
        <v>281</v>
      </c>
      <c r="AJ127" s="180" t="s">
        <v>160</v>
      </c>
      <c r="AK127" s="180"/>
      <c r="AL127" s="180" t="s">
        <v>162</v>
      </c>
      <c r="AM127" s="180" t="s">
        <v>162</v>
      </c>
      <c r="AN127" s="180"/>
      <c r="AO127" s="180" t="s">
        <v>163</v>
      </c>
      <c r="AP127" s="187" t="s">
        <v>180</v>
      </c>
      <c r="AQ127" s="187" t="s">
        <v>202</v>
      </c>
      <c r="AR127" s="187" t="s">
        <v>162</v>
      </c>
      <c r="AS127" s="187"/>
      <c r="AT127" s="36" t="s">
        <v>218</v>
      </c>
      <c r="AU127" s="180" t="s">
        <v>1856</v>
      </c>
      <c r="AV127" s="181"/>
      <c r="AW127" s="182">
        <v>42428</v>
      </c>
      <c r="AX127" s="182">
        <v>42681</v>
      </c>
      <c r="AY127" s="182" t="s">
        <v>149</v>
      </c>
      <c r="AZ127" s="182">
        <v>43433</v>
      </c>
      <c r="BA127" s="182">
        <v>43437</v>
      </c>
      <c r="BB127" s="180"/>
      <c r="BC127" s="183" t="s">
        <v>1857</v>
      </c>
      <c r="BD127" s="344">
        <v>44937</v>
      </c>
      <c r="BE127" s="344" t="s">
        <v>162</v>
      </c>
      <c r="BF127" s="344">
        <v>44431</v>
      </c>
      <c r="BG127" s="342" t="s">
        <v>162</v>
      </c>
      <c r="BH127" s="181"/>
      <c r="BI127" s="181"/>
      <c r="BJ127" s="181"/>
      <c r="BK127" s="184">
        <v>45591</v>
      </c>
      <c r="BL127" s="180" t="s">
        <v>17</v>
      </c>
      <c r="BM127" s="186">
        <f>DATEDIF(AW127,BK127, "M")+1</f>
        <v>104</v>
      </c>
      <c r="BN127" s="180">
        <f>DATEDIF(AX127,BK127, "M")+1</f>
        <v>96</v>
      </c>
      <c r="BO127" s="187" t="s">
        <v>1853</v>
      </c>
      <c r="BP127" s="180">
        <v>1</v>
      </c>
      <c r="BQ127" s="180">
        <v>1</v>
      </c>
      <c r="BR127" s="180">
        <v>0</v>
      </c>
      <c r="BS127" s="180">
        <v>0</v>
      </c>
      <c r="BT127" s="180">
        <v>0</v>
      </c>
      <c r="BU127" s="180">
        <v>0</v>
      </c>
      <c r="BV127" s="180">
        <v>0</v>
      </c>
      <c r="BW127" s="180" t="s">
        <v>162</v>
      </c>
      <c r="BX127" s="180">
        <v>0</v>
      </c>
      <c r="BY127" s="180"/>
      <c r="BZ127" s="185"/>
      <c r="CA127" s="185"/>
      <c r="CB127" s="180"/>
      <c r="CC127" s="180" t="s">
        <v>162</v>
      </c>
      <c r="CD127" s="180"/>
      <c r="CE127" s="180"/>
      <c r="CF127" s="412">
        <v>2</v>
      </c>
      <c r="CG127" s="180">
        <v>4</v>
      </c>
      <c r="CH127" s="180"/>
      <c r="CI127" s="180" t="s">
        <v>1830</v>
      </c>
    </row>
    <row r="128" spans="1:100" ht="24.95" hidden="1" customHeight="1">
      <c r="A128" s="180">
        <v>128</v>
      </c>
      <c r="B128" s="180" t="s">
        <v>1858</v>
      </c>
      <c r="C128" s="180" t="s">
        <v>1859</v>
      </c>
      <c r="D128" s="180"/>
      <c r="E128" s="180" t="s">
        <v>1860</v>
      </c>
      <c r="F128" s="180" t="s">
        <v>24</v>
      </c>
      <c r="G128" s="180">
        <v>6</v>
      </c>
      <c r="H128" s="180" t="s">
        <v>51</v>
      </c>
      <c r="I128" s="180" t="s">
        <v>30</v>
      </c>
      <c r="J128" s="180" t="s">
        <v>1079</v>
      </c>
      <c r="K128" s="180" t="s">
        <v>564</v>
      </c>
      <c r="L128" s="180" t="s">
        <v>30</v>
      </c>
      <c r="M128" s="180" t="s">
        <v>149</v>
      </c>
      <c r="N128" s="180">
        <v>98769</v>
      </c>
      <c r="O128" s="271" t="s">
        <v>150</v>
      </c>
      <c r="P128" s="272" t="s">
        <v>150</v>
      </c>
      <c r="Q128" s="180" t="s">
        <v>150</v>
      </c>
      <c r="R128" s="180" t="s">
        <v>1861</v>
      </c>
      <c r="S128" s="180" t="s">
        <v>1862</v>
      </c>
      <c r="T128" s="380" t="s">
        <v>1863</v>
      </c>
      <c r="U128" s="181" t="s">
        <v>1864</v>
      </c>
      <c r="V128" s="181">
        <v>29721</v>
      </c>
      <c r="W128" s="187" t="s">
        <v>1865</v>
      </c>
      <c r="X128" s="187" t="s">
        <v>178</v>
      </c>
      <c r="Y128" s="187" t="s">
        <v>162</v>
      </c>
      <c r="Z128" s="187" t="s">
        <v>157</v>
      </c>
      <c r="AA128" s="180">
        <v>5.5</v>
      </c>
      <c r="AB128" s="181">
        <v>42590</v>
      </c>
      <c r="AC128" s="310">
        <v>42430</v>
      </c>
      <c r="AD128" s="181"/>
      <c r="AE128" s="274" t="s">
        <v>1866</v>
      </c>
      <c r="AF128" s="180"/>
      <c r="AG128" s="180"/>
      <c r="AH128" s="180">
        <f t="shared" si="23"/>
        <v>1</v>
      </c>
      <c r="AI128" s="187" t="s">
        <v>160</v>
      </c>
      <c r="AJ128" s="180"/>
      <c r="AK128" s="180"/>
      <c r="AL128" s="180" t="s">
        <v>149</v>
      </c>
      <c r="AM128" s="180"/>
      <c r="AN128" s="180"/>
      <c r="AO128" s="180" t="s">
        <v>163</v>
      </c>
      <c r="AP128" s="187" t="s">
        <v>1867</v>
      </c>
      <c r="AQ128" s="187" t="s">
        <v>249</v>
      </c>
      <c r="AR128" s="187"/>
      <c r="AS128" s="187"/>
      <c r="AT128" s="36" t="s">
        <v>327</v>
      </c>
      <c r="AU128" s="180" t="s">
        <v>1868</v>
      </c>
      <c r="AV128" s="181"/>
      <c r="AW128" s="182">
        <v>42428</v>
      </c>
      <c r="AX128" s="182">
        <v>42681</v>
      </c>
      <c r="AY128" s="182" t="s">
        <v>149</v>
      </c>
      <c r="AZ128" s="182">
        <v>42752</v>
      </c>
      <c r="BA128" s="182">
        <v>42752</v>
      </c>
      <c r="BB128" s="181">
        <v>43116</v>
      </c>
      <c r="BC128" s="183" t="s">
        <v>1869</v>
      </c>
      <c r="BD128" s="182">
        <v>43309</v>
      </c>
      <c r="BE128" s="182" t="s">
        <v>149</v>
      </c>
      <c r="BF128" s="182">
        <v>43528</v>
      </c>
      <c r="BG128" s="182" t="s">
        <v>149</v>
      </c>
      <c r="BH128" s="181"/>
      <c r="BI128" s="181"/>
      <c r="BJ128" s="181"/>
      <c r="BK128" s="184">
        <v>44276</v>
      </c>
      <c r="BL128" s="180" t="s">
        <v>17</v>
      </c>
      <c r="BM128" s="180">
        <f t="shared" ref="BM128" si="31">DATEDIF(AW128,BK128, "M")+1</f>
        <v>61</v>
      </c>
      <c r="BN128" s="180">
        <f t="shared" ref="BN128:BN132" si="32">DATEDIF(AX128,BK128, "M")+1</f>
        <v>53</v>
      </c>
      <c r="BO128" s="180"/>
      <c r="BP128" s="180">
        <v>4</v>
      </c>
      <c r="BQ128" s="180">
        <v>2</v>
      </c>
      <c r="BR128" s="180">
        <v>0</v>
      </c>
      <c r="BS128" s="180">
        <v>0</v>
      </c>
      <c r="BT128" s="180">
        <v>1</v>
      </c>
      <c r="BU128" s="180">
        <v>0</v>
      </c>
      <c r="BV128" s="180">
        <v>0</v>
      </c>
      <c r="BW128" s="180" t="s">
        <v>162</v>
      </c>
      <c r="BX128" s="180">
        <v>0</v>
      </c>
      <c r="BY128" s="180"/>
      <c r="BZ128" s="185">
        <v>43907</v>
      </c>
      <c r="CA128" s="185">
        <v>44242</v>
      </c>
      <c r="CB128" s="180">
        <v>11</v>
      </c>
      <c r="CC128" s="180" t="s">
        <v>162</v>
      </c>
      <c r="CD128" s="180"/>
      <c r="CE128" s="180"/>
      <c r="CF128" s="412">
        <v>2</v>
      </c>
      <c r="CG128" s="180">
        <v>2</v>
      </c>
      <c r="CH128" s="180"/>
      <c r="CI128" s="180" t="s">
        <v>1870</v>
      </c>
    </row>
    <row r="129" spans="1:88" ht="24.95" hidden="1" customHeight="1">
      <c r="A129" s="180">
        <v>129</v>
      </c>
      <c r="B129" s="180" t="s">
        <v>1871</v>
      </c>
      <c r="C129" s="180" t="s">
        <v>1872</v>
      </c>
      <c r="D129" s="180" t="s">
        <v>1873</v>
      </c>
      <c r="E129" s="180" t="s">
        <v>1874</v>
      </c>
      <c r="F129" s="180" t="s">
        <v>25</v>
      </c>
      <c r="G129" s="180">
        <v>6</v>
      </c>
      <c r="H129" s="180" t="s">
        <v>55</v>
      </c>
      <c r="I129" s="180" t="s">
        <v>43</v>
      </c>
      <c r="J129" s="180" t="s">
        <v>1875</v>
      </c>
      <c r="K129" s="180" t="s">
        <v>1876</v>
      </c>
      <c r="L129" s="180" t="s">
        <v>43</v>
      </c>
      <c r="M129" s="180" t="s">
        <v>149</v>
      </c>
      <c r="N129" s="275" t="s">
        <v>1877</v>
      </c>
      <c r="O129" s="276"/>
      <c r="P129" s="277" t="s">
        <v>150</v>
      </c>
      <c r="Q129" s="180" t="s">
        <v>150</v>
      </c>
      <c r="R129" s="422" t="s">
        <v>1878</v>
      </c>
      <c r="S129" s="422" t="s">
        <v>1879</v>
      </c>
      <c r="T129" s="381" t="s">
        <v>1880</v>
      </c>
      <c r="U129" s="181" t="s">
        <v>1881</v>
      </c>
      <c r="V129" s="181">
        <v>29976</v>
      </c>
      <c r="W129" s="187" t="s">
        <v>1882</v>
      </c>
      <c r="X129" s="187" t="s">
        <v>178</v>
      </c>
      <c r="Y129" s="187" t="s">
        <v>162</v>
      </c>
      <c r="Z129" s="187" t="s">
        <v>157</v>
      </c>
      <c r="AA129" s="180">
        <v>13.5</v>
      </c>
      <c r="AB129" s="181">
        <v>42036</v>
      </c>
      <c r="AC129" s="310">
        <v>42430</v>
      </c>
      <c r="AD129" s="181"/>
      <c r="AE129" s="37" t="s">
        <v>1883</v>
      </c>
      <c r="AF129" s="278"/>
      <c r="AG129" s="278"/>
      <c r="AH129" s="180">
        <f t="shared" si="23"/>
        <v>1</v>
      </c>
      <c r="AI129" s="187" t="s">
        <v>160</v>
      </c>
      <c r="AJ129" s="278"/>
      <c r="AK129" s="278"/>
      <c r="AL129" s="278" t="s">
        <v>149</v>
      </c>
      <c r="AM129" s="278"/>
      <c r="AN129" s="278"/>
      <c r="AO129" s="276" t="s">
        <v>163</v>
      </c>
      <c r="AP129" s="279" t="s">
        <v>369</v>
      </c>
      <c r="AQ129" s="279" t="s">
        <v>342</v>
      </c>
      <c r="AR129" s="276" t="s">
        <v>149</v>
      </c>
      <c r="AS129" s="276"/>
      <c r="AT129" s="456" t="s">
        <v>371</v>
      </c>
      <c r="AU129" s="180" t="s">
        <v>1884</v>
      </c>
      <c r="AV129" s="181"/>
      <c r="AW129" s="182">
        <v>42428</v>
      </c>
      <c r="AX129" s="182">
        <v>42675</v>
      </c>
      <c r="AY129" s="182" t="s">
        <v>149</v>
      </c>
      <c r="AZ129" s="182">
        <v>42430</v>
      </c>
      <c r="BA129" s="182">
        <v>42430</v>
      </c>
      <c r="BB129" s="182">
        <v>42461</v>
      </c>
      <c r="BC129" s="183" t="s">
        <v>1885</v>
      </c>
      <c r="BD129" s="182">
        <v>43309</v>
      </c>
      <c r="BE129" s="182" t="s">
        <v>149</v>
      </c>
      <c r="BF129" s="182">
        <v>43528</v>
      </c>
      <c r="BG129" s="182" t="s">
        <v>149</v>
      </c>
      <c r="BH129" s="181">
        <v>43313</v>
      </c>
      <c r="BI129" s="181">
        <v>43313</v>
      </c>
      <c r="BJ129" s="181">
        <v>43393</v>
      </c>
      <c r="BK129" s="184">
        <v>43398</v>
      </c>
      <c r="BL129" s="180" t="s">
        <v>17</v>
      </c>
      <c r="BM129" s="180">
        <f>DATEDIF(AW129,BK129, "M")+1</f>
        <v>32</v>
      </c>
      <c r="BN129" s="180">
        <f t="shared" si="32"/>
        <v>24</v>
      </c>
      <c r="BO129" s="187" t="s">
        <v>1886</v>
      </c>
      <c r="BP129" s="180">
        <v>1</v>
      </c>
      <c r="BQ129" s="180">
        <v>8</v>
      </c>
      <c r="BR129" s="180">
        <v>20</v>
      </c>
      <c r="BS129" s="180">
        <v>7</v>
      </c>
      <c r="BT129" s="180">
        <v>1</v>
      </c>
      <c r="BU129" s="180">
        <v>0</v>
      </c>
      <c r="BV129" s="180">
        <v>0</v>
      </c>
      <c r="BW129" s="180" t="s">
        <v>162</v>
      </c>
      <c r="BX129" s="180">
        <v>0</v>
      </c>
      <c r="BY129" s="180"/>
      <c r="BZ129" s="185"/>
      <c r="CA129" s="185"/>
      <c r="CB129" s="180"/>
      <c r="CC129" s="180" t="s">
        <v>162</v>
      </c>
      <c r="CD129" s="180"/>
      <c r="CE129" s="180"/>
      <c r="CF129" s="412">
        <v>2</v>
      </c>
      <c r="CG129" s="180">
        <v>2</v>
      </c>
      <c r="CH129" s="180"/>
      <c r="CI129" s="180" t="s">
        <v>1870</v>
      </c>
    </row>
    <row r="130" spans="1:88" ht="24.95" hidden="1" customHeight="1">
      <c r="A130" s="180">
        <v>130</v>
      </c>
      <c r="B130" s="180" t="s">
        <v>1887</v>
      </c>
      <c r="C130" s="180" t="s">
        <v>1888</v>
      </c>
      <c r="D130" s="180"/>
      <c r="E130" s="180" t="s">
        <v>1889</v>
      </c>
      <c r="F130" s="180" t="s">
        <v>24</v>
      </c>
      <c r="G130" s="180">
        <v>6</v>
      </c>
      <c r="H130" s="180" t="s">
        <v>57</v>
      </c>
      <c r="I130" s="180" t="s">
        <v>33</v>
      </c>
      <c r="J130" s="180" t="s">
        <v>1890</v>
      </c>
      <c r="K130" s="180" t="s">
        <v>1891</v>
      </c>
      <c r="L130" s="180" t="s">
        <v>33</v>
      </c>
      <c r="M130" s="180" t="s">
        <v>149</v>
      </c>
      <c r="N130" s="180" t="s">
        <v>1892</v>
      </c>
      <c r="O130" s="271" t="s">
        <v>150</v>
      </c>
      <c r="P130" s="272" t="s">
        <v>150</v>
      </c>
      <c r="Q130" s="180" t="s">
        <v>150</v>
      </c>
      <c r="R130" s="180" t="s">
        <v>1893</v>
      </c>
      <c r="S130" s="180" t="s">
        <v>1894</v>
      </c>
      <c r="T130" s="380" t="s">
        <v>1895</v>
      </c>
      <c r="U130" s="181" t="s">
        <v>1896</v>
      </c>
      <c r="V130" s="181">
        <v>30230</v>
      </c>
      <c r="W130" s="187" t="s">
        <v>1897</v>
      </c>
      <c r="X130" s="187" t="s">
        <v>178</v>
      </c>
      <c r="Y130" s="187" t="s">
        <v>156</v>
      </c>
      <c r="Z130" s="187" t="s">
        <v>157</v>
      </c>
      <c r="AA130" s="180">
        <v>17.5</v>
      </c>
      <c r="AB130" s="181">
        <v>42638</v>
      </c>
      <c r="AC130" s="310">
        <v>42430</v>
      </c>
      <c r="AD130" s="181"/>
      <c r="AE130" s="274" t="s">
        <v>1898</v>
      </c>
      <c r="AF130" s="274" t="s">
        <v>1899</v>
      </c>
      <c r="AG130" s="180" t="s">
        <v>1900</v>
      </c>
      <c r="AH130" s="180">
        <f t="shared" ref="AH130:AH161" si="33">COUNTA(AE130:AG130)</f>
        <v>3</v>
      </c>
      <c r="AI130" s="187" t="s">
        <v>160</v>
      </c>
      <c r="AJ130" s="187" t="s">
        <v>160</v>
      </c>
      <c r="AK130" s="180" t="s">
        <v>1901</v>
      </c>
      <c r="AL130" s="180" t="s">
        <v>149</v>
      </c>
      <c r="AM130" s="180" t="s">
        <v>162</v>
      </c>
      <c r="AN130" s="180" t="s">
        <v>162</v>
      </c>
      <c r="AO130" s="180" t="s">
        <v>163</v>
      </c>
      <c r="AP130" s="187" t="s">
        <v>583</v>
      </c>
      <c r="AQ130" s="180" t="s">
        <v>202</v>
      </c>
      <c r="AR130" s="180" t="s">
        <v>149</v>
      </c>
      <c r="AS130" s="279" t="s">
        <v>1902</v>
      </c>
      <c r="AT130" s="36" t="s">
        <v>584</v>
      </c>
      <c r="AU130" s="180" t="s">
        <v>1903</v>
      </c>
      <c r="AV130" s="181"/>
      <c r="AW130" s="182">
        <v>42428</v>
      </c>
      <c r="AX130" s="182">
        <v>42681</v>
      </c>
      <c r="AY130" s="182" t="s">
        <v>149</v>
      </c>
      <c r="AZ130" s="182">
        <v>42745</v>
      </c>
      <c r="BA130" s="182">
        <v>42858</v>
      </c>
      <c r="BB130" s="182"/>
      <c r="BC130" s="183" t="s">
        <v>1897</v>
      </c>
      <c r="BD130" s="182">
        <v>43309</v>
      </c>
      <c r="BE130" s="182" t="s">
        <v>149</v>
      </c>
      <c r="BF130" s="182">
        <v>43528</v>
      </c>
      <c r="BG130" s="182" t="s">
        <v>149</v>
      </c>
      <c r="BH130" s="181"/>
      <c r="BI130" s="181">
        <v>44476</v>
      </c>
      <c r="BJ130" s="181"/>
      <c r="BK130" s="184">
        <v>44607</v>
      </c>
      <c r="BL130" s="180" t="s">
        <v>17</v>
      </c>
      <c r="BM130" s="180">
        <f t="shared" ref="BM130" si="34">DATEDIF(AW130,BK130, "M")+1</f>
        <v>72</v>
      </c>
      <c r="BN130" s="180">
        <f t="shared" si="32"/>
        <v>64</v>
      </c>
      <c r="BO130" s="180" t="s">
        <v>1904</v>
      </c>
      <c r="BP130" s="180">
        <v>4</v>
      </c>
      <c r="BQ130" s="180">
        <v>20</v>
      </c>
      <c r="BR130" s="180">
        <v>5</v>
      </c>
      <c r="BS130" s="180">
        <v>3</v>
      </c>
      <c r="BT130" s="180">
        <v>2</v>
      </c>
      <c r="BU130" s="180">
        <v>0</v>
      </c>
      <c r="BV130" s="180">
        <v>0</v>
      </c>
      <c r="BW130" s="180" t="s">
        <v>162</v>
      </c>
      <c r="BX130" s="180">
        <v>0</v>
      </c>
      <c r="BY130" s="180"/>
      <c r="BZ130" s="185"/>
      <c r="CA130" s="185"/>
      <c r="CB130" s="180"/>
      <c r="CC130" s="180" t="s">
        <v>162</v>
      </c>
      <c r="CD130" s="180"/>
      <c r="CE130" s="180"/>
      <c r="CF130" s="412">
        <v>2</v>
      </c>
      <c r="CG130" s="180">
        <v>4</v>
      </c>
      <c r="CH130" s="180"/>
      <c r="CI130" s="180" t="s">
        <v>1905</v>
      </c>
    </row>
    <row r="131" spans="1:88" ht="24.95" hidden="1" customHeight="1">
      <c r="A131" s="180">
        <v>131</v>
      </c>
      <c r="B131" s="180" t="s">
        <v>1906</v>
      </c>
      <c r="C131" s="180" t="s">
        <v>623</v>
      </c>
      <c r="D131" s="180" t="s">
        <v>1907</v>
      </c>
      <c r="E131" s="180" t="s">
        <v>1908</v>
      </c>
      <c r="F131" s="180" t="s">
        <v>24</v>
      </c>
      <c r="G131" s="180">
        <v>6</v>
      </c>
      <c r="H131" s="180" t="s">
        <v>51</v>
      </c>
      <c r="I131" s="180" t="s">
        <v>37</v>
      </c>
      <c r="J131" s="180" t="s">
        <v>1909</v>
      </c>
      <c r="K131" s="180" t="s">
        <v>1909</v>
      </c>
      <c r="L131" s="180" t="s">
        <v>37</v>
      </c>
      <c r="M131" s="180" t="s">
        <v>149</v>
      </c>
      <c r="N131" s="186" t="s">
        <v>1910</v>
      </c>
      <c r="O131" s="280" t="s">
        <v>150</v>
      </c>
      <c r="P131" s="281" t="s">
        <v>150</v>
      </c>
      <c r="Q131" s="180" t="s">
        <v>150</v>
      </c>
      <c r="R131" s="180" t="s">
        <v>1911</v>
      </c>
      <c r="S131" s="180" t="s">
        <v>1912</v>
      </c>
      <c r="T131" s="381" t="s">
        <v>1913</v>
      </c>
      <c r="U131" s="181" t="s">
        <v>1914</v>
      </c>
      <c r="V131" s="181">
        <v>28952</v>
      </c>
      <c r="W131" s="187" t="s">
        <v>1915</v>
      </c>
      <c r="X131" s="187" t="s">
        <v>178</v>
      </c>
      <c r="Y131" s="187" t="s">
        <v>162</v>
      </c>
      <c r="Z131" s="187" t="s">
        <v>157</v>
      </c>
      <c r="AA131" s="180">
        <v>24.5</v>
      </c>
      <c r="AB131" s="181">
        <v>42683</v>
      </c>
      <c r="AC131" s="310">
        <v>42430</v>
      </c>
      <c r="AD131" s="181"/>
      <c r="AE131" s="37" t="s">
        <v>1916</v>
      </c>
      <c r="AF131" s="278" t="s">
        <v>1917</v>
      </c>
      <c r="AG131" s="278"/>
      <c r="AH131" s="180">
        <f t="shared" si="33"/>
        <v>2</v>
      </c>
      <c r="AI131" s="187" t="s">
        <v>160</v>
      </c>
      <c r="AJ131" s="278"/>
      <c r="AK131" s="278"/>
      <c r="AL131" s="278" t="s">
        <v>149</v>
      </c>
      <c r="AM131" s="278"/>
      <c r="AN131" s="278"/>
      <c r="AO131" s="278" t="s">
        <v>163</v>
      </c>
      <c r="AP131" s="187" t="s">
        <v>180</v>
      </c>
      <c r="AQ131" s="282" t="s">
        <v>249</v>
      </c>
      <c r="AR131" s="282" t="s">
        <v>149</v>
      </c>
      <c r="AS131" s="282" t="s">
        <v>920</v>
      </c>
      <c r="AT131" s="457" t="s">
        <v>1918</v>
      </c>
      <c r="AU131" s="180" t="s">
        <v>1919</v>
      </c>
      <c r="AV131" s="181"/>
      <c r="AW131" s="182">
        <v>42428</v>
      </c>
      <c r="AX131" s="182">
        <v>42681</v>
      </c>
      <c r="AY131" s="182" t="s">
        <v>149</v>
      </c>
      <c r="AZ131" s="182">
        <v>43034</v>
      </c>
      <c r="BA131" s="182">
        <v>43046</v>
      </c>
      <c r="BB131" s="182"/>
      <c r="BC131" s="183" t="s">
        <v>1920</v>
      </c>
      <c r="BD131" s="182">
        <v>43309</v>
      </c>
      <c r="BE131" s="182" t="s">
        <v>149</v>
      </c>
      <c r="BF131" s="182">
        <v>43528</v>
      </c>
      <c r="BG131" s="182" t="s">
        <v>149</v>
      </c>
      <c r="BH131" s="181"/>
      <c r="BI131" s="181"/>
      <c r="BJ131" s="181"/>
      <c r="BK131" s="184">
        <v>43637</v>
      </c>
      <c r="BL131" s="180" t="s">
        <v>17</v>
      </c>
      <c r="BM131" s="180">
        <f>DATEDIF(AW131,BK131, "M")+1</f>
        <v>40</v>
      </c>
      <c r="BN131" s="180">
        <f t="shared" si="32"/>
        <v>32</v>
      </c>
      <c r="BO131" s="180"/>
      <c r="BP131" s="180">
        <v>2</v>
      </c>
      <c r="BQ131" s="180">
        <v>3</v>
      </c>
      <c r="BR131" s="180">
        <v>0</v>
      </c>
      <c r="BS131" s="180">
        <v>0</v>
      </c>
      <c r="BT131" s="180">
        <v>0</v>
      </c>
      <c r="BU131" s="180">
        <v>0</v>
      </c>
      <c r="BV131" s="180">
        <v>0</v>
      </c>
      <c r="BW131" s="180" t="s">
        <v>162</v>
      </c>
      <c r="BX131" s="180">
        <v>0</v>
      </c>
      <c r="BY131" s="180"/>
      <c r="BZ131" s="185"/>
      <c r="CA131" s="185"/>
      <c r="CB131" s="180"/>
      <c r="CC131" s="180" t="s">
        <v>162</v>
      </c>
      <c r="CD131" s="180"/>
      <c r="CE131" s="180"/>
      <c r="CF131" s="412">
        <v>1</v>
      </c>
      <c r="CG131" s="180">
        <v>2</v>
      </c>
      <c r="CH131" s="180"/>
      <c r="CI131" s="180" t="s">
        <v>814</v>
      </c>
    </row>
    <row r="132" spans="1:88" ht="24.95" customHeight="1">
      <c r="A132" s="180">
        <v>132</v>
      </c>
      <c r="B132" s="180" t="s">
        <v>1921</v>
      </c>
      <c r="C132" s="180" t="s">
        <v>1922</v>
      </c>
      <c r="D132" s="180"/>
      <c r="E132" s="180" t="s">
        <v>1923</v>
      </c>
      <c r="F132" s="180" t="s">
        <v>24</v>
      </c>
      <c r="G132" s="180">
        <v>6</v>
      </c>
      <c r="H132" s="180" t="s">
        <v>50</v>
      </c>
      <c r="I132" s="180" t="s">
        <v>44</v>
      </c>
      <c r="J132" s="180" t="s">
        <v>1924</v>
      </c>
      <c r="K132" s="180" t="s">
        <v>1925</v>
      </c>
      <c r="L132" s="180" t="s">
        <v>43</v>
      </c>
      <c r="M132" s="180" t="s">
        <v>162</v>
      </c>
      <c r="N132" s="180">
        <v>1598631</v>
      </c>
      <c r="O132" s="271" t="s">
        <v>321</v>
      </c>
      <c r="P132" s="272" t="s">
        <v>150</v>
      </c>
      <c r="Q132" s="180"/>
      <c r="R132" s="180" t="s">
        <v>1926</v>
      </c>
      <c r="S132" s="180" t="s">
        <v>1927</v>
      </c>
      <c r="T132" s="381" t="s">
        <v>1928</v>
      </c>
      <c r="U132" s="181" t="s">
        <v>579</v>
      </c>
      <c r="V132" s="181">
        <v>32242</v>
      </c>
      <c r="W132" s="187" t="s">
        <v>1929</v>
      </c>
      <c r="X132" s="187" t="s">
        <v>810</v>
      </c>
      <c r="Y132" s="187" t="s">
        <v>156</v>
      </c>
      <c r="Z132" s="187" t="s">
        <v>157</v>
      </c>
      <c r="AA132" s="180">
        <v>25</v>
      </c>
      <c r="AB132" s="181">
        <v>42622</v>
      </c>
      <c r="AC132" s="310">
        <v>42430</v>
      </c>
      <c r="AD132" s="181"/>
      <c r="AE132" s="274" t="s">
        <v>1930</v>
      </c>
      <c r="AF132" s="37" t="s">
        <v>1931</v>
      </c>
      <c r="AG132" s="180"/>
      <c r="AH132" s="180">
        <f t="shared" si="33"/>
        <v>2</v>
      </c>
      <c r="AI132" s="37" t="s">
        <v>161</v>
      </c>
      <c r="AJ132" s="187" t="s">
        <v>160</v>
      </c>
      <c r="AK132" s="180"/>
      <c r="AL132" s="180" t="s">
        <v>149</v>
      </c>
      <c r="AM132" s="180" t="s">
        <v>149</v>
      </c>
      <c r="AN132" s="180"/>
      <c r="AO132" s="180" t="s">
        <v>181</v>
      </c>
      <c r="AP132" s="187" t="s">
        <v>1932</v>
      </c>
      <c r="AQ132" s="180" t="s">
        <v>597</v>
      </c>
      <c r="AR132" s="180"/>
      <c r="AS132" s="180"/>
      <c r="AT132" s="36" t="s">
        <v>297</v>
      </c>
      <c r="AU132" s="180" t="s">
        <v>1933</v>
      </c>
      <c r="AV132" s="181"/>
      <c r="AW132" s="182">
        <v>42428</v>
      </c>
      <c r="AX132" s="182">
        <v>42681</v>
      </c>
      <c r="AY132" s="182" t="s">
        <v>149</v>
      </c>
      <c r="AZ132" s="182">
        <v>43257</v>
      </c>
      <c r="BA132" s="182">
        <v>43326</v>
      </c>
      <c r="BB132" s="182">
        <v>42992</v>
      </c>
      <c r="BC132" s="183" t="s">
        <v>1934</v>
      </c>
      <c r="BD132" s="182">
        <v>43309</v>
      </c>
      <c r="BE132" s="182" t="s">
        <v>149</v>
      </c>
      <c r="BF132" s="182">
        <v>43528</v>
      </c>
      <c r="BG132" s="182" t="s">
        <v>149</v>
      </c>
      <c r="BH132" s="181">
        <v>45502</v>
      </c>
      <c r="BI132" s="181"/>
      <c r="BJ132" s="181"/>
      <c r="BK132" s="184">
        <v>45610</v>
      </c>
      <c r="BL132" s="189" t="s">
        <v>17</v>
      </c>
      <c r="BM132" s="180">
        <f>DATEDIF(AW132,BK132, "M")+1</f>
        <v>105</v>
      </c>
      <c r="BN132" s="180">
        <f t="shared" si="32"/>
        <v>97</v>
      </c>
      <c r="BO132" s="180" t="s">
        <v>1935</v>
      </c>
      <c r="BP132" s="180">
        <v>0</v>
      </c>
      <c r="BQ132" s="180">
        <v>2</v>
      </c>
      <c r="BR132" s="180">
        <v>0</v>
      </c>
      <c r="BS132" s="180">
        <v>0</v>
      </c>
      <c r="BT132" s="180">
        <v>0</v>
      </c>
      <c r="BU132" s="180">
        <v>0</v>
      </c>
      <c r="BV132" s="180">
        <v>0</v>
      </c>
      <c r="BW132" s="180" t="s">
        <v>162</v>
      </c>
      <c r="BX132" s="180">
        <v>0</v>
      </c>
      <c r="BY132" s="180"/>
      <c r="BZ132" s="185"/>
      <c r="CA132" s="185"/>
      <c r="CB132" s="180"/>
      <c r="CC132" s="180" t="s">
        <v>162</v>
      </c>
      <c r="CD132" s="180"/>
      <c r="CE132" s="180"/>
      <c r="CF132" s="412">
        <v>0</v>
      </c>
      <c r="CG132" s="180" t="s">
        <v>167</v>
      </c>
      <c r="CH132" s="180"/>
      <c r="CI132" s="180" t="s">
        <v>1830</v>
      </c>
    </row>
    <row r="133" spans="1:88" ht="24.95" hidden="1" customHeight="1">
      <c r="A133" s="180">
        <v>133</v>
      </c>
      <c r="B133" s="180" t="s">
        <v>1936</v>
      </c>
      <c r="C133" s="180" t="s">
        <v>1937</v>
      </c>
      <c r="D133" s="180" t="s">
        <v>1938</v>
      </c>
      <c r="E133" s="180" t="s">
        <v>1939</v>
      </c>
      <c r="F133" s="180" t="s">
        <v>25</v>
      </c>
      <c r="G133" s="180">
        <v>6</v>
      </c>
      <c r="H133" s="180" t="s">
        <v>57</v>
      </c>
      <c r="I133" s="180" t="s">
        <v>33</v>
      </c>
      <c r="J133" s="180" t="s">
        <v>1216</v>
      </c>
      <c r="K133" s="180" t="s">
        <v>1940</v>
      </c>
      <c r="L133" s="180" t="s">
        <v>33</v>
      </c>
      <c r="M133" s="180" t="s">
        <v>149</v>
      </c>
      <c r="N133" s="180" t="s">
        <v>1941</v>
      </c>
      <c r="O133" s="271" t="s">
        <v>150</v>
      </c>
      <c r="P133" s="272" t="s">
        <v>150</v>
      </c>
      <c r="Q133" s="180" t="s">
        <v>150</v>
      </c>
      <c r="R133" s="180" t="s">
        <v>1942</v>
      </c>
      <c r="S133" s="180" t="s">
        <v>1943</v>
      </c>
      <c r="T133" s="380" t="s">
        <v>1944</v>
      </c>
      <c r="U133" s="181" t="s">
        <v>1945</v>
      </c>
      <c r="V133" s="181">
        <v>26039</v>
      </c>
      <c r="W133" s="187" t="s">
        <v>1946</v>
      </c>
      <c r="X133" s="187" t="s">
        <v>178</v>
      </c>
      <c r="Y133" s="187" t="s">
        <v>162</v>
      </c>
      <c r="Z133" s="187" t="s">
        <v>157</v>
      </c>
      <c r="AA133" s="180">
        <v>8</v>
      </c>
      <c r="AB133" s="181">
        <v>42464</v>
      </c>
      <c r="AC133" s="310">
        <v>42430</v>
      </c>
      <c r="AD133" s="181"/>
      <c r="AE133" s="274" t="s">
        <v>1947</v>
      </c>
      <c r="AF133" s="37" t="s">
        <v>1948</v>
      </c>
      <c r="AG133" s="180"/>
      <c r="AH133" s="180">
        <f t="shared" si="33"/>
        <v>2</v>
      </c>
      <c r="AI133" s="187" t="s">
        <v>160</v>
      </c>
      <c r="AJ133" s="187" t="s">
        <v>160</v>
      </c>
      <c r="AK133" s="180"/>
      <c r="AL133" s="180" t="s">
        <v>162</v>
      </c>
      <c r="AM133" s="180" t="s">
        <v>149</v>
      </c>
      <c r="AN133" s="180"/>
      <c r="AO133" s="180" t="s">
        <v>163</v>
      </c>
      <c r="AP133" s="187" t="s">
        <v>202</v>
      </c>
      <c r="AQ133" s="38" t="s">
        <v>249</v>
      </c>
      <c r="AR133" s="180" t="s">
        <v>149</v>
      </c>
      <c r="AS133" s="180"/>
      <c r="AT133" s="36" t="s">
        <v>584</v>
      </c>
      <c r="AU133" s="180" t="s">
        <v>1949</v>
      </c>
      <c r="AV133" s="181"/>
      <c r="AW133" s="182">
        <v>42428</v>
      </c>
      <c r="AX133" s="182">
        <v>42681</v>
      </c>
      <c r="AY133" s="182" t="s">
        <v>149</v>
      </c>
      <c r="AZ133" s="182">
        <v>42564</v>
      </c>
      <c r="BA133" s="182">
        <v>42718</v>
      </c>
      <c r="BB133" s="180"/>
      <c r="BC133" s="183" t="s">
        <v>1950</v>
      </c>
      <c r="BD133" s="182">
        <v>43309</v>
      </c>
      <c r="BE133" s="182" t="s">
        <v>149</v>
      </c>
      <c r="BF133" s="182">
        <v>43528</v>
      </c>
      <c r="BG133" s="182" t="s">
        <v>149</v>
      </c>
      <c r="BH133" s="181"/>
      <c r="BI133" s="181">
        <v>44511</v>
      </c>
      <c r="BJ133" s="181"/>
      <c r="BK133" s="184">
        <v>44607</v>
      </c>
      <c r="BL133" s="180" t="s">
        <v>17</v>
      </c>
      <c r="BM133" s="180">
        <f t="shared" ref="BM133" si="35">DATEDIF(AW133,BK133, "M")+1</f>
        <v>72</v>
      </c>
      <c r="BN133" s="180">
        <f t="shared" ref="BN133:BN146" si="36">DATEDIF(AX133,BK133, "M")+1</f>
        <v>64</v>
      </c>
      <c r="BO133" s="187" t="s">
        <v>1951</v>
      </c>
      <c r="BP133" s="180">
        <v>5</v>
      </c>
      <c r="BQ133" s="180">
        <v>15</v>
      </c>
      <c r="BR133" s="180">
        <v>3</v>
      </c>
      <c r="BS133" s="180">
        <v>1</v>
      </c>
      <c r="BT133" s="180">
        <v>1</v>
      </c>
      <c r="BU133" s="180">
        <v>0</v>
      </c>
      <c r="BV133" s="180">
        <v>0</v>
      </c>
      <c r="BW133" s="180" t="s">
        <v>162</v>
      </c>
      <c r="BX133" s="180">
        <v>0</v>
      </c>
      <c r="BY133" s="180"/>
      <c r="BZ133" s="185"/>
      <c r="CA133" s="185"/>
      <c r="CB133" s="180"/>
      <c r="CC133" s="180" t="s">
        <v>162</v>
      </c>
      <c r="CD133" s="180"/>
      <c r="CE133" s="180"/>
      <c r="CF133" s="412">
        <v>4</v>
      </c>
      <c r="CG133" s="180">
        <v>4</v>
      </c>
      <c r="CH133" s="180"/>
      <c r="CI133" s="180" t="s">
        <v>1830</v>
      </c>
    </row>
    <row r="134" spans="1:88" ht="24.95" hidden="1" customHeight="1">
      <c r="A134" s="180">
        <v>134</v>
      </c>
      <c r="B134" s="180" t="s">
        <v>1952</v>
      </c>
      <c r="C134" s="180" t="s">
        <v>1953</v>
      </c>
      <c r="D134" s="180" t="s">
        <v>1954</v>
      </c>
      <c r="E134" s="180" t="s">
        <v>1955</v>
      </c>
      <c r="F134" s="180" t="s">
        <v>24</v>
      </c>
      <c r="G134" s="180">
        <v>6</v>
      </c>
      <c r="H134" s="180" t="s">
        <v>51</v>
      </c>
      <c r="I134" s="180" t="s">
        <v>30</v>
      </c>
      <c r="J134" s="180" t="s">
        <v>941</v>
      </c>
      <c r="K134" s="180" t="s">
        <v>941</v>
      </c>
      <c r="L134" s="180" t="s">
        <v>30</v>
      </c>
      <c r="M134" s="180" t="s">
        <v>149</v>
      </c>
      <c r="N134" s="180">
        <v>121147</v>
      </c>
      <c r="O134" s="271" t="s">
        <v>321</v>
      </c>
      <c r="P134" s="272" t="s">
        <v>239</v>
      </c>
      <c r="Q134" s="180" t="s">
        <v>150</v>
      </c>
      <c r="R134" s="422" t="s">
        <v>1956</v>
      </c>
      <c r="S134" s="180" t="s">
        <v>1957</v>
      </c>
      <c r="T134" s="381" t="s">
        <v>1958</v>
      </c>
      <c r="U134" s="181" t="s">
        <v>1959</v>
      </c>
      <c r="V134" s="181">
        <v>30695</v>
      </c>
      <c r="W134" s="187" t="s">
        <v>1960</v>
      </c>
      <c r="X134" s="187" t="s">
        <v>178</v>
      </c>
      <c r="Y134" s="187" t="s">
        <v>162</v>
      </c>
      <c r="Z134" s="187" t="s">
        <v>157</v>
      </c>
      <c r="AA134" s="180">
        <v>17.5</v>
      </c>
      <c r="AB134" s="181">
        <v>41358</v>
      </c>
      <c r="AC134" s="310">
        <v>42430</v>
      </c>
      <c r="AD134" s="181"/>
      <c r="AE134" s="274" t="s">
        <v>1961</v>
      </c>
      <c r="AF134" s="180"/>
      <c r="AG134" s="180"/>
      <c r="AH134" s="180">
        <f t="shared" si="33"/>
        <v>1</v>
      </c>
      <c r="AI134" s="187" t="s">
        <v>160</v>
      </c>
      <c r="AJ134" s="187"/>
      <c r="AK134" s="180"/>
      <c r="AL134" s="180" t="s">
        <v>149</v>
      </c>
      <c r="AM134" s="180"/>
      <c r="AN134" s="180"/>
      <c r="AO134" s="180" t="s">
        <v>163</v>
      </c>
      <c r="AP134" s="187" t="s">
        <v>1962</v>
      </c>
      <c r="AQ134" s="180" t="s">
        <v>1963</v>
      </c>
      <c r="AR134" s="180" t="s">
        <v>149</v>
      </c>
      <c r="AS134" s="180"/>
      <c r="AT134" s="36" t="s">
        <v>327</v>
      </c>
      <c r="AU134" s="180" t="s">
        <v>1964</v>
      </c>
      <c r="AV134" s="181"/>
      <c r="AW134" s="182">
        <v>42428</v>
      </c>
      <c r="AX134" s="182">
        <v>42681</v>
      </c>
      <c r="AY134" s="182" t="s">
        <v>149</v>
      </c>
      <c r="AZ134" s="182">
        <v>42420</v>
      </c>
      <c r="BA134" s="182">
        <v>42500</v>
      </c>
      <c r="BB134" s="182">
        <v>42921</v>
      </c>
      <c r="BC134" s="183" t="s">
        <v>1965</v>
      </c>
      <c r="BD134" s="182">
        <v>43309</v>
      </c>
      <c r="BE134" s="182" t="s">
        <v>149</v>
      </c>
      <c r="BF134" s="182">
        <v>43528</v>
      </c>
      <c r="BG134" s="182" t="s">
        <v>149</v>
      </c>
      <c r="BH134" s="181"/>
      <c r="BI134" s="181"/>
      <c r="BJ134" s="181"/>
      <c r="BK134" s="184">
        <v>43585</v>
      </c>
      <c r="BL134" s="180" t="s">
        <v>17</v>
      </c>
      <c r="BM134" s="186">
        <f t="shared" ref="BM134:BM144" si="37">DATEDIF(AW134,BK134, "M")+1</f>
        <v>39</v>
      </c>
      <c r="BN134" s="180">
        <f t="shared" si="36"/>
        <v>30</v>
      </c>
      <c r="BO134" s="180"/>
      <c r="BP134" s="180">
        <v>1</v>
      </c>
      <c r="BQ134" s="180">
        <v>3</v>
      </c>
      <c r="BR134" s="180">
        <v>14</v>
      </c>
      <c r="BS134" s="180">
        <v>1</v>
      </c>
      <c r="BT134" s="180">
        <v>0</v>
      </c>
      <c r="BU134" s="180">
        <v>0</v>
      </c>
      <c r="BV134" s="180">
        <v>0</v>
      </c>
      <c r="BW134" s="180" t="s">
        <v>162</v>
      </c>
      <c r="BX134" s="180">
        <v>0</v>
      </c>
      <c r="BY134" s="180"/>
      <c r="BZ134" s="185"/>
      <c r="CA134" s="185"/>
      <c r="CB134" s="180"/>
      <c r="CC134" s="180" t="s">
        <v>162</v>
      </c>
      <c r="CD134" s="180"/>
      <c r="CE134" s="180"/>
      <c r="CF134" s="412">
        <v>0</v>
      </c>
      <c r="CG134" s="180">
        <v>0</v>
      </c>
      <c r="CH134" s="180"/>
      <c r="CI134" s="180" t="s">
        <v>814</v>
      </c>
    </row>
    <row r="135" spans="1:88" ht="24.95" hidden="1" customHeight="1">
      <c r="A135" s="180">
        <v>135</v>
      </c>
      <c r="B135" s="180" t="s">
        <v>1966</v>
      </c>
      <c r="C135" s="180" t="s">
        <v>269</v>
      </c>
      <c r="D135" s="180" t="s">
        <v>1967</v>
      </c>
      <c r="E135" s="180" t="s">
        <v>1968</v>
      </c>
      <c r="F135" s="180" t="s">
        <v>24</v>
      </c>
      <c r="G135" s="180">
        <v>6</v>
      </c>
      <c r="H135" s="180" t="s">
        <v>51</v>
      </c>
      <c r="I135" s="180" t="s">
        <v>37</v>
      </c>
      <c r="J135" s="180" t="s">
        <v>1969</v>
      </c>
      <c r="K135" s="180" t="s">
        <v>1969</v>
      </c>
      <c r="L135" s="180" t="s">
        <v>37</v>
      </c>
      <c r="M135" s="180" t="s">
        <v>149</v>
      </c>
      <c r="N135" s="186" t="s">
        <v>1970</v>
      </c>
      <c r="O135" s="280" t="s">
        <v>150</v>
      </c>
      <c r="P135" s="281" t="s">
        <v>150</v>
      </c>
      <c r="Q135" s="180" t="s">
        <v>150</v>
      </c>
      <c r="R135" s="180" t="s">
        <v>1971</v>
      </c>
      <c r="S135" s="190" t="s">
        <v>1972</v>
      </c>
      <c r="T135" s="381" t="s">
        <v>1973</v>
      </c>
      <c r="U135" s="181" t="s">
        <v>1974</v>
      </c>
      <c r="V135" s="181">
        <v>29489</v>
      </c>
      <c r="W135" s="187" t="s">
        <v>1975</v>
      </c>
      <c r="X135" s="187" t="s">
        <v>178</v>
      </c>
      <c r="Y135" s="187" t="s">
        <v>162</v>
      </c>
      <c r="Z135" s="187" t="s">
        <v>157</v>
      </c>
      <c r="AA135" s="180">
        <v>22</v>
      </c>
      <c r="AB135" s="181">
        <v>42724</v>
      </c>
      <c r="AC135" s="310">
        <v>42430</v>
      </c>
      <c r="AD135" s="181"/>
      <c r="AE135" s="37" t="s">
        <v>1976</v>
      </c>
      <c r="AF135" s="180"/>
      <c r="AG135" s="180"/>
      <c r="AH135" s="180">
        <f t="shared" si="33"/>
        <v>1</v>
      </c>
      <c r="AI135" s="187" t="s">
        <v>160</v>
      </c>
      <c r="AJ135" s="187"/>
      <c r="AK135" s="180"/>
      <c r="AL135" s="180" t="s">
        <v>149</v>
      </c>
      <c r="AM135" s="180"/>
      <c r="AN135" s="180"/>
      <c r="AO135" s="186" t="s">
        <v>163</v>
      </c>
      <c r="AP135" s="283" t="s">
        <v>180</v>
      </c>
      <c r="AQ135" s="187" t="s">
        <v>1977</v>
      </c>
      <c r="AR135" s="186" t="s">
        <v>149</v>
      </c>
      <c r="AS135" s="186"/>
      <c r="AT135" s="457" t="s">
        <v>284</v>
      </c>
      <c r="AU135" s="180" t="s">
        <v>1978</v>
      </c>
      <c r="AV135" s="181"/>
      <c r="AW135" s="182">
        <v>42428</v>
      </c>
      <c r="AX135" s="182">
        <v>42681</v>
      </c>
      <c r="AY135" s="182" t="s">
        <v>149</v>
      </c>
      <c r="AZ135" s="182">
        <v>43202</v>
      </c>
      <c r="BA135" s="182">
        <v>43046</v>
      </c>
      <c r="BB135" s="182"/>
      <c r="BC135" s="183" t="s">
        <v>1979</v>
      </c>
      <c r="BD135" s="182">
        <v>43309</v>
      </c>
      <c r="BE135" s="182" t="s">
        <v>149</v>
      </c>
      <c r="BF135" s="182">
        <v>43528</v>
      </c>
      <c r="BG135" s="182" t="s">
        <v>149</v>
      </c>
      <c r="BH135" s="181"/>
      <c r="BI135" s="181"/>
      <c r="BJ135" s="181"/>
      <c r="BK135" s="184">
        <v>43678</v>
      </c>
      <c r="BL135" s="180" t="s">
        <v>17</v>
      </c>
      <c r="BM135" s="186">
        <f t="shared" si="37"/>
        <v>42</v>
      </c>
      <c r="BN135" s="180">
        <f t="shared" si="36"/>
        <v>33</v>
      </c>
      <c r="BO135" s="180"/>
      <c r="BP135" s="180">
        <v>0</v>
      </c>
      <c r="BQ135" s="180">
        <v>0</v>
      </c>
      <c r="BR135" s="180">
        <v>0</v>
      </c>
      <c r="BS135" s="180">
        <v>0</v>
      </c>
      <c r="BT135" s="180">
        <v>0</v>
      </c>
      <c r="BU135" s="180">
        <v>0</v>
      </c>
      <c r="BV135" s="180">
        <v>0</v>
      </c>
      <c r="BW135" s="180" t="s">
        <v>162</v>
      </c>
      <c r="BX135" s="180">
        <v>0</v>
      </c>
      <c r="BY135" s="180"/>
      <c r="BZ135" s="185"/>
      <c r="CA135" s="185"/>
      <c r="CB135" s="180"/>
      <c r="CC135" s="180" t="s">
        <v>162</v>
      </c>
      <c r="CD135" s="180"/>
      <c r="CE135" s="180"/>
      <c r="CF135" s="412">
        <v>2</v>
      </c>
      <c r="CG135" s="180">
        <v>2</v>
      </c>
      <c r="CH135" s="180"/>
      <c r="CI135" s="180" t="s">
        <v>1830</v>
      </c>
    </row>
    <row r="136" spans="1:88" ht="24.95" hidden="1" customHeight="1">
      <c r="A136" s="180">
        <v>136</v>
      </c>
      <c r="B136" s="180" t="s">
        <v>1980</v>
      </c>
      <c r="C136" s="180" t="s">
        <v>1981</v>
      </c>
      <c r="D136" s="180" t="s">
        <v>1350</v>
      </c>
      <c r="E136" s="180" t="s">
        <v>1982</v>
      </c>
      <c r="F136" s="180" t="s">
        <v>24</v>
      </c>
      <c r="G136" s="180">
        <v>6</v>
      </c>
      <c r="H136" s="180" t="s">
        <v>50</v>
      </c>
      <c r="I136" s="180" t="s">
        <v>44</v>
      </c>
      <c r="J136" s="180" t="s">
        <v>1983</v>
      </c>
      <c r="K136" s="180" t="s">
        <v>1752</v>
      </c>
      <c r="L136" s="180" t="s">
        <v>42</v>
      </c>
      <c r="M136" s="180" t="s">
        <v>149</v>
      </c>
      <c r="N136" s="180" t="s">
        <v>1984</v>
      </c>
      <c r="O136" s="271" t="s">
        <v>150</v>
      </c>
      <c r="P136" s="272" t="s">
        <v>150</v>
      </c>
      <c r="Q136" s="180" t="s">
        <v>150</v>
      </c>
      <c r="R136" s="180" t="s">
        <v>1985</v>
      </c>
      <c r="S136" s="180" t="s">
        <v>1986</v>
      </c>
      <c r="T136" s="380" t="s">
        <v>1987</v>
      </c>
      <c r="U136" s="181" t="s">
        <v>1988</v>
      </c>
      <c r="V136" s="181">
        <v>28999</v>
      </c>
      <c r="W136" s="187" t="s">
        <v>1989</v>
      </c>
      <c r="X136" s="187" t="s">
        <v>178</v>
      </c>
      <c r="Y136" s="187" t="s">
        <v>162</v>
      </c>
      <c r="Z136" s="187" t="s">
        <v>157</v>
      </c>
      <c r="AA136" s="180">
        <v>7.5</v>
      </c>
      <c r="AB136" s="181">
        <v>41828</v>
      </c>
      <c r="AC136" s="310">
        <v>42430</v>
      </c>
      <c r="AD136" s="181"/>
      <c r="AE136" s="274" t="s">
        <v>1990</v>
      </c>
      <c r="AF136" s="274" t="s">
        <v>1991</v>
      </c>
      <c r="AG136" s="180" t="s">
        <v>1992</v>
      </c>
      <c r="AH136" s="180">
        <f t="shared" si="33"/>
        <v>3</v>
      </c>
      <c r="AI136" s="187" t="s">
        <v>160</v>
      </c>
      <c r="AJ136" s="187" t="s">
        <v>160</v>
      </c>
      <c r="AK136" s="187" t="s">
        <v>160</v>
      </c>
      <c r="AL136" s="187" t="s">
        <v>149</v>
      </c>
      <c r="AM136" s="187" t="s">
        <v>162</v>
      </c>
      <c r="AN136" s="187" t="s">
        <v>162</v>
      </c>
      <c r="AO136" s="187" t="s">
        <v>163</v>
      </c>
      <c r="AP136" s="187" t="s">
        <v>249</v>
      </c>
      <c r="AQ136" s="187" t="s">
        <v>249</v>
      </c>
      <c r="AR136" s="187" t="s">
        <v>149</v>
      </c>
      <c r="AS136" s="187"/>
      <c r="AT136" s="36" t="s">
        <v>297</v>
      </c>
      <c r="AU136" s="180" t="s">
        <v>1993</v>
      </c>
      <c r="AV136" s="181"/>
      <c r="AW136" s="182">
        <v>42428</v>
      </c>
      <c r="AX136" s="182">
        <v>42681</v>
      </c>
      <c r="AY136" s="182" t="s">
        <v>149</v>
      </c>
      <c r="AZ136" s="182">
        <v>42720</v>
      </c>
      <c r="BA136" s="182">
        <v>43048</v>
      </c>
      <c r="BB136" s="182"/>
      <c r="BC136" s="183" t="s">
        <v>1989</v>
      </c>
      <c r="BD136" s="182">
        <v>43309</v>
      </c>
      <c r="BE136" s="182" t="s">
        <v>149</v>
      </c>
      <c r="BF136" s="182">
        <v>43528</v>
      </c>
      <c r="BG136" s="182" t="s">
        <v>149</v>
      </c>
      <c r="BH136" s="181"/>
      <c r="BI136" s="181">
        <v>43934</v>
      </c>
      <c r="BJ136" s="181">
        <v>43948</v>
      </c>
      <c r="BK136" s="184">
        <v>43948</v>
      </c>
      <c r="BL136" s="180" t="s">
        <v>17</v>
      </c>
      <c r="BM136" s="186">
        <f t="shared" si="37"/>
        <v>50</v>
      </c>
      <c r="BN136" s="180">
        <f t="shared" si="36"/>
        <v>42</v>
      </c>
      <c r="BO136" s="180"/>
      <c r="BP136" s="180">
        <v>3</v>
      </c>
      <c r="BQ136" s="180">
        <v>2</v>
      </c>
      <c r="BR136" s="180">
        <v>2</v>
      </c>
      <c r="BS136" s="180">
        <v>1</v>
      </c>
      <c r="BT136" s="180">
        <v>0</v>
      </c>
      <c r="BU136" s="180">
        <v>0</v>
      </c>
      <c r="BV136" s="180">
        <v>0</v>
      </c>
      <c r="BW136" s="180" t="s">
        <v>162</v>
      </c>
      <c r="BX136" s="180">
        <v>0</v>
      </c>
      <c r="BY136" s="180"/>
      <c r="BZ136" s="185"/>
      <c r="CA136" s="185"/>
      <c r="CB136" s="180"/>
      <c r="CC136" s="180" t="s">
        <v>162</v>
      </c>
      <c r="CD136" s="180"/>
      <c r="CE136" s="180"/>
      <c r="CF136" s="412">
        <v>2</v>
      </c>
      <c r="CG136" s="180">
        <v>2</v>
      </c>
      <c r="CH136" s="180"/>
      <c r="CI136" s="180" t="s">
        <v>1830</v>
      </c>
    </row>
    <row r="137" spans="1:88" ht="24.95" hidden="1" customHeight="1">
      <c r="A137" s="180">
        <v>137</v>
      </c>
      <c r="B137" s="180" t="s">
        <v>1994</v>
      </c>
      <c r="C137" s="180" t="s">
        <v>1995</v>
      </c>
      <c r="D137" s="180"/>
      <c r="E137" s="180" t="s">
        <v>1996</v>
      </c>
      <c r="F137" s="180" t="s">
        <v>24</v>
      </c>
      <c r="G137" s="180">
        <v>6</v>
      </c>
      <c r="H137" s="180" t="s">
        <v>51</v>
      </c>
      <c r="I137" s="180" t="s">
        <v>30</v>
      </c>
      <c r="J137" s="180" t="s">
        <v>1752</v>
      </c>
      <c r="K137" s="180" t="s">
        <v>1753</v>
      </c>
      <c r="L137" s="180" t="s">
        <v>30</v>
      </c>
      <c r="M137" s="180" t="s">
        <v>149</v>
      </c>
      <c r="N137" s="180">
        <v>136414</v>
      </c>
      <c r="O137" s="271" t="s">
        <v>150</v>
      </c>
      <c r="P137" s="272" t="s">
        <v>150</v>
      </c>
      <c r="Q137" s="180" t="s">
        <v>150</v>
      </c>
      <c r="R137" s="180" t="s">
        <v>1997</v>
      </c>
      <c r="S137" s="180" t="s">
        <v>1998</v>
      </c>
      <c r="T137" s="380" t="s">
        <v>1999</v>
      </c>
      <c r="U137" s="181" t="s">
        <v>1757</v>
      </c>
      <c r="V137" s="181">
        <v>28027</v>
      </c>
      <c r="W137" s="187" t="s">
        <v>2000</v>
      </c>
      <c r="X137" s="187" t="s">
        <v>178</v>
      </c>
      <c r="Y137" s="187" t="s">
        <v>162</v>
      </c>
      <c r="Z137" s="187" t="s">
        <v>157</v>
      </c>
      <c r="AA137" s="180">
        <v>18.5</v>
      </c>
      <c r="AB137" s="181">
        <v>41403</v>
      </c>
      <c r="AC137" s="310">
        <v>42430</v>
      </c>
      <c r="AD137" s="181"/>
      <c r="AE137" s="274" t="s">
        <v>2001</v>
      </c>
      <c r="AF137" s="274" t="s">
        <v>2002</v>
      </c>
      <c r="AG137" s="180"/>
      <c r="AH137" s="180">
        <f t="shared" si="33"/>
        <v>2</v>
      </c>
      <c r="AI137" s="187" t="s">
        <v>160</v>
      </c>
      <c r="AJ137" s="187" t="s">
        <v>160</v>
      </c>
      <c r="AK137" s="180"/>
      <c r="AL137" s="180" t="s">
        <v>149</v>
      </c>
      <c r="AM137" s="180"/>
      <c r="AN137" s="180"/>
      <c r="AO137" s="180" t="s">
        <v>163</v>
      </c>
      <c r="AP137" s="187" t="s">
        <v>444</v>
      </c>
      <c r="AQ137" s="180" t="s">
        <v>1448</v>
      </c>
      <c r="AR137" s="180" t="s">
        <v>149</v>
      </c>
      <c r="AS137" s="180"/>
      <c r="AT137" s="36" t="s">
        <v>327</v>
      </c>
      <c r="AU137" s="180" t="s">
        <v>2003</v>
      </c>
      <c r="AV137" s="181"/>
      <c r="AW137" s="182">
        <v>42428</v>
      </c>
      <c r="AX137" s="182">
        <v>42681</v>
      </c>
      <c r="AY137" s="182" t="s">
        <v>149</v>
      </c>
      <c r="AZ137" s="182">
        <v>42857</v>
      </c>
      <c r="BA137" s="182">
        <v>43049</v>
      </c>
      <c r="BB137" s="182">
        <v>43046</v>
      </c>
      <c r="BC137" s="183" t="s">
        <v>2004</v>
      </c>
      <c r="BD137" s="182">
        <v>43309</v>
      </c>
      <c r="BE137" s="182" t="s">
        <v>149</v>
      </c>
      <c r="BF137" s="182">
        <v>43528</v>
      </c>
      <c r="BG137" s="182" t="s">
        <v>149</v>
      </c>
      <c r="BH137" s="181"/>
      <c r="BI137" s="181">
        <v>44442</v>
      </c>
      <c r="BJ137" s="181">
        <v>44453</v>
      </c>
      <c r="BK137" s="184">
        <v>44453</v>
      </c>
      <c r="BL137" s="180" t="s">
        <v>17</v>
      </c>
      <c r="BM137" s="186">
        <f t="shared" si="37"/>
        <v>67</v>
      </c>
      <c r="BN137" s="180">
        <f t="shared" si="36"/>
        <v>59</v>
      </c>
      <c r="BO137" s="180"/>
      <c r="BP137" s="180">
        <v>2</v>
      </c>
      <c r="BQ137" s="180">
        <v>4</v>
      </c>
      <c r="BR137" s="180">
        <v>0</v>
      </c>
      <c r="BS137" s="180">
        <v>1</v>
      </c>
      <c r="BT137" s="180">
        <v>1</v>
      </c>
      <c r="BU137" s="180">
        <v>0</v>
      </c>
      <c r="BV137" s="180">
        <v>0</v>
      </c>
      <c r="BW137" s="180" t="s">
        <v>162</v>
      </c>
      <c r="BX137" s="180">
        <v>0</v>
      </c>
      <c r="BY137" s="180"/>
      <c r="BZ137" s="185"/>
      <c r="CA137" s="185"/>
      <c r="CB137" s="180"/>
      <c r="CC137" s="180" t="s">
        <v>162</v>
      </c>
      <c r="CD137" s="180"/>
      <c r="CE137" s="180"/>
      <c r="CF137" s="412">
        <v>1</v>
      </c>
      <c r="CG137" s="180">
        <v>2</v>
      </c>
      <c r="CH137" s="180"/>
      <c r="CI137" s="180" t="s">
        <v>1830</v>
      </c>
    </row>
    <row r="138" spans="1:88" s="53" customFormat="1" ht="24.95" hidden="1" customHeight="1">
      <c r="A138" s="180">
        <v>138</v>
      </c>
      <c r="B138" s="180" t="s">
        <v>2005</v>
      </c>
      <c r="C138" s="180" t="s">
        <v>2006</v>
      </c>
      <c r="D138" s="180" t="s">
        <v>2007</v>
      </c>
      <c r="E138" s="180" t="s">
        <v>2008</v>
      </c>
      <c r="F138" s="180" t="s">
        <v>25</v>
      </c>
      <c r="G138" s="180">
        <v>6</v>
      </c>
      <c r="H138" s="180" t="s">
        <v>51</v>
      </c>
      <c r="I138" s="180" t="s">
        <v>37</v>
      </c>
      <c r="J138" s="180" t="s">
        <v>606</v>
      </c>
      <c r="K138" s="180" t="s">
        <v>289</v>
      </c>
      <c r="L138" s="180" t="s">
        <v>37</v>
      </c>
      <c r="M138" s="180" t="s">
        <v>149</v>
      </c>
      <c r="N138" s="180" t="s">
        <v>2009</v>
      </c>
      <c r="O138" s="271" t="s">
        <v>150</v>
      </c>
      <c r="P138" s="272" t="s">
        <v>150</v>
      </c>
      <c r="Q138" s="180" t="s">
        <v>150</v>
      </c>
      <c r="R138" s="180" t="s">
        <v>2010</v>
      </c>
      <c r="S138" s="180" t="s">
        <v>2011</v>
      </c>
      <c r="T138" s="380" t="s">
        <v>2012</v>
      </c>
      <c r="U138" s="181" t="s">
        <v>793</v>
      </c>
      <c r="V138" s="181">
        <v>26659</v>
      </c>
      <c r="W138" s="187" t="s">
        <v>2013</v>
      </c>
      <c r="X138" s="187" t="s">
        <v>178</v>
      </c>
      <c r="Y138" s="187" t="s">
        <v>162</v>
      </c>
      <c r="Z138" s="187" t="s">
        <v>157</v>
      </c>
      <c r="AA138" s="180">
        <v>15.5</v>
      </c>
      <c r="AB138" s="181">
        <v>41862</v>
      </c>
      <c r="AC138" s="310">
        <v>42430</v>
      </c>
      <c r="AD138" s="181"/>
      <c r="AE138" s="274" t="s">
        <v>2014</v>
      </c>
      <c r="AF138" s="274" t="s">
        <v>2015</v>
      </c>
      <c r="AG138" s="180"/>
      <c r="AH138" s="180">
        <f t="shared" si="33"/>
        <v>2</v>
      </c>
      <c r="AI138" s="187" t="s">
        <v>160</v>
      </c>
      <c r="AJ138" s="187" t="s">
        <v>160</v>
      </c>
      <c r="AK138" s="180"/>
      <c r="AL138" s="180" t="s">
        <v>162</v>
      </c>
      <c r="AM138" s="180" t="s">
        <v>149</v>
      </c>
      <c r="AN138" s="180"/>
      <c r="AO138" s="180" t="s">
        <v>163</v>
      </c>
      <c r="AP138" s="187" t="s">
        <v>249</v>
      </c>
      <c r="AQ138" s="279" t="s">
        <v>312</v>
      </c>
      <c r="AR138" s="187" t="s">
        <v>149</v>
      </c>
      <c r="AS138" s="187"/>
      <c r="AT138" s="36" t="s">
        <v>284</v>
      </c>
      <c r="AU138" s="180" t="s">
        <v>2016</v>
      </c>
      <c r="AV138" s="181"/>
      <c r="AW138" s="182">
        <v>42428</v>
      </c>
      <c r="AX138" s="182">
        <v>42681</v>
      </c>
      <c r="AY138" s="182" t="s">
        <v>149</v>
      </c>
      <c r="AZ138" s="182">
        <v>43069</v>
      </c>
      <c r="BA138" s="182">
        <v>43130</v>
      </c>
      <c r="BB138" s="181">
        <v>43130</v>
      </c>
      <c r="BC138" s="183" t="s">
        <v>2017</v>
      </c>
      <c r="BD138" s="182">
        <v>43309</v>
      </c>
      <c r="BE138" s="182" t="s">
        <v>149</v>
      </c>
      <c r="BF138" s="182">
        <v>43528</v>
      </c>
      <c r="BG138" s="182" t="s">
        <v>149</v>
      </c>
      <c r="BH138" s="181"/>
      <c r="BI138" s="181"/>
      <c r="BJ138" s="181"/>
      <c r="BK138" s="184">
        <v>43813</v>
      </c>
      <c r="BL138" s="180" t="s">
        <v>17</v>
      </c>
      <c r="BM138" s="186">
        <f t="shared" si="37"/>
        <v>46</v>
      </c>
      <c r="BN138" s="180">
        <f t="shared" si="36"/>
        <v>38</v>
      </c>
      <c r="BO138" s="180"/>
      <c r="BP138" s="180">
        <v>11</v>
      </c>
      <c r="BQ138" s="180">
        <v>7</v>
      </c>
      <c r="BR138" s="180">
        <v>5</v>
      </c>
      <c r="BS138" s="180">
        <v>0</v>
      </c>
      <c r="BT138" s="180">
        <v>1</v>
      </c>
      <c r="BU138" s="180">
        <v>0</v>
      </c>
      <c r="BV138" s="180">
        <v>0</v>
      </c>
      <c r="BW138" s="180" t="s">
        <v>162</v>
      </c>
      <c r="BX138" s="180">
        <v>0</v>
      </c>
      <c r="BY138" s="180"/>
      <c r="BZ138" s="185"/>
      <c r="CA138" s="185"/>
      <c r="CB138" s="180"/>
      <c r="CC138" s="180" t="s">
        <v>162</v>
      </c>
      <c r="CD138" s="180"/>
      <c r="CE138" s="180"/>
      <c r="CF138" s="412">
        <v>3</v>
      </c>
      <c r="CG138" s="180">
        <v>3</v>
      </c>
      <c r="CH138" s="180"/>
      <c r="CI138" s="180" t="s">
        <v>1830</v>
      </c>
      <c r="CJ138"/>
    </row>
    <row r="139" spans="1:88" s="53" customFormat="1" ht="24.95" hidden="1" customHeight="1">
      <c r="A139" s="180">
        <v>139</v>
      </c>
      <c r="B139" s="180" t="s">
        <v>2018</v>
      </c>
      <c r="C139" s="180" t="s">
        <v>2019</v>
      </c>
      <c r="D139" s="180"/>
      <c r="E139" s="180" t="s">
        <v>2020</v>
      </c>
      <c r="F139" s="180" t="s">
        <v>25</v>
      </c>
      <c r="G139" s="180">
        <v>6</v>
      </c>
      <c r="H139" s="180" t="s">
        <v>52</v>
      </c>
      <c r="I139" s="180" t="s">
        <v>41</v>
      </c>
      <c r="J139" s="180" t="s">
        <v>2021</v>
      </c>
      <c r="K139" s="180" t="s">
        <v>2022</v>
      </c>
      <c r="L139" s="180" t="s">
        <v>43</v>
      </c>
      <c r="M139" s="180" t="s">
        <v>162</v>
      </c>
      <c r="N139" s="180">
        <v>1586122</v>
      </c>
      <c r="O139" s="271" t="s">
        <v>150</v>
      </c>
      <c r="P139" s="272" t="s">
        <v>150</v>
      </c>
      <c r="Q139" s="180" t="s">
        <v>150</v>
      </c>
      <c r="R139" s="180" t="s">
        <v>2023</v>
      </c>
      <c r="S139" s="180" t="s">
        <v>2024</v>
      </c>
      <c r="T139" s="380" t="s">
        <v>2025</v>
      </c>
      <c r="U139" s="181" t="s">
        <v>2026</v>
      </c>
      <c r="V139" s="181">
        <v>27124</v>
      </c>
      <c r="W139" s="187" t="s">
        <v>2027</v>
      </c>
      <c r="X139" s="187" t="s">
        <v>155</v>
      </c>
      <c r="Y139" s="187" t="s">
        <v>162</v>
      </c>
      <c r="Z139" s="187" t="s">
        <v>157</v>
      </c>
      <c r="AA139" s="180">
        <v>36</v>
      </c>
      <c r="AB139" s="181">
        <v>42782</v>
      </c>
      <c r="AC139" s="310">
        <v>42430</v>
      </c>
      <c r="AD139" s="181"/>
      <c r="AE139" s="274" t="s">
        <v>2028</v>
      </c>
      <c r="AF139" s="274" t="s">
        <v>2029</v>
      </c>
      <c r="AG139" s="180"/>
      <c r="AH139" s="180">
        <f t="shared" si="33"/>
        <v>2</v>
      </c>
      <c r="AI139" s="187" t="s">
        <v>281</v>
      </c>
      <c r="AJ139" s="187" t="s">
        <v>201</v>
      </c>
      <c r="AK139" s="180"/>
      <c r="AL139" s="180" t="s">
        <v>162</v>
      </c>
      <c r="AM139" s="180" t="s">
        <v>149</v>
      </c>
      <c r="AN139" s="180"/>
      <c r="AO139" s="180" t="s">
        <v>163</v>
      </c>
      <c r="AP139" s="187" t="s">
        <v>2030</v>
      </c>
      <c r="AQ139" s="180" t="s">
        <v>249</v>
      </c>
      <c r="AR139" s="180" t="s">
        <v>149</v>
      </c>
      <c r="AS139" s="180"/>
      <c r="AT139" s="36" t="s">
        <v>218</v>
      </c>
      <c r="AU139" s="180" t="s">
        <v>2031</v>
      </c>
      <c r="AV139" s="181"/>
      <c r="AW139" s="182">
        <v>42428</v>
      </c>
      <c r="AX139" s="182">
        <v>42681</v>
      </c>
      <c r="AY139" s="182" t="s">
        <v>149</v>
      </c>
      <c r="AZ139" s="182">
        <v>42993</v>
      </c>
      <c r="BA139" s="182">
        <v>43174</v>
      </c>
      <c r="BB139" s="182"/>
      <c r="BC139" s="183"/>
      <c r="BD139" s="182">
        <v>43675</v>
      </c>
      <c r="BE139" s="182" t="s">
        <v>162</v>
      </c>
      <c r="BF139" s="182">
        <v>43891</v>
      </c>
      <c r="BG139" s="182" t="s">
        <v>162</v>
      </c>
      <c r="BH139" s="181"/>
      <c r="BI139" s="181"/>
      <c r="BJ139" s="181"/>
      <c r="BK139" s="184">
        <v>44067</v>
      </c>
      <c r="BL139" s="180" t="s">
        <v>17</v>
      </c>
      <c r="BM139" s="186">
        <f t="shared" si="37"/>
        <v>54</v>
      </c>
      <c r="BN139" s="180">
        <f t="shared" si="36"/>
        <v>46</v>
      </c>
      <c r="BO139" s="187" t="s">
        <v>2032</v>
      </c>
      <c r="BP139" s="180">
        <v>0</v>
      </c>
      <c r="BQ139" s="180">
        <v>1</v>
      </c>
      <c r="BR139" s="180">
        <v>1</v>
      </c>
      <c r="BS139" s="180">
        <v>1</v>
      </c>
      <c r="BT139" s="180">
        <v>0</v>
      </c>
      <c r="BU139" s="180">
        <v>0</v>
      </c>
      <c r="BV139" s="180">
        <v>0</v>
      </c>
      <c r="BW139" s="180" t="s">
        <v>162</v>
      </c>
      <c r="BX139" s="180">
        <v>0</v>
      </c>
      <c r="BY139" s="180"/>
      <c r="BZ139" s="185"/>
      <c r="CA139" s="185"/>
      <c r="CB139" s="180"/>
      <c r="CC139" s="180" t="s">
        <v>162</v>
      </c>
      <c r="CD139" s="180"/>
      <c r="CE139" s="180"/>
      <c r="CF139" s="412">
        <v>2</v>
      </c>
      <c r="CG139" s="180">
        <v>2</v>
      </c>
      <c r="CH139" s="180"/>
      <c r="CI139" s="180" t="s">
        <v>814</v>
      </c>
      <c r="CJ139"/>
    </row>
    <row r="140" spans="1:88" s="53" customFormat="1" ht="24.95" hidden="1" customHeight="1">
      <c r="A140" s="180">
        <v>140</v>
      </c>
      <c r="B140" s="180" t="s">
        <v>2033</v>
      </c>
      <c r="C140" s="180" t="s">
        <v>633</v>
      </c>
      <c r="D140" s="180" t="s">
        <v>2034</v>
      </c>
      <c r="E140" s="180" t="s">
        <v>2035</v>
      </c>
      <c r="F140" s="180" t="s">
        <v>25</v>
      </c>
      <c r="G140" s="180">
        <v>6</v>
      </c>
      <c r="H140" s="180" t="s">
        <v>49</v>
      </c>
      <c r="I140" s="180" t="s">
        <v>40</v>
      </c>
      <c r="J140" s="180" t="s">
        <v>2036</v>
      </c>
      <c r="K140" s="180" t="s">
        <v>2037</v>
      </c>
      <c r="L140" s="180" t="s">
        <v>40</v>
      </c>
      <c r="M140" s="180" t="s">
        <v>149</v>
      </c>
      <c r="N140" s="180" t="s">
        <v>2038</v>
      </c>
      <c r="O140" s="271" t="s">
        <v>150</v>
      </c>
      <c r="P140" s="272" t="s">
        <v>150</v>
      </c>
      <c r="Q140" s="180" t="s">
        <v>150</v>
      </c>
      <c r="R140" s="180" t="s">
        <v>2039</v>
      </c>
      <c r="S140" s="180" t="s">
        <v>2040</v>
      </c>
      <c r="T140" s="380" t="s">
        <v>2041</v>
      </c>
      <c r="U140" s="181" t="s">
        <v>2042</v>
      </c>
      <c r="V140" s="181">
        <v>27626</v>
      </c>
      <c r="W140" s="187" t="s">
        <v>2043</v>
      </c>
      <c r="X140" s="187" t="s">
        <v>178</v>
      </c>
      <c r="Y140" s="187" t="s">
        <v>162</v>
      </c>
      <c r="Z140" s="187" t="s">
        <v>157</v>
      </c>
      <c r="AA140" s="180">
        <v>23.5</v>
      </c>
      <c r="AB140" s="181">
        <v>42272</v>
      </c>
      <c r="AC140" s="310">
        <v>42430</v>
      </c>
      <c r="AD140" s="181"/>
      <c r="AE140" s="274" t="s">
        <v>2044</v>
      </c>
      <c r="AF140" s="274" t="s">
        <v>2045</v>
      </c>
      <c r="AG140" s="180"/>
      <c r="AH140" s="180">
        <f t="shared" si="33"/>
        <v>2</v>
      </c>
      <c r="AI140" s="187" t="s">
        <v>160</v>
      </c>
      <c r="AJ140" s="187" t="s">
        <v>160</v>
      </c>
      <c r="AK140" s="180"/>
      <c r="AL140" s="180" t="s">
        <v>149</v>
      </c>
      <c r="AM140" s="180"/>
      <c r="AN140" s="180"/>
      <c r="AO140" s="180" t="s">
        <v>163</v>
      </c>
      <c r="AP140" s="187" t="s">
        <v>202</v>
      </c>
      <c r="AQ140" s="187" t="s">
        <v>202</v>
      </c>
      <c r="AR140" s="187" t="s">
        <v>162</v>
      </c>
      <c r="AS140" s="187"/>
      <c r="AT140" s="36" t="s">
        <v>419</v>
      </c>
      <c r="AU140" s="180" t="s">
        <v>2046</v>
      </c>
      <c r="AV140" s="181"/>
      <c r="AW140" s="182">
        <v>42428</v>
      </c>
      <c r="AX140" s="182">
        <v>42681</v>
      </c>
      <c r="AY140" s="182" t="s">
        <v>149</v>
      </c>
      <c r="AZ140" s="182">
        <v>42228</v>
      </c>
      <c r="BA140" s="182">
        <v>42249</v>
      </c>
      <c r="BB140" s="182"/>
      <c r="BC140" s="183" t="s">
        <v>2047</v>
      </c>
      <c r="BD140" s="182">
        <v>43309</v>
      </c>
      <c r="BE140" s="182" t="s">
        <v>149</v>
      </c>
      <c r="BF140" s="182">
        <v>43528</v>
      </c>
      <c r="BG140" s="182" t="s">
        <v>149</v>
      </c>
      <c r="BH140" s="181"/>
      <c r="BI140" s="181"/>
      <c r="BJ140" s="181"/>
      <c r="BK140" s="184">
        <v>43819</v>
      </c>
      <c r="BL140" s="180" t="s">
        <v>17</v>
      </c>
      <c r="BM140" s="186">
        <f t="shared" si="37"/>
        <v>46</v>
      </c>
      <c r="BN140" s="180">
        <f t="shared" si="36"/>
        <v>38</v>
      </c>
      <c r="BO140" s="180"/>
      <c r="BP140" s="180">
        <v>11</v>
      </c>
      <c r="BQ140" s="180">
        <v>3</v>
      </c>
      <c r="BR140" s="180">
        <v>5</v>
      </c>
      <c r="BS140" s="180">
        <v>2</v>
      </c>
      <c r="BT140" s="180">
        <v>0</v>
      </c>
      <c r="BU140" s="180">
        <v>0</v>
      </c>
      <c r="BV140" s="180">
        <v>0</v>
      </c>
      <c r="BW140" s="180" t="s">
        <v>162</v>
      </c>
      <c r="BX140" s="180">
        <v>0</v>
      </c>
      <c r="BY140" s="180"/>
      <c r="BZ140" s="185"/>
      <c r="CA140" s="185"/>
      <c r="CB140" s="180"/>
      <c r="CC140" s="180" t="s">
        <v>162</v>
      </c>
      <c r="CD140" s="180"/>
      <c r="CE140" s="180"/>
      <c r="CF140" s="412">
        <v>3</v>
      </c>
      <c r="CG140" s="180">
        <v>3</v>
      </c>
      <c r="CH140" s="180"/>
      <c r="CI140" s="180" t="s">
        <v>814</v>
      </c>
      <c r="CJ140"/>
    </row>
    <row r="141" spans="1:88" s="53" customFormat="1" ht="24.95" hidden="1" customHeight="1">
      <c r="A141" s="180">
        <v>141</v>
      </c>
      <c r="B141" s="180" t="s">
        <v>2048</v>
      </c>
      <c r="C141" s="180" t="s">
        <v>2049</v>
      </c>
      <c r="D141" s="180" t="s">
        <v>2050</v>
      </c>
      <c r="E141" s="180" t="s">
        <v>2051</v>
      </c>
      <c r="F141" s="180" t="s">
        <v>25</v>
      </c>
      <c r="G141" s="180">
        <v>6</v>
      </c>
      <c r="H141" s="180" t="s">
        <v>55</v>
      </c>
      <c r="I141" s="180" t="s">
        <v>43</v>
      </c>
      <c r="J141" s="180" t="s">
        <v>2052</v>
      </c>
      <c r="K141" s="180" t="s">
        <v>2053</v>
      </c>
      <c r="L141" s="180" t="s">
        <v>43</v>
      </c>
      <c r="M141" s="180" t="s">
        <v>149</v>
      </c>
      <c r="N141" s="180">
        <v>781183</v>
      </c>
      <c r="O141" s="271" t="s">
        <v>150</v>
      </c>
      <c r="P141" s="272" t="s">
        <v>150</v>
      </c>
      <c r="Q141" s="180" t="s">
        <v>150</v>
      </c>
      <c r="R141" s="180" t="s">
        <v>2054</v>
      </c>
      <c r="S141" s="180" t="s">
        <v>2055</v>
      </c>
      <c r="T141" s="381" t="s">
        <v>2056</v>
      </c>
      <c r="U141" s="181" t="s">
        <v>2057</v>
      </c>
      <c r="V141" s="181">
        <v>30471</v>
      </c>
      <c r="W141" s="187" t="s">
        <v>2058</v>
      </c>
      <c r="X141" s="187" t="s">
        <v>178</v>
      </c>
      <c r="Y141" s="187" t="s">
        <v>162</v>
      </c>
      <c r="Z141" s="187" t="s">
        <v>157</v>
      </c>
      <c r="AA141" s="180">
        <v>28</v>
      </c>
      <c r="AB141" s="181">
        <v>42036</v>
      </c>
      <c r="AC141" s="310">
        <v>42430</v>
      </c>
      <c r="AD141" s="181"/>
      <c r="AE141" s="274" t="s">
        <v>2059</v>
      </c>
      <c r="AF141" s="274" t="s">
        <v>2060</v>
      </c>
      <c r="AG141" s="180"/>
      <c r="AH141" s="180">
        <f t="shared" si="33"/>
        <v>2</v>
      </c>
      <c r="AI141" s="187" t="s">
        <v>281</v>
      </c>
      <c r="AJ141" s="180" t="s">
        <v>201</v>
      </c>
      <c r="AK141" s="180"/>
      <c r="AL141" s="180" t="s">
        <v>162</v>
      </c>
      <c r="AM141" s="180" t="s">
        <v>162</v>
      </c>
      <c r="AN141" s="180"/>
      <c r="AO141" s="180" t="s">
        <v>181</v>
      </c>
      <c r="AP141" s="187" t="s">
        <v>2061</v>
      </c>
      <c r="AQ141" s="38" t="s">
        <v>181</v>
      </c>
      <c r="AR141" s="180"/>
      <c r="AS141" s="180"/>
      <c r="AT141" s="36" t="s">
        <v>371</v>
      </c>
      <c r="AU141" s="180" t="s">
        <v>2062</v>
      </c>
      <c r="AV141" s="181"/>
      <c r="AW141" s="182">
        <v>42428</v>
      </c>
      <c r="AX141" s="182">
        <v>42681</v>
      </c>
      <c r="AY141" s="182" t="s">
        <v>149</v>
      </c>
      <c r="AZ141" s="182"/>
      <c r="BA141" s="182"/>
      <c r="BB141" s="182"/>
      <c r="BC141" s="183" t="s">
        <v>2063</v>
      </c>
      <c r="BD141" s="182">
        <v>43309</v>
      </c>
      <c r="BE141" s="182" t="s">
        <v>149</v>
      </c>
      <c r="BF141" s="182">
        <v>43528</v>
      </c>
      <c r="BG141" s="182" t="s">
        <v>149</v>
      </c>
      <c r="BH141" s="181">
        <v>44680</v>
      </c>
      <c r="BI141" s="181"/>
      <c r="BJ141" s="181"/>
      <c r="BK141" s="184">
        <v>44718</v>
      </c>
      <c r="BL141" s="189" t="s">
        <v>17</v>
      </c>
      <c r="BM141" s="186">
        <f t="shared" si="37"/>
        <v>76</v>
      </c>
      <c r="BN141" s="180">
        <f t="shared" si="36"/>
        <v>67</v>
      </c>
      <c r="BO141" s="187" t="s">
        <v>2064</v>
      </c>
      <c r="BP141" s="180">
        <v>0</v>
      </c>
      <c r="BQ141" s="180">
        <v>18</v>
      </c>
      <c r="BR141" s="180">
        <v>0</v>
      </c>
      <c r="BS141" s="180">
        <v>1</v>
      </c>
      <c r="BT141" s="180">
        <v>0</v>
      </c>
      <c r="BU141" s="180">
        <v>0</v>
      </c>
      <c r="BV141" s="180">
        <v>0</v>
      </c>
      <c r="BW141" s="180" t="s">
        <v>162</v>
      </c>
      <c r="BX141" s="180">
        <v>0</v>
      </c>
      <c r="BY141" s="180"/>
      <c r="BZ141" s="185"/>
      <c r="CA141" s="185"/>
      <c r="CB141" s="180"/>
      <c r="CC141" s="180" t="s">
        <v>162</v>
      </c>
      <c r="CD141" s="180"/>
      <c r="CE141" s="180"/>
      <c r="CF141" s="412">
        <v>3</v>
      </c>
      <c r="CG141" s="180">
        <v>3</v>
      </c>
      <c r="CH141" s="180"/>
      <c r="CI141" s="180" t="s">
        <v>814</v>
      </c>
      <c r="CJ141"/>
    </row>
    <row r="142" spans="1:88" s="53" customFormat="1" ht="24.95" hidden="1" customHeight="1">
      <c r="A142" s="180">
        <v>142</v>
      </c>
      <c r="B142" s="180" t="s">
        <v>2065</v>
      </c>
      <c r="C142" s="180" t="s">
        <v>2066</v>
      </c>
      <c r="D142" s="180" t="s">
        <v>2067</v>
      </c>
      <c r="E142" s="180" t="s">
        <v>2068</v>
      </c>
      <c r="F142" s="180" t="s">
        <v>25</v>
      </c>
      <c r="G142" s="180">
        <v>6</v>
      </c>
      <c r="H142" s="180" t="s">
        <v>51</v>
      </c>
      <c r="I142" s="180" t="s">
        <v>37</v>
      </c>
      <c r="J142" s="180" t="s">
        <v>1429</v>
      </c>
      <c r="K142" s="180" t="s">
        <v>1500</v>
      </c>
      <c r="L142" s="180" t="s">
        <v>37</v>
      </c>
      <c r="M142" s="180" t="s">
        <v>149</v>
      </c>
      <c r="N142" s="180" t="s">
        <v>2069</v>
      </c>
      <c r="O142" s="271" t="s">
        <v>150</v>
      </c>
      <c r="P142" s="272" t="s">
        <v>150</v>
      </c>
      <c r="Q142" s="180"/>
      <c r="R142" s="180" t="s">
        <v>2070</v>
      </c>
      <c r="S142" s="180" t="s">
        <v>2071</v>
      </c>
      <c r="T142" s="380" t="s">
        <v>2072</v>
      </c>
      <c r="U142" s="181" t="s">
        <v>2073</v>
      </c>
      <c r="V142" s="181">
        <v>29550</v>
      </c>
      <c r="W142" s="187" t="s">
        <v>2074</v>
      </c>
      <c r="X142" s="187" t="s">
        <v>178</v>
      </c>
      <c r="Y142" s="187" t="s">
        <v>162</v>
      </c>
      <c r="Z142" s="187" t="s">
        <v>157</v>
      </c>
      <c r="AA142" s="180">
        <v>19</v>
      </c>
      <c r="AB142" s="181">
        <v>41908</v>
      </c>
      <c r="AC142" s="310">
        <v>42430</v>
      </c>
      <c r="AD142" s="181"/>
      <c r="AE142" s="274" t="s">
        <v>2075</v>
      </c>
      <c r="AF142" s="339" t="s">
        <v>2076</v>
      </c>
      <c r="AG142" s="180"/>
      <c r="AH142" s="180">
        <f t="shared" si="33"/>
        <v>2</v>
      </c>
      <c r="AI142" s="37" t="s">
        <v>160</v>
      </c>
      <c r="AJ142" s="180"/>
      <c r="AK142" s="180"/>
      <c r="AL142" s="180" t="s">
        <v>149</v>
      </c>
      <c r="AM142" s="180"/>
      <c r="AN142" s="180"/>
      <c r="AO142" s="180" t="s">
        <v>163</v>
      </c>
      <c r="AP142" s="187" t="s">
        <v>202</v>
      </c>
      <c r="AQ142" s="187" t="s">
        <v>948</v>
      </c>
      <c r="AR142" s="180" t="s">
        <v>149</v>
      </c>
      <c r="AS142" s="180"/>
      <c r="AT142" s="36" t="s">
        <v>284</v>
      </c>
      <c r="AU142" s="180" t="s">
        <v>2077</v>
      </c>
      <c r="AV142" s="181"/>
      <c r="AW142" s="182">
        <v>42428</v>
      </c>
      <c r="AX142" s="182">
        <v>42681</v>
      </c>
      <c r="AY142" s="182" t="s">
        <v>149</v>
      </c>
      <c r="AZ142" s="182"/>
      <c r="BA142" s="182"/>
      <c r="BB142" s="182"/>
      <c r="BC142" s="183" t="s">
        <v>2078</v>
      </c>
      <c r="BD142" s="182">
        <v>43309</v>
      </c>
      <c r="BE142" s="182" t="s">
        <v>149</v>
      </c>
      <c r="BF142" s="182">
        <v>44410</v>
      </c>
      <c r="BG142" s="181" t="s">
        <v>162</v>
      </c>
      <c r="BH142" s="181"/>
      <c r="BI142" s="181"/>
      <c r="BJ142" s="181"/>
      <c r="BK142" s="184">
        <v>43281</v>
      </c>
      <c r="BL142" s="180" t="s">
        <v>17</v>
      </c>
      <c r="BM142" s="186">
        <f t="shared" si="37"/>
        <v>29</v>
      </c>
      <c r="BN142" s="180">
        <f t="shared" si="36"/>
        <v>20</v>
      </c>
      <c r="BO142" s="180"/>
      <c r="BP142" s="180">
        <v>2</v>
      </c>
      <c r="BQ142" s="180">
        <v>1</v>
      </c>
      <c r="BR142" s="180">
        <v>8</v>
      </c>
      <c r="BS142" s="180">
        <v>3</v>
      </c>
      <c r="BT142" s="180">
        <v>0</v>
      </c>
      <c r="BU142" s="180">
        <v>0</v>
      </c>
      <c r="BV142" s="180">
        <v>0</v>
      </c>
      <c r="BW142" s="180" t="s">
        <v>162</v>
      </c>
      <c r="BX142" s="180">
        <v>0</v>
      </c>
      <c r="BY142" s="180"/>
      <c r="BZ142" s="185"/>
      <c r="CA142" s="185"/>
      <c r="CB142" s="180"/>
      <c r="CC142" s="180" t="s">
        <v>162</v>
      </c>
      <c r="CD142" s="180"/>
      <c r="CE142" s="180"/>
      <c r="CF142" s="412">
        <v>1</v>
      </c>
      <c r="CG142" s="180">
        <v>1</v>
      </c>
      <c r="CH142" s="180"/>
      <c r="CI142" s="180" t="s">
        <v>814</v>
      </c>
      <c r="CJ142"/>
    </row>
    <row r="143" spans="1:88" s="53" customFormat="1" ht="24.95" hidden="1" customHeight="1">
      <c r="A143" s="180">
        <v>143</v>
      </c>
      <c r="B143" s="180" t="s">
        <v>2079</v>
      </c>
      <c r="C143" s="180" t="s">
        <v>2080</v>
      </c>
      <c r="D143" s="180" t="s">
        <v>2081</v>
      </c>
      <c r="E143" s="180" t="s">
        <v>2082</v>
      </c>
      <c r="F143" s="180" t="s">
        <v>25</v>
      </c>
      <c r="G143" s="180">
        <v>6</v>
      </c>
      <c r="H143" s="180" t="s">
        <v>49</v>
      </c>
      <c r="I143" s="180" t="s">
        <v>40</v>
      </c>
      <c r="J143" s="180" t="s">
        <v>2083</v>
      </c>
      <c r="K143" s="180" t="s">
        <v>2084</v>
      </c>
      <c r="L143" s="180" t="s">
        <v>40</v>
      </c>
      <c r="M143" s="180" t="s">
        <v>149</v>
      </c>
      <c r="N143" s="180" t="s">
        <v>2085</v>
      </c>
      <c r="O143" s="271" t="s">
        <v>150</v>
      </c>
      <c r="P143" s="272" t="s">
        <v>150</v>
      </c>
      <c r="Q143" s="180" t="s">
        <v>150</v>
      </c>
      <c r="R143" s="180" t="s">
        <v>2086</v>
      </c>
      <c r="S143" s="180" t="s">
        <v>2087</v>
      </c>
      <c r="T143" s="380" t="s">
        <v>2088</v>
      </c>
      <c r="U143" s="181" t="s">
        <v>2089</v>
      </c>
      <c r="V143" s="181">
        <v>29969</v>
      </c>
      <c r="W143" s="187" t="s">
        <v>2090</v>
      </c>
      <c r="X143" s="187" t="s">
        <v>2091</v>
      </c>
      <c r="Y143" s="187" t="s">
        <v>156</v>
      </c>
      <c r="Z143" s="187" t="s">
        <v>157</v>
      </c>
      <c r="AA143" s="180">
        <v>17.5</v>
      </c>
      <c r="AB143" s="181">
        <v>42649</v>
      </c>
      <c r="AC143" s="310">
        <v>42430</v>
      </c>
      <c r="AD143" s="181"/>
      <c r="AE143" s="274" t="s">
        <v>2092</v>
      </c>
      <c r="AF143" s="274" t="s">
        <v>2093</v>
      </c>
      <c r="AG143" s="180" t="s">
        <v>2094</v>
      </c>
      <c r="AH143" s="180">
        <f t="shared" si="33"/>
        <v>3</v>
      </c>
      <c r="AI143" s="37" t="s">
        <v>160</v>
      </c>
      <c r="AJ143" s="37" t="s">
        <v>160</v>
      </c>
      <c r="AK143" s="37" t="s">
        <v>160</v>
      </c>
      <c r="AL143" s="37" t="s">
        <v>149</v>
      </c>
      <c r="AM143" s="37" t="s">
        <v>162</v>
      </c>
      <c r="AN143" s="37" t="s">
        <v>162</v>
      </c>
      <c r="AO143" s="37" t="s">
        <v>163</v>
      </c>
      <c r="AP143" s="187" t="s">
        <v>202</v>
      </c>
      <c r="AQ143" s="187" t="s">
        <v>249</v>
      </c>
      <c r="AR143" s="187" t="s">
        <v>149</v>
      </c>
      <c r="AS143" s="187" t="s">
        <v>2095</v>
      </c>
      <c r="AT143" s="36" t="s">
        <v>419</v>
      </c>
      <c r="AU143" s="180" t="s">
        <v>2096</v>
      </c>
      <c r="AV143" s="181"/>
      <c r="AW143" s="182">
        <v>42428</v>
      </c>
      <c r="AX143" s="182">
        <v>42681</v>
      </c>
      <c r="AY143" s="182" t="s">
        <v>149</v>
      </c>
      <c r="AZ143" s="182">
        <v>42653</v>
      </c>
      <c r="BA143" s="182">
        <v>42548</v>
      </c>
      <c r="BB143" s="182"/>
      <c r="BC143" s="183" t="s">
        <v>2097</v>
      </c>
      <c r="BD143" s="182">
        <v>43309</v>
      </c>
      <c r="BE143" s="182" t="s">
        <v>149</v>
      </c>
      <c r="BF143" s="182">
        <v>43528</v>
      </c>
      <c r="BG143" s="182" t="s">
        <v>149</v>
      </c>
      <c r="BH143" s="181"/>
      <c r="BI143" s="181"/>
      <c r="BJ143" s="181"/>
      <c r="BK143" s="184">
        <v>43789</v>
      </c>
      <c r="BL143" s="180" t="s">
        <v>17</v>
      </c>
      <c r="BM143" s="186">
        <f t="shared" si="37"/>
        <v>45</v>
      </c>
      <c r="BN143" s="180">
        <f t="shared" si="36"/>
        <v>37</v>
      </c>
      <c r="BO143" s="180"/>
      <c r="BP143" s="180">
        <v>2</v>
      </c>
      <c r="BQ143" s="180">
        <v>2</v>
      </c>
      <c r="BR143" s="180">
        <v>2</v>
      </c>
      <c r="BS143" s="180">
        <v>4</v>
      </c>
      <c r="BT143" s="180">
        <v>0</v>
      </c>
      <c r="BU143" s="180">
        <v>0</v>
      </c>
      <c r="BV143" s="180">
        <v>0</v>
      </c>
      <c r="BW143" s="180" t="s">
        <v>2098</v>
      </c>
      <c r="BX143" s="180">
        <v>0</v>
      </c>
      <c r="BY143" s="180"/>
      <c r="BZ143" s="185"/>
      <c r="CA143" s="185"/>
      <c r="CB143" s="180"/>
      <c r="CC143" s="180" t="s">
        <v>162</v>
      </c>
      <c r="CD143" s="180"/>
      <c r="CE143" s="180"/>
      <c r="CF143" s="412">
        <v>2</v>
      </c>
      <c r="CG143" s="180">
        <v>2</v>
      </c>
      <c r="CH143" s="180"/>
      <c r="CI143" s="180" t="s">
        <v>1321</v>
      </c>
      <c r="CJ143"/>
    </row>
    <row r="144" spans="1:88" s="53" customFormat="1" ht="24.95" hidden="1" customHeight="1">
      <c r="A144" s="180">
        <v>144</v>
      </c>
      <c r="B144" s="180" t="s">
        <v>2099</v>
      </c>
      <c r="C144" s="180" t="s">
        <v>2100</v>
      </c>
      <c r="D144" s="180" t="s">
        <v>2101</v>
      </c>
      <c r="E144" s="180" t="s">
        <v>2102</v>
      </c>
      <c r="F144" s="180" t="s">
        <v>25</v>
      </c>
      <c r="G144" s="180">
        <v>6</v>
      </c>
      <c r="H144" s="180" t="s">
        <v>51</v>
      </c>
      <c r="I144" s="180" t="s">
        <v>30</v>
      </c>
      <c r="J144" s="180" t="s">
        <v>606</v>
      </c>
      <c r="K144" s="180"/>
      <c r="L144" s="180" t="s">
        <v>43</v>
      </c>
      <c r="M144" s="180" t="s">
        <v>162</v>
      </c>
      <c r="N144" s="180" t="s">
        <v>2103</v>
      </c>
      <c r="O144" s="271" t="s">
        <v>150</v>
      </c>
      <c r="P144" s="272" t="s">
        <v>150</v>
      </c>
      <c r="Q144" s="180"/>
      <c r="R144" s="180" t="s">
        <v>2104</v>
      </c>
      <c r="S144" s="190" t="s">
        <v>2105</v>
      </c>
      <c r="T144" s="381" t="s">
        <v>2106</v>
      </c>
      <c r="U144" s="181" t="s">
        <v>793</v>
      </c>
      <c r="V144" s="181">
        <v>26560</v>
      </c>
      <c r="W144" s="187" t="s">
        <v>2107</v>
      </c>
      <c r="X144" s="187" t="s">
        <v>178</v>
      </c>
      <c r="Y144" s="187" t="s">
        <v>162</v>
      </c>
      <c r="Z144" s="187" t="s">
        <v>157</v>
      </c>
      <c r="AA144" s="180">
        <v>4</v>
      </c>
      <c r="AB144" s="181">
        <v>42891</v>
      </c>
      <c r="AC144" s="310">
        <v>42430</v>
      </c>
      <c r="AD144" s="181"/>
      <c r="AE144" s="180" t="s">
        <v>2108</v>
      </c>
      <c r="AF144" s="180" t="s">
        <v>2109</v>
      </c>
      <c r="AG144" s="180"/>
      <c r="AH144" s="180">
        <f t="shared" si="33"/>
        <v>2</v>
      </c>
      <c r="AI144" s="180"/>
      <c r="AJ144" s="180"/>
      <c r="AK144" s="180"/>
      <c r="AL144" s="180"/>
      <c r="AM144" s="180"/>
      <c r="AN144" s="180"/>
      <c r="AO144" s="180" t="s">
        <v>163</v>
      </c>
      <c r="AP144" s="187" t="s">
        <v>1867</v>
      </c>
      <c r="AQ144" s="180" t="s">
        <v>202</v>
      </c>
      <c r="AR144" s="180"/>
      <c r="AS144" s="180"/>
      <c r="AT144" s="36" t="s">
        <v>327</v>
      </c>
      <c r="AU144" s="180" t="s">
        <v>2110</v>
      </c>
      <c r="AV144" s="181"/>
      <c r="AW144" s="182">
        <v>42428</v>
      </c>
      <c r="AX144" s="182">
        <v>42681</v>
      </c>
      <c r="AY144" s="182" t="s">
        <v>149</v>
      </c>
      <c r="AZ144" s="182">
        <v>43069</v>
      </c>
      <c r="BA144" s="182">
        <v>43138</v>
      </c>
      <c r="BB144" s="182"/>
      <c r="BC144" s="183"/>
      <c r="BD144" s="344">
        <v>43675</v>
      </c>
      <c r="BE144" s="344" t="s">
        <v>162</v>
      </c>
      <c r="BF144" s="344"/>
      <c r="BG144" s="344" t="s">
        <v>162</v>
      </c>
      <c r="BH144" s="181"/>
      <c r="BI144" s="181"/>
      <c r="BJ144" s="181"/>
      <c r="BK144" s="191">
        <v>45105</v>
      </c>
      <c r="BL144" s="189" t="s">
        <v>17</v>
      </c>
      <c r="BM144" s="186">
        <f t="shared" si="37"/>
        <v>89</v>
      </c>
      <c r="BN144" s="180">
        <f t="shared" si="36"/>
        <v>80</v>
      </c>
      <c r="BO144" s="180"/>
      <c r="BP144" s="180">
        <v>3</v>
      </c>
      <c r="BQ144" s="180">
        <v>9</v>
      </c>
      <c r="BR144" s="180">
        <v>0</v>
      </c>
      <c r="BS144" s="180">
        <v>2</v>
      </c>
      <c r="BT144" s="180">
        <v>0</v>
      </c>
      <c r="BU144" s="180">
        <v>0</v>
      </c>
      <c r="BV144" s="180">
        <v>0</v>
      </c>
      <c r="BW144" s="180" t="s">
        <v>162</v>
      </c>
      <c r="BX144" s="180">
        <v>0</v>
      </c>
      <c r="BY144" s="180"/>
      <c r="BZ144" s="185"/>
      <c r="CA144" s="185"/>
      <c r="CB144" s="180"/>
      <c r="CC144" s="180" t="s">
        <v>162</v>
      </c>
      <c r="CD144" s="180"/>
      <c r="CE144" s="180"/>
      <c r="CF144" s="412">
        <v>2</v>
      </c>
      <c r="CG144" s="180"/>
      <c r="CH144" s="180"/>
      <c r="CI144" s="180" t="s">
        <v>814</v>
      </c>
      <c r="CJ144"/>
    </row>
    <row r="145" spans="1:88" s="53" customFormat="1" ht="24.95" hidden="1" customHeight="1">
      <c r="A145" s="180">
        <v>145</v>
      </c>
      <c r="B145" s="180" t="s">
        <v>2111</v>
      </c>
      <c r="C145" s="180" t="s">
        <v>2112</v>
      </c>
      <c r="D145" s="180" t="s">
        <v>2113</v>
      </c>
      <c r="E145" s="180" t="s">
        <v>2114</v>
      </c>
      <c r="F145" s="180" t="s">
        <v>25</v>
      </c>
      <c r="G145" s="180">
        <v>6</v>
      </c>
      <c r="H145" s="180" t="s">
        <v>55</v>
      </c>
      <c r="I145" s="180" t="s">
        <v>43</v>
      </c>
      <c r="J145" s="180" t="s">
        <v>2115</v>
      </c>
      <c r="K145" s="180" t="s">
        <v>606</v>
      </c>
      <c r="L145" s="180" t="s">
        <v>43</v>
      </c>
      <c r="M145" s="180" t="s">
        <v>149</v>
      </c>
      <c r="N145" s="180" t="s">
        <v>2116</v>
      </c>
      <c r="O145" s="271" t="s">
        <v>150</v>
      </c>
      <c r="P145" s="272" t="s">
        <v>150</v>
      </c>
      <c r="Q145" s="180" t="s">
        <v>150</v>
      </c>
      <c r="R145" s="190" t="s">
        <v>2117</v>
      </c>
      <c r="S145" s="180" t="s">
        <v>2118</v>
      </c>
      <c r="T145" s="380" t="s">
        <v>2119</v>
      </c>
      <c r="U145" s="181" t="s">
        <v>2120</v>
      </c>
      <c r="V145" s="181">
        <v>26993</v>
      </c>
      <c r="W145" s="187" t="s">
        <v>2121</v>
      </c>
      <c r="X145" s="187" t="s">
        <v>178</v>
      </c>
      <c r="Y145" s="187" t="s">
        <v>162</v>
      </c>
      <c r="Z145" s="187" t="s">
        <v>157</v>
      </c>
      <c r="AA145" s="180">
        <v>12</v>
      </c>
      <c r="AB145" s="181">
        <v>42373</v>
      </c>
      <c r="AC145" s="310">
        <v>42430</v>
      </c>
      <c r="AD145" s="181"/>
      <c r="AE145" s="274" t="s">
        <v>1522</v>
      </c>
      <c r="AF145" s="274" t="s">
        <v>2122</v>
      </c>
      <c r="AG145" s="180"/>
      <c r="AH145" s="180">
        <f t="shared" si="33"/>
        <v>2</v>
      </c>
      <c r="AI145" s="37" t="s">
        <v>160</v>
      </c>
      <c r="AJ145" s="37" t="s">
        <v>160</v>
      </c>
      <c r="AK145" s="180"/>
      <c r="AL145" s="180" t="s">
        <v>149</v>
      </c>
      <c r="AM145" s="180" t="s">
        <v>149</v>
      </c>
      <c r="AN145" s="180"/>
      <c r="AO145" s="180" t="s">
        <v>163</v>
      </c>
      <c r="AP145" s="187" t="s">
        <v>2123</v>
      </c>
      <c r="AQ145" s="180" t="s">
        <v>2124</v>
      </c>
      <c r="AR145" s="180"/>
      <c r="AS145" s="180"/>
      <c r="AT145" s="36" t="s">
        <v>371</v>
      </c>
      <c r="AU145" s="180" t="s">
        <v>2125</v>
      </c>
      <c r="AV145" s="181"/>
      <c r="AW145" s="182">
        <v>42428</v>
      </c>
      <c r="AX145" s="182">
        <v>42681</v>
      </c>
      <c r="AY145" s="182" t="s">
        <v>149</v>
      </c>
      <c r="AZ145" s="182">
        <v>42753</v>
      </c>
      <c r="BA145" s="182">
        <v>42762</v>
      </c>
      <c r="BB145" s="182"/>
      <c r="BC145" s="183" t="s">
        <v>2126</v>
      </c>
      <c r="BD145" s="182">
        <v>43309</v>
      </c>
      <c r="BE145" s="182" t="s">
        <v>149</v>
      </c>
      <c r="BF145" s="182">
        <v>43528</v>
      </c>
      <c r="BG145" s="182" t="s">
        <v>149</v>
      </c>
      <c r="BH145" s="181"/>
      <c r="BI145" s="181"/>
      <c r="BJ145" s="181"/>
      <c r="BK145" s="184">
        <v>44316</v>
      </c>
      <c r="BL145" s="180" t="s">
        <v>17</v>
      </c>
      <c r="BM145" s="186">
        <f>DATEDIF(AW145,BK145, "M")+1</f>
        <v>63</v>
      </c>
      <c r="BN145" s="180">
        <f t="shared" si="36"/>
        <v>54</v>
      </c>
      <c r="BO145" s="187" t="s">
        <v>2127</v>
      </c>
      <c r="BP145" s="180">
        <v>2</v>
      </c>
      <c r="BQ145" s="180">
        <v>6</v>
      </c>
      <c r="BR145" s="180">
        <v>1</v>
      </c>
      <c r="BS145" s="180">
        <v>3</v>
      </c>
      <c r="BT145" s="180">
        <v>1</v>
      </c>
      <c r="BU145" s="180">
        <v>0</v>
      </c>
      <c r="BV145" s="180">
        <v>0</v>
      </c>
      <c r="BW145" s="180" t="s">
        <v>162</v>
      </c>
      <c r="BX145" s="180">
        <v>0</v>
      </c>
      <c r="BY145" s="180"/>
      <c r="BZ145" s="185"/>
      <c r="CA145" s="185"/>
      <c r="CB145" s="180"/>
      <c r="CC145" s="180" t="s">
        <v>162</v>
      </c>
      <c r="CD145" s="180"/>
      <c r="CE145" s="180"/>
      <c r="CF145" s="412">
        <v>2</v>
      </c>
      <c r="CG145" s="180">
        <v>2</v>
      </c>
      <c r="CH145" s="180"/>
      <c r="CI145" s="180" t="s">
        <v>814</v>
      </c>
      <c r="CJ145"/>
    </row>
    <row r="146" spans="1:88" s="53" customFormat="1" ht="24.95" customHeight="1">
      <c r="A146" s="180">
        <v>146</v>
      </c>
      <c r="B146" s="180" t="s">
        <v>2128</v>
      </c>
      <c r="C146" s="180" t="s">
        <v>2129</v>
      </c>
      <c r="D146" s="180" t="s">
        <v>2130</v>
      </c>
      <c r="E146" s="180" t="s">
        <v>2131</v>
      </c>
      <c r="F146" s="180" t="s">
        <v>25</v>
      </c>
      <c r="G146" s="180">
        <v>6</v>
      </c>
      <c r="H146" s="180" t="s">
        <v>56</v>
      </c>
      <c r="I146" s="180" t="s">
        <v>38</v>
      </c>
      <c r="J146" s="180" t="s">
        <v>2132</v>
      </c>
      <c r="K146" s="180" t="s">
        <v>2133</v>
      </c>
      <c r="L146" s="180" t="s">
        <v>39</v>
      </c>
      <c r="M146" s="180" t="s">
        <v>162</v>
      </c>
      <c r="N146" s="180" t="s">
        <v>2134</v>
      </c>
      <c r="O146" s="271" t="s">
        <v>150</v>
      </c>
      <c r="P146" s="272" t="s">
        <v>150</v>
      </c>
      <c r="Q146" s="180"/>
      <c r="R146" s="180" t="s">
        <v>2135</v>
      </c>
      <c r="S146" s="180" t="s">
        <v>2136</v>
      </c>
      <c r="T146" s="381" t="s">
        <v>2137</v>
      </c>
      <c r="U146" s="181" t="s">
        <v>2138</v>
      </c>
      <c r="V146" s="181">
        <v>28749</v>
      </c>
      <c r="W146" s="187" t="s">
        <v>2139</v>
      </c>
      <c r="X146" s="187" t="s">
        <v>2091</v>
      </c>
      <c r="Y146" s="187" t="s">
        <v>156</v>
      </c>
      <c r="Z146" s="187" t="s">
        <v>157</v>
      </c>
      <c r="AA146" s="180">
        <v>36</v>
      </c>
      <c r="AB146" s="181">
        <v>42663</v>
      </c>
      <c r="AC146" s="310">
        <v>42430</v>
      </c>
      <c r="AD146" s="181"/>
      <c r="AE146" s="274" t="s">
        <v>2140</v>
      </c>
      <c r="AF146" s="180"/>
      <c r="AG146" s="180"/>
      <c r="AH146" s="180">
        <f t="shared" si="33"/>
        <v>1</v>
      </c>
      <c r="AI146" s="187" t="s">
        <v>161</v>
      </c>
      <c r="AJ146" s="180"/>
      <c r="AK146" s="180"/>
      <c r="AL146" s="180" t="s">
        <v>162</v>
      </c>
      <c r="AM146" s="180"/>
      <c r="AN146" s="180"/>
      <c r="AO146" s="180" t="s">
        <v>181</v>
      </c>
      <c r="AP146" s="187" t="s">
        <v>2141</v>
      </c>
      <c r="AQ146" s="180" t="s">
        <v>597</v>
      </c>
      <c r="AR146" s="180"/>
      <c r="AS146" s="180"/>
      <c r="AT146" s="36" t="s">
        <v>1273</v>
      </c>
      <c r="AU146" s="180" t="s">
        <v>2142</v>
      </c>
      <c r="AV146" s="181"/>
      <c r="AW146" s="182">
        <v>42428</v>
      </c>
      <c r="AX146" s="182">
        <v>42681</v>
      </c>
      <c r="AY146" s="182" t="s">
        <v>149</v>
      </c>
      <c r="AZ146" s="182">
        <v>42838</v>
      </c>
      <c r="BA146" s="182">
        <v>42936</v>
      </c>
      <c r="BB146" s="182"/>
      <c r="BC146" s="183" t="s">
        <v>2143</v>
      </c>
      <c r="BD146" s="182">
        <v>43309</v>
      </c>
      <c r="BE146" s="182" t="s">
        <v>149</v>
      </c>
      <c r="BF146" s="182">
        <v>43528</v>
      </c>
      <c r="BG146" s="182" t="s">
        <v>149</v>
      </c>
      <c r="BH146" s="181"/>
      <c r="BI146" s="181"/>
      <c r="BJ146" s="181"/>
      <c r="BK146" s="184">
        <v>45443</v>
      </c>
      <c r="BL146" s="192" t="s">
        <v>17</v>
      </c>
      <c r="BM146" s="186">
        <f>DATEDIF(AW146,BK146, "M")+1</f>
        <v>100</v>
      </c>
      <c r="BN146" s="180">
        <f t="shared" si="36"/>
        <v>91</v>
      </c>
      <c r="BO146" s="180"/>
      <c r="BP146" s="180">
        <v>2</v>
      </c>
      <c r="BQ146" s="180">
        <v>1</v>
      </c>
      <c r="BR146" s="180">
        <v>0</v>
      </c>
      <c r="BS146" s="180">
        <v>0</v>
      </c>
      <c r="BT146" s="180">
        <v>0</v>
      </c>
      <c r="BU146" s="180">
        <v>0</v>
      </c>
      <c r="BV146" s="180">
        <v>0</v>
      </c>
      <c r="BW146" s="180" t="s">
        <v>2098</v>
      </c>
      <c r="BX146" s="180">
        <v>0</v>
      </c>
      <c r="BY146" s="180"/>
      <c r="BZ146" s="185"/>
      <c r="CA146" s="185"/>
      <c r="CB146" s="180"/>
      <c r="CC146" s="180" t="s">
        <v>162</v>
      </c>
      <c r="CD146" s="180"/>
      <c r="CE146" s="180"/>
      <c r="CF146" s="412"/>
      <c r="CG146" s="180"/>
      <c r="CH146" s="180"/>
      <c r="CI146" s="180" t="s">
        <v>1830</v>
      </c>
      <c r="CJ146"/>
    </row>
    <row r="147" spans="1:88" ht="24.95" hidden="1" customHeight="1">
      <c r="A147" s="97">
        <v>147</v>
      </c>
      <c r="B147" s="97" t="s">
        <v>2144</v>
      </c>
      <c r="C147" s="97" t="s">
        <v>2145</v>
      </c>
      <c r="D147" s="97" t="s">
        <v>2146</v>
      </c>
      <c r="E147" s="97" t="s">
        <v>2147</v>
      </c>
      <c r="F147" s="97" t="s">
        <v>24</v>
      </c>
      <c r="G147" s="97">
        <v>6</v>
      </c>
      <c r="H147" s="97" t="s">
        <v>49</v>
      </c>
      <c r="I147" s="97" t="s">
        <v>35</v>
      </c>
      <c r="J147" s="97" t="s">
        <v>2148</v>
      </c>
      <c r="K147" s="97" t="s">
        <v>2149</v>
      </c>
      <c r="L147" s="97" t="s">
        <v>43</v>
      </c>
      <c r="M147" s="97" t="s">
        <v>162</v>
      </c>
      <c r="N147" s="97" t="s">
        <v>167</v>
      </c>
      <c r="O147" s="97" t="s">
        <v>167</v>
      </c>
      <c r="P147" s="97" t="s">
        <v>167</v>
      </c>
      <c r="Q147" s="97" t="s">
        <v>167</v>
      </c>
      <c r="R147" s="97" t="s">
        <v>2150</v>
      </c>
      <c r="S147" s="97" t="s">
        <v>2151</v>
      </c>
      <c r="T147" s="371" t="s">
        <v>2152</v>
      </c>
      <c r="U147" s="98"/>
      <c r="V147" s="98"/>
      <c r="W147" s="179"/>
      <c r="X147" s="179"/>
      <c r="Y147" s="179"/>
      <c r="Z147" s="179"/>
      <c r="AA147" s="97"/>
      <c r="AB147" s="98"/>
      <c r="AC147" s="303">
        <v>42795</v>
      </c>
      <c r="AD147" s="98">
        <v>43342</v>
      </c>
      <c r="AE147" s="98"/>
      <c r="AF147" s="98"/>
      <c r="AG147" s="98"/>
      <c r="AH147" s="97">
        <f t="shared" si="33"/>
        <v>0</v>
      </c>
      <c r="AI147" s="98"/>
      <c r="AJ147" s="98"/>
      <c r="AK147" s="98"/>
      <c r="AL147" s="98"/>
      <c r="AM147" s="98"/>
      <c r="AN147" s="98"/>
      <c r="AO147" s="98"/>
      <c r="AP147" s="98"/>
      <c r="AQ147" s="98"/>
      <c r="AR147" s="98"/>
      <c r="AS147" s="98"/>
      <c r="AT147" s="10" t="s">
        <v>203</v>
      </c>
      <c r="AU147" s="97"/>
      <c r="AV147" s="98"/>
      <c r="AW147" s="99">
        <v>42428</v>
      </c>
      <c r="AX147" s="99"/>
      <c r="AY147" s="99"/>
      <c r="AZ147" s="99"/>
      <c r="BA147" s="99"/>
      <c r="BB147" s="99"/>
      <c r="BC147" s="100"/>
      <c r="BD147" s="99"/>
      <c r="BE147" s="99"/>
      <c r="BF147" s="99"/>
      <c r="BG147" s="99"/>
      <c r="BH147" s="98"/>
      <c r="BI147" s="98"/>
      <c r="BJ147" s="98"/>
      <c r="BK147" s="98"/>
      <c r="BL147" s="97" t="s">
        <v>19</v>
      </c>
      <c r="BM147" s="235" t="s">
        <v>19</v>
      </c>
      <c r="BN147" s="235"/>
      <c r="BO147" s="97"/>
      <c r="BP147" s="97"/>
      <c r="BQ147" s="97"/>
      <c r="BR147" s="97"/>
      <c r="BS147" s="97"/>
      <c r="BT147" s="97"/>
      <c r="BU147" s="97"/>
      <c r="BV147" s="97"/>
      <c r="BW147" s="97" t="s">
        <v>162</v>
      </c>
      <c r="BX147" s="97"/>
      <c r="BY147" s="97"/>
      <c r="BZ147" s="101"/>
      <c r="CA147" s="101"/>
      <c r="CB147" s="97"/>
      <c r="CC147" s="97"/>
      <c r="CD147" s="97"/>
      <c r="CE147" s="97"/>
      <c r="CF147" s="119"/>
      <c r="CG147" s="97"/>
      <c r="CH147" s="97"/>
      <c r="CI147" s="97" t="s">
        <v>1830</v>
      </c>
    </row>
    <row r="148" spans="1:88" s="53" customFormat="1" ht="24.95" customHeight="1">
      <c r="A148" s="193">
        <v>148</v>
      </c>
      <c r="B148" s="193" t="s">
        <v>2153</v>
      </c>
      <c r="C148" s="193" t="s">
        <v>2154</v>
      </c>
      <c r="D148" s="193" t="s">
        <v>2155</v>
      </c>
      <c r="E148" s="193" t="s">
        <v>2156</v>
      </c>
      <c r="F148" s="193" t="s">
        <v>25</v>
      </c>
      <c r="G148" s="193">
        <v>7</v>
      </c>
      <c r="H148" s="193" t="s">
        <v>55</v>
      </c>
      <c r="I148" s="193" t="s">
        <v>43</v>
      </c>
      <c r="J148" s="193" t="s">
        <v>2157</v>
      </c>
      <c r="K148" s="193" t="s">
        <v>1789</v>
      </c>
      <c r="L148" s="193" t="s">
        <v>43</v>
      </c>
      <c r="M148" s="193" t="s">
        <v>149</v>
      </c>
      <c r="N148" s="193">
        <v>530939</v>
      </c>
      <c r="O148" s="193" t="s">
        <v>321</v>
      </c>
      <c r="P148" s="193" t="s">
        <v>321</v>
      </c>
      <c r="Q148" s="193" t="s">
        <v>321</v>
      </c>
      <c r="R148" s="420" t="s">
        <v>2158</v>
      </c>
      <c r="S148" s="193" t="s">
        <v>2159</v>
      </c>
      <c r="T148" s="382" t="s">
        <v>2160</v>
      </c>
      <c r="U148" s="194" t="s">
        <v>2161</v>
      </c>
      <c r="V148" s="194">
        <v>27288</v>
      </c>
      <c r="W148" s="202" t="s">
        <v>2162</v>
      </c>
      <c r="X148" s="202" t="s">
        <v>178</v>
      </c>
      <c r="Y148" s="202" t="s">
        <v>162</v>
      </c>
      <c r="Z148" s="202"/>
      <c r="AA148" s="193">
        <v>3.5</v>
      </c>
      <c r="AB148" s="194">
        <v>42614</v>
      </c>
      <c r="AC148" s="311">
        <v>42795</v>
      </c>
      <c r="AD148" s="194"/>
      <c r="AE148" s="194" t="s">
        <v>2163</v>
      </c>
      <c r="AF148" s="194"/>
      <c r="AG148" s="194"/>
      <c r="AH148" s="193">
        <f t="shared" si="33"/>
        <v>1</v>
      </c>
      <c r="AI148" s="194" t="s">
        <v>160</v>
      </c>
      <c r="AJ148" s="194"/>
      <c r="AK148" s="194"/>
      <c r="AL148" s="194" t="s">
        <v>149</v>
      </c>
      <c r="AM148" s="194"/>
      <c r="AN148" s="194"/>
      <c r="AO148" s="194" t="s">
        <v>163</v>
      </c>
      <c r="AP148" s="193" t="s">
        <v>202</v>
      </c>
      <c r="AQ148" s="194" t="s">
        <v>202</v>
      </c>
      <c r="AR148" s="194"/>
      <c r="AS148" s="194" t="s">
        <v>2164</v>
      </c>
      <c r="AT148" s="458" t="s">
        <v>2165</v>
      </c>
      <c r="AU148" s="193" t="s">
        <v>2166</v>
      </c>
      <c r="AV148" s="194"/>
      <c r="AW148" s="195">
        <v>42793</v>
      </c>
      <c r="AX148" s="195">
        <v>43045</v>
      </c>
      <c r="AY148" s="195" t="s">
        <v>149</v>
      </c>
      <c r="AZ148" s="195"/>
      <c r="BA148" s="195"/>
      <c r="BB148" s="195">
        <v>42944</v>
      </c>
      <c r="BC148" s="196" t="s">
        <v>2167</v>
      </c>
      <c r="BD148" s="195">
        <v>43675</v>
      </c>
      <c r="BE148" s="195" t="s">
        <v>149</v>
      </c>
      <c r="BF148" s="195">
        <v>44410</v>
      </c>
      <c r="BG148" s="194" t="s">
        <v>162</v>
      </c>
      <c r="BH148" s="194"/>
      <c r="BI148" s="194"/>
      <c r="BJ148" s="194"/>
      <c r="BK148" s="197">
        <v>45852</v>
      </c>
      <c r="BL148" s="198" t="s">
        <v>17</v>
      </c>
      <c r="BM148" s="284">
        <f>DATEDIF(AW148,BK148, "M")+1</f>
        <v>101</v>
      </c>
      <c r="BN148" s="284">
        <f t="shared" ref="BN148:BN156" si="38">DATEDIF(AX148,BK148, "M")+1</f>
        <v>93</v>
      </c>
      <c r="BO148" s="193" t="s">
        <v>2168</v>
      </c>
      <c r="BP148" s="193">
        <v>2</v>
      </c>
      <c r="BQ148" s="193">
        <v>3</v>
      </c>
      <c r="BR148" s="193"/>
      <c r="BS148" s="193"/>
      <c r="BT148" s="193"/>
      <c r="BU148" s="193"/>
      <c r="BV148" s="193"/>
      <c r="BW148" s="193" t="s">
        <v>162</v>
      </c>
      <c r="BX148" s="193" t="s">
        <v>162</v>
      </c>
      <c r="BY148" s="193"/>
      <c r="BZ148" s="199"/>
      <c r="CA148" s="199"/>
      <c r="CB148" s="193"/>
      <c r="CC148" s="193" t="s">
        <v>162</v>
      </c>
      <c r="CD148" s="193"/>
      <c r="CE148" s="193"/>
      <c r="CF148" s="413">
        <v>1</v>
      </c>
      <c r="CG148" s="193"/>
      <c r="CH148" s="193"/>
      <c r="CI148" s="193" t="s">
        <v>1830</v>
      </c>
      <c r="CJ148"/>
    </row>
    <row r="149" spans="1:88" s="53" customFormat="1" ht="24.95" hidden="1" customHeight="1">
      <c r="A149" s="193">
        <v>149</v>
      </c>
      <c r="B149" s="193" t="s">
        <v>2169</v>
      </c>
      <c r="C149" s="193" t="s">
        <v>2170</v>
      </c>
      <c r="D149" s="193" t="s">
        <v>21</v>
      </c>
      <c r="E149" s="193" t="s">
        <v>2171</v>
      </c>
      <c r="F149" s="193" t="s">
        <v>24</v>
      </c>
      <c r="G149" s="193">
        <v>7</v>
      </c>
      <c r="H149" s="193" t="s">
        <v>57</v>
      </c>
      <c r="I149" s="193" t="s">
        <v>33</v>
      </c>
      <c r="J149" s="193" t="s">
        <v>941</v>
      </c>
      <c r="K149" s="193" t="s">
        <v>2172</v>
      </c>
      <c r="L149" s="193" t="s">
        <v>43</v>
      </c>
      <c r="M149" s="193" t="s">
        <v>162</v>
      </c>
      <c r="N149" s="193">
        <v>1834444</v>
      </c>
      <c r="O149" s="193" t="s">
        <v>321</v>
      </c>
      <c r="P149" s="193" t="s">
        <v>321</v>
      </c>
      <c r="Q149" s="193" t="s">
        <v>321</v>
      </c>
      <c r="R149" s="193" t="s">
        <v>2173</v>
      </c>
      <c r="S149" s="200" t="s">
        <v>2174</v>
      </c>
      <c r="T149" s="383" t="s">
        <v>2175</v>
      </c>
      <c r="U149" s="194" t="s">
        <v>2176</v>
      </c>
      <c r="V149" s="194">
        <v>28693</v>
      </c>
      <c r="W149" s="202" t="s">
        <v>2177</v>
      </c>
      <c r="X149" s="202" t="s">
        <v>178</v>
      </c>
      <c r="Y149" s="202" t="s">
        <v>162</v>
      </c>
      <c r="Z149" s="202"/>
      <c r="AA149" s="193"/>
      <c r="AB149" s="194">
        <v>42889</v>
      </c>
      <c r="AC149" s="311">
        <v>42795</v>
      </c>
      <c r="AD149" s="194"/>
      <c r="AE149" s="194" t="s">
        <v>2178</v>
      </c>
      <c r="AF149" s="194"/>
      <c r="AG149" s="194"/>
      <c r="AH149" s="193">
        <f t="shared" si="33"/>
        <v>1</v>
      </c>
      <c r="AI149" s="194" t="s">
        <v>161</v>
      </c>
      <c r="AJ149" s="194"/>
      <c r="AK149" s="194"/>
      <c r="AL149" s="194" t="s">
        <v>162</v>
      </c>
      <c r="AM149" s="194"/>
      <c r="AN149" s="194"/>
      <c r="AO149" s="194" t="s">
        <v>163</v>
      </c>
      <c r="AP149" s="193" t="s">
        <v>2179</v>
      </c>
      <c r="AQ149" s="194" t="s">
        <v>180</v>
      </c>
      <c r="AR149" s="194"/>
      <c r="AS149" s="194"/>
      <c r="AT149" s="458" t="s">
        <v>584</v>
      </c>
      <c r="AU149" s="200" t="s">
        <v>2180</v>
      </c>
      <c r="AV149" s="194"/>
      <c r="AW149" s="195">
        <v>42793</v>
      </c>
      <c r="AX149" s="195">
        <v>43045</v>
      </c>
      <c r="AY149" s="195" t="s">
        <v>149</v>
      </c>
      <c r="AZ149" s="195">
        <v>43224</v>
      </c>
      <c r="BA149" s="195">
        <v>43222</v>
      </c>
      <c r="BB149" s="195"/>
      <c r="BC149" s="196" t="s">
        <v>2181</v>
      </c>
      <c r="BD149" s="195">
        <v>43675</v>
      </c>
      <c r="BE149" s="195" t="s">
        <v>149</v>
      </c>
      <c r="BF149" s="195">
        <v>43891</v>
      </c>
      <c r="BG149" s="195" t="s">
        <v>149</v>
      </c>
      <c r="BH149" s="194"/>
      <c r="BI149" s="194"/>
      <c r="BJ149" s="194"/>
      <c r="BK149" s="197">
        <v>44337</v>
      </c>
      <c r="BL149" s="193" t="s">
        <v>17</v>
      </c>
      <c r="BM149" s="284">
        <f>DATEDIF(AW149,BK149, "M")+1</f>
        <v>51</v>
      </c>
      <c r="BN149" s="284">
        <f t="shared" si="38"/>
        <v>43</v>
      </c>
      <c r="BO149" s="202" t="s">
        <v>2182</v>
      </c>
      <c r="BP149" s="193">
        <v>1</v>
      </c>
      <c r="BQ149" s="193">
        <v>2</v>
      </c>
      <c r="BR149" s="193">
        <v>2</v>
      </c>
      <c r="BS149" s="193"/>
      <c r="BT149" s="193"/>
      <c r="BU149" s="193"/>
      <c r="BV149" s="193"/>
      <c r="BW149" s="193" t="s">
        <v>162</v>
      </c>
      <c r="BX149" s="193" t="s">
        <v>149</v>
      </c>
      <c r="BY149" s="193" t="s">
        <v>2183</v>
      </c>
      <c r="BZ149" s="199">
        <v>42830</v>
      </c>
      <c r="CA149" s="199">
        <v>43982</v>
      </c>
      <c r="CB149" s="193">
        <v>37</v>
      </c>
      <c r="CC149" s="193" t="s">
        <v>162</v>
      </c>
      <c r="CD149" s="193"/>
      <c r="CE149" s="193"/>
      <c r="CF149" s="413">
        <v>0</v>
      </c>
      <c r="CG149" s="193">
        <v>0</v>
      </c>
      <c r="CH149" s="193"/>
      <c r="CI149" s="193" t="s">
        <v>1830</v>
      </c>
      <c r="CJ149"/>
    </row>
    <row r="150" spans="1:88" s="53" customFormat="1" ht="24.95" hidden="1" customHeight="1">
      <c r="A150" s="193">
        <v>150</v>
      </c>
      <c r="B150" s="193" t="s">
        <v>2184</v>
      </c>
      <c r="C150" s="193" t="s">
        <v>2185</v>
      </c>
      <c r="D150" s="193" t="s">
        <v>2186</v>
      </c>
      <c r="E150" s="193" t="s">
        <v>2187</v>
      </c>
      <c r="F150" s="193" t="s">
        <v>25</v>
      </c>
      <c r="G150" s="193">
        <v>7</v>
      </c>
      <c r="H150" s="193" t="s">
        <v>51</v>
      </c>
      <c r="I150" s="193" t="s">
        <v>37</v>
      </c>
      <c r="J150" s="193" t="s">
        <v>1429</v>
      </c>
      <c r="K150" s="193" t="s">
        <v>2188</v>
      </c>
      <c r="L150" s="193" t="s">
        <v>37</v>
      </c>
      <c r="M150" s="193" t="s">
        <v>149</v>
      </c>
      <c r="N150" s="193" t="s">
        <v>2189</v>
      </c>
      <c r="O150" s="193" t="s">
        <v>150</v>
      </c>
      <c r="P150" s="193" t="s">
        <v>150</v>
      </c>
      <c r="Q150" s="193" t="s">
        <v>150</v>
      </c>
      <c r="R150" s="193" t="s">
        <v>2190</v>
      </c>
      <c r="S150" s="420" t="s">
        <v>2191</v>
      </c>
      <c r="T150" s="382" t="s">
        <v>2192</v>
      </c>
      <c r="U150" s="194" t="s">
        <v>2193</v>
      </c>
      <c r="V150" s="194">
        <v>26823</v>
      </c>
      <c r="W150" s="202" t="s">
        <v>2194</v>
      </c>
      <c r="X150" s="202" t="s">
        <v>178</v>
      </c>
      <c r="Y150" s="202" t="s">
        <v>162</v>
      </c>
      <c r="Z150" s="202"/>
      <c r="AA150" s="193"/>
      <c r="AB150" s="194">
        <v>42458</v>
      </c>
      <c r="AC150" s="311">
        <v>42795</v>
      </c>
      <c r="AD150" s="194"/>
      <c r="AE150" s="340" t="s">
        <v>2195</v>
      </c>
      <c r="AF150" s="194"/>
      <c r="AG150" s="194"/>
      <c r="AH150" s="193">
        <f t="shared" si="33"/>
        <v>1</v>
      </c>
      <c r="AI150" s="194" t="s">
        <v>160</v>
      </c>
      <c r="AJ150" s="194"/>
      <c r="AK150" s="194"/>
      <c r="AL150" s="194" t="s">
        <v>149</v>
      </c>
      <c r="AM150" s="194"/>
      <c r="AN150" s="194"/>
      <c r="AO150" s="194" t="s">
        <v>181</v>
      </c>
      <c r="AP150" s="193" t="s">
        <v>2196</v>
      </c>
      <c r="AQ150" s="194" t="s">
        <v>202</v>
      </c>
      <c r="AR150" s="194"/>
      <c r="AS150" s="194"/>
      <c r="AT150" s="458" t="s">
        <v>284</v>
      </c>
      <c r="AU150" s="193" t="s">
        <v>2197</v>
      </c>
      <c r="AV150" s="194"/>
      <c r="AW150" s="195">
        <v>42793</v>
      </c>
      <c r="AX150" s="195">
        <v>43045</v>
      </c>
      <c r="AY150" s="195" t="s">
        <v>149</v>
      </c>
      <c r="AZ150" s="195">
        <v>43348</v>
      </c>
      <c r="BA150" s="195">
        <v>43353</v>
      </c>
      <c r="BB150" s="195"/>
      <c r="BC150" s="196" t="s">
        <v>2198</v>
      </c>
      <c r="BD150" s="195">
        <v>43675</v>
      </c>
      <c r="BE150" s="195" t="s">
        <v>149</v>
      </c>
      <c r="BF150" s="195">
        <v>43891</v>
      </c>
      <c r="BG150" s="195" t="s">
        <v>149</v>
      </c>
      <c r="BH150" s="194"/>
      <c r="BI150" s="194"/>
      <c r="BJ150" s="194"/>
      <c r="BK150" s="203">
        <v>43813</v>
      </c>
      <c r="BL150" s="193" t="s">
        <v>17</v>
      </c>
      <c r="BM150" s="284">
        <f t="shared" ref="BM150:BM151" si="39">DATEDIF(AW150,BK150, "M")+1</f>
        <v>34</v>
      </c>
      <c r="BN150" s="284">
        <f t="shared" si="38"/>
        <v>26</v>
      </c>
      <c r="BO150" s="193"/>
      <c r="BP150" s="193">
        <v>0</v>
      </c>
      <c r="BQ150" s="193">
        <v>1</v>
      </c>
      <c r="BR150" s="193">
        <v>2</v>
      </c>
      <c r="BS150" s="193"/>
      <c r="BT150" s="193"/>
      <c r="BU150" s="193"/>
      <c r="BV150" s="193"/>
      <c r="BW150" s="193" t="s">
        <v>162</v>
      </c>
      <c r="BX150" s="193" t="s">
        <v>162</v>
      </c>
      <c r="BY150" s="193"/>
      <c r="BZ150" s="199"/>
      <c r="CA150" s="199"/>
      <c r="CB150" s="193"/>
      <c r="CC150" s="193" t="s">
        <v>162</v>
      </c>
      <c r="CD150" s="193"/>
      <c r="CE150" s="193"/>
      <c r="CF150" s="413">
        <v>3</v>
      </c>
      <c r="CG150" s="193">
        <v>3</v>
      </c>
      <c r="CH150" s="193"/>
      <c r="CI150" s="193" t="s">
        <v>1830</v>
      </c>
      <c r="CJ150"/>
    </row>
    <row r="151" spans="1:88" s="53" customFormat="1" ht="24.95" hidden="1" customHeight="1">
      <c r="A151" s="193">
        <v>151</v>
      </c>
      <c r="B151" s="193" t="s">
        <v>2199</v>
      </c>
      <c r="C151" s="193" t="s">
        <v>2200</v>
      </c>
      <c r="D151" s="193" t="s">
        <v>2201</v>
      </c>
      <c r="E151" s="193" t="s">
        <v>2202</v>
      </c>
      <c r="F151" s="193" t="s">
        <v>25</v>
      </c>
      <c r="G151" s="193">
        <v>7</v>
      </c>
      <c r="H151" s="193" t="s">
        <v>50</v>
      </c>
      <c r="I151" s="193" t="s">
        <v>44</v>
      </c>
      <c r="J151" s="193" t="s">
        <v>2203</v>
      </c>
      <c r="K151" s="193" t="s">
        <v>2149</v>
      </c>
      <c r="L151" s="193" t="s">
        <v>43</v>
      </c>
      <c r="M151" s="193" t="s">
        <v>162</v>
      </c>
      <c r="N151" s="193">
        <v>1487823</v>
      </c>
      <c r="O151" s="193" t="s">
        <v>150</v>
      </c>
      <c r="P151" s="193" t="s">
        <v>150</v>
      </c>
      <c r="Q151" s="193" t="s">
        <v>150</v>
      </c>
      <c r="R151" s="193" t="s">
        <v>2204</v>
      </c>
      <c r="S151" s="420" t="s">
        <v>2205</v>
      </c>
      <c r="T151" s="382" t="s">
        <v>2206</v>
      </c>
      <c r="U151" s="194" t="s">
        <v>2207</v>
      </c>
      <c r="V151" s="194">
        <v>30105</v>
      </c>
      <c r="W151" s="202" t="s">
        <v>2208</v>
      </c>
      <c r="X151" s="202" t="s">
        <v>178</v>
      </c>
      <c r="Y151" s="202" t="s">
        <v>162</v>
      </c>
      <c r="Z151" s="202"/>
      <c r="AA151" s="193">
        <v>18</v>
      </c>
      <c r="AB151" s="194">
        <v>42855</v>
      </c>
      <c r="AC151" s="311">
        <v>42795</v>
      </c>
      <c r="AD151" s="194"/>
      <c r="AE151" s="194" t="s">
        <v>2178</v>
      </c>
      <c r="AF151" s="342" t="s">
        <v>2209</v>
      </c>
      <c r="AG151" s="342" t="s">
        <v>2210</v>
      </c>
      <c r="AH151" s="193">
        <f t="shared" si="33"/>
        <v>3</v>
      </c>
      <c r="AI151" s="194" t="s">
        <v>161</v>
      </c>
      <c r="AJ151" s="194"/>
      <c r="AK151" s="194"/>
      <c r="AL151" s="194" t="s">
        <v>162</v>
      </c>
      <c r="AM151" s="194"/>
      <c r="AN151" s="194"/>
      <c r="AO151" s="194" t="s">
        <v>181</v>
      </c>
      <c r="AP151" s="193" t="s">
        <v>597</v>
      </c>
      <c r="AQ151" s="194" t="s">
        <v>2211</v>
      </c>
      <c r="AR151" s="194"/>
      <c r="AS151" s="194"/>
      <c r="AT151" s="458" t="s">
        <v>297</v>
      </c>
      <c r="AU151" s="193" t="s">
        <v>2212</v>
      </c>
      <c r="AV151" s="194"/>
      <c r="AW151" s="195">
        <v>42793</v>
      </c>
      <c r="AX151" s="195">
        <v>43045</v>
      </c>
      <c r="AY151" s="195" t="s">
        <v>149</v>
      </c>
      <c r="AZ151" s="195">
        <v>43235</v>
      </c>
      <c r="BA151" s="195">
        <v>43329</v>
      </c>
      <c r="BB151" s="195">
        <v>43329</v>
      </c>
      <c r="BC151" s="196" t="s">
        <v>2213</v>
      </c>
      <c r="BD151" s="195">
        <v>43675</v>
      </c>
      <c r="BE151" s="195" t="s">
        <v>149</v>
      </c>
      <c r="BF151" s="195">
        <v>43891</v>
      </c>
      <c r="BG151" s="195" t="s">
        <v>149</v>
      </c>
      <c r="BH151" s="194"/>
      <c r="BI151" s="194"/>
      <c r="BJ151" s="194"/>
      <c r="BK151" s="197">
        <v>44337</v>
      </c>
      <c r="BL151" s="193" t="s">
        <v>17</v>
      </c>
      <c r="BM151" s="284">
        <f t="shared" si="39"/>
        <v>51</v>
      </c>
      <c r="BN151" s="284">
        <f t="shared" si="38"/>
        <v>43</v>
      </c>
      <c r="BO151" s="202" t="s">
        <v>2213</v>
      </c>
      <c r="BP151" s="193">
        <v>1</v>
      </c>
      <c r="BQ151" s="193">
        <v>9</v>
      </c>
      <c r="BR151" s="193">
        <v>2</v>
      </c>
      <c r="BS151" s="193"/>
      <c r="BT151" s="193"/>
      <c r="BU151" s="193"/>
      <c r="BV151" s="193"/>
      <c r="BW151" s="193" t="s">
        <v>162</v>
      </c>
      <c r="BX151" s="193" t="s">
        <v>149</v>
      </c>
      <c r="BY151" s="193" t="s">
        <v>2214</v>
      </c>
      <c r="BZ151" s="199">
        <v>43647</v>
      </c>
      <c r="CA151" s="199">
        <v>44196</v>
      </c>
      <c r="CB151" s="193">
        <v>17</v>
      </c>
      <c r="CC151" s="193" t="s">
        <v>162</v>
      </c>
      <c r="CD151" s="193"/>
      <c r="CE151" s="193"/>
      <c r="CF151" s="413">
        <v>2</v>
      </c>
      <c r="CG151" s="193">
        <v>2</v>
      </c>
      <c r="CH151" s="193"/>
      <c r="CI151" s="193" t="s">
        <v>1830</v>
      </c>
      <c r="CJ151"/>
    </row>
    <row r="152" spans="1:88" s="53" customFormat="1" ht="24.95" hidden="1" customHeight="1">
      <c r="A152" s="193">
        <v>152</v>
      </c>
      <c r="B152" s="193" t="s">
        <v>2215</v>
      </c>
      <c r="C152" s="193" t="s">
        <v>1483</v>
      </c>
      <c r="D152" s="193"/>
      <c r="E152" s="193" t="s">
        <v>2216</v>
      </c>
      <c r="F152" s="193" t="s">
        <v>24</v>
      </c>
      <c r="G152" s="193">
        <v>7</v>
      </c>
      <c r="H152" s="193" t="s">
        <v>52</v>
      </c>
      <c r="I152" s="193" t="s">
        <v>41</v>
      </c>
      <c r="J152" s="193" t="s">
        <v>223</v>
      </c>
      <c r="K152" s="193" t="s">
        <v>2217</v>
      </c>
      <c r="L152" s="193" t="s">
        <v>33</v>
      </c>
      <c r="M152" s="193" t="s">
        <v>162</v>
      </c>
      <c r="N152" s="193"/>
      <c r="O152" s="193" t="s">
        <v>150</v>
      </c>
      <c r="P152" s="193" t="s">
        <v>150</v>
      </c>
      <c r="Q152" s="193"/>
      <c r="R152" s="193" t="s">
        <v>2218</v>
      </c>
      <c r="S152" s="420" t="s">
        <v>2219</v>
      </c>
      <c r="T152" s="383" t="s">
        <v>2220</v>
      </c>
      <c r="U152" s="204" t="s">
        <v>2221</v>
      </c>
      <c r="V152" s="194">
        <v>30296</v>
      </c>
      <c r="W152" s="202" t="s">
        <v>2222</v>
      </c>
      <c r="X152" s="202" t="s">
        <v>178</v>
      </c>
      <c r="Y152" s="202"/>
      <c r="Z152" s="202"/>
      <c r="AA152" s="193"/>
      <c r="AB152" s="194">
        <v>42916</v>
      </c>
      <c r="AC152" s="311">
        <v>42795</v>
      </c>
      <c r="AD152" s="194"/>
      <c r="AE152" s="194" t="s">
        <v>2223</v>
      </c>
      <c r="AF152" s="342" t="s">
        <v>2224</v>
      </c>
      <c r="AG152" s="342" t="s">
        <v>2225</v>
      </c>
      <c r="AH152" s="193">
        <f t="shared" si="33"/>
        <v>3</v>
      </c>
      <c r="AI152" s="194" t="s">
        <v>161</v>
      </c>
      <c r="AJ152" s="194"/>
      <c r="AK152" s="194"/>
      <c r="AL152" s="194" t="s">
        <v>149</v>
      </c>
      <c r="AM152" s="194"/>
      <c r="AN152" s="194"/>
      <c r="AO152" s="194" t="s">
        <v>163</v>
      </c>
      <c r="AP152" s="193" t="s">
        <v>180</v>
      </c>
      <c r="AQ152" s="194" t="s">
        <v>249</v>
      </c>
      <c r="AR152" s="194" t="s">
        <v>162</v>
      </c>
      <c r="AS152" s="194"/>
      <c r="AT152" s="458" t="s">
        <v>218</v>
      </c>
      <c r="AU152" s="193" t="s">
        <v>2226</v>
      </c>
      <c r="AV152" s="194"/>
      <c r="AW152" s="195">
        <v>42793</v>
      </c>
      <c r="AX152" s="195">
        <v>43045</v>
      </c>
      <c r="AY152" s="195" t="s">
        <v>149</v>
      </c>
      <c r="AZ152" s="195">
        <v>43290</v>
      </c>
      <c r="BA152" s="195">
        <v>43447</v>
      </c>
      <c r="BB152" s="195"/>
      <c r="BC152" s="196" t="s">
        <v>2227</v>
      </c>
      <c r="BD152" s="194">
        <v>44207</v>
      </c>
      <c r="BE152" s="194" t="s">
        <v>162</v>
      </c>
      <c r="BF152" s="194">
        <v>44410</v>
      </c>
      <c r="BG152" s="194" t="s">
        <v>162</v>
      </c>
      <c r="BH152" s="194"/>
      <c r="BI152" s="194"/>
      <c r="BJ152" s="194"/>
      <c r="BK152" s="197">
        <v>45273</v>
      </c>
      <c r="BL152" s="205" t="s">
        <v>17</v>
      </c>
      <c r="BM152" s="284"/>
      <c r="BN152" s="284">
        <f t="shared" si="38"/>
        <v>74</v>
      </c>
      <c r="BO152" s="193"/>
      <c r="BP152" s="193"/>
      <c r="BQ152" s="193"/>
      <c r="BR152" s="193"/>
      <c r="BS152" s="193"/>
      <c r="BT152" s="193"/>
      <c r="BU152" s="193"/>
      <c r="BV152" s="193"/>
      <c r="BW152" s="193" t="s">
        <v>162</v>
      </c>
      <c r="BX152" s="193"/>
      <c r="BY152" s="193"/>
      <c r="BZ152" s="199"/>
      <c r="CA152" s="199"/>
      <c r="CB152" s="193"/>
      <c r="CC152" s="193"/>
      <c r="CD152" s="193"/>
      <c r="CE152" s="193"/>
      <c r="CF152" s="413">
        <v>3</v>
      </c>
      <c r="CG152" s="193"/>
      <c r="CH152" s="193"/>
      <c r="CI152" s="193" t="s">
        <v>2228</v>
      </c>
      <c r="CJ152"/>
    </row>
    <row r="153" spans="1:88" s="53" customFormat="1" ht="24.95" hidden="1" customHeight="1">
      <c r="A153" s="193">
        <v>153</v>
      </c>
      <c r="B153" s="193" t="s">
        <v>2229</v>
      </c>
      <c r="C153" s="193" t="s">
        <v>2230</v>
      </c>
      <c r="D153" s="193" t="s">
        <v>2231</v>
      </c>
      <c r="E153" s="193" t="s">
        <v>2232</v>
      </c>
      <c r="F153" s="193" t="s">
        <v>25</v>
      </c>
      <c r="G153" s="193">
        <v>7</v>
      </c>
      <c r="H153" s="193" t="s">
        <v>49</v>
      </c>
      <c r="I153" s="193" t="s">
        <v>40</v>
      </c>
      <c r="J153" s="193" t="s">
        <v>2233</v>
      </c>
      <c r="K153" s="193" t="s">
        <v>2234</v>
      </c>
      <c r="L153" s="193" t="s">
        <v>40</v>
      </c>
      <c r="M153" s="193" t="s">
        <v>149</v>
      </c>
      <c r="N153" s="193">
        <v>10127492016</v>
      </c>
      <c r="O153" s="193" t="s">
        <v>150</v>
      </c>
      <c r="P153" s="193" t="s">
        <v>150</v>
      </c>
      <c r="Q153" s="193" t="s">
        <v>150</v>
      </c>
      <c r="R153" s="193" t="s">
        <v>2235</v>
      </c>
      <c r="S153" s="193" t="s">
        <v>2236</v>
      </c>
      <c r="T153" s="382" t="s">
        <v>2237</v>
      </c>
      <c r="U153" s="194" t="s">
        <v>2238</v>
      </c>
      <c r="V153" s="194">
        <v>26570</v>
      </c>
      <c r="W153" s="202" t="s">
        <v>2239</v>
      </c>
      <c r="X153" s="202" t="s">
        <v>178</v>
      </c>
      <c r="Y153" s="202" t="s">
        <v>162</v>
      </c>
      <c r="Z153" s="202"/>
      <c r="AA153" s="193">
        <v>21</v>
      </c>
      <c r="AB153" s="194">
        <v>42982</v>
      </c>
      <c r="AC153" s="311">
        <v>42795</v>
      </c>
      <c r="AD153" s="194"/>
      <c r="AE153" s="194" t="s">
        <v>2240</v>
      </c>
      <c r="AF153" s="194" t="s">
        <v>2241</v>
      </c>
      <c r="AG153" s="194" t="s">
        <v>2242</v>
      </c>
      <c r="AH153" s="193">
        <f t="shared" si="33"/>
        <v>3</v>
      </c>
      <c r="AI153" s="194" t="s">
        <v>160</v>
      </c>
      <c r="AJ153" s="194"/>
      <c r="AK153" s="194"/>
      <c r="AL153" s="194" t="s">
        <v>149</v>
      </c>
      <c r="AM153" s="194"/>
      <c r="AN153" s="194"/>
      <c r="AO153" s="194" t="s">
        <v>201</v>
      </c>
      <c r="AP153" s="193" t="s">
        <v>2243</v>
      </c>
      <c r="AQ153" s="194" t="s">
        <v>2244</v>
      </c>
      <c r="AR153" s="194"/>
      <c r="AS153" s="194"/>
      <c r="AT153" s="458" t="s">
        <v>419</v>
      </c>
      <c r="AU153" s="193" t="s">
        <v>2245</v>
      </c>
      <c r="AV153" s="194"/>
      <c r="AW153" s="195">
        <v>42793</v>
      </c>
      <c r="AX153" s="195">
        <v>43045</v>
      </c>
      <c r="AY153" s="195" t="s">
        <v>149</v>
      </c>
      <c r="AZ153" s="195">
        <v>43140</v>
      </c>
      <c r="BA153" s="195">
        <v>43251</v>
      </c>
      <c r="BB153" s="195"/>
      <c r="BC153" s="196" t="s">
        <v>2246</v>
      </c>
      <c r="BD153" s="195">
        <v>43675</v>
      </c>
      <c r="BE153" s="195" t="s">
        <v>149</v>
      </c>
      <c r="BF153" s="195">
        <v>43891</v>
      </c>
      <c r="BG153" s="195" t="s">
        <v>149</v>
      </c>
      <c r="BH153" s="194">
        <v>44260</v>
      </c>
      <c r="BI153" s="194">
        <v>44468</v>
      </c>
      <c r="BJ153" s="194"/>
      <c r="BK153" s="197">
        <v>44468</v>
      </c>
      <c r="BL153" s="193" t="s">
        <v>17</v>
      </c>
      <c r="BM153" s="284">
        <f>DATEDIF(AW153,BK153, "M")+1</f>
        <v>56</v>
      </c>
      <c r="BN153" s="284">
        <f t="shared" si="38"/>
        <v>47</v>
      </c>
      <c r="BO153" s="193"/>
      <c r="BP153" s="193">
        <v>0</v>
      </c>
      <c r="BQ153" s="193">
        <v>2</v>
      </c>
      <c r="BR153" s="193">
        <v>0</v>
      </c>
      <c r="BS153" s="193"/>
      <c r="BT153" s="193"/>
      <c r="BU153" s="193"/>
      <c r="BV153" s="193"/>
      <c r="BW153" s="193" t="s">
        <v>162</v>
      </c>
      <c r="BX153" s="193" t="s">
        <v>162</v>
      </c>
      <c r="BY153" s="193"/>
      <c r="BZ153" s="199"/>
      <c r="CA153" s="199"/>
      <c r="CB153" s="193"/>
      <c r="CC153" s="193" t="s">
        <v>162</v>
      </c>
      <c r="CD153" s="193"/>
      <c r="CE153" s="193"/>
      <c r="CF153" s="413">
        <v>5</v>
      </c>
      <c r="CG153" s="193">
        <v>5</v>
      </c>
      <c r="CH153" s="193"/>
      <c r="CI153" s="193" t="s">
        <v>2228</v>
      </c>
      <c r="CJ153"/>
    </row>
    <row r="154" spans="1:88" s="53" customFormat="1" ht="24.95" hidden="1" customHeight="1">
      <c r="A154" s="193">
        <v>154</v>
      </c>
      <c r="B154" s="193" t="s">
        <v>2247</v>
      </c>
      <c r="C154" s="193" t="s">
        <v>1859</v>
      </c>
      <c r="D154" s="193" t="s">
        <v>2248</v>
      </c>
      <c r="E154" s="193" t="s">
        <v>2249</v>
      </c>
      <c r="F154" s="193" t="s">
        <v>25</v>
      </c>
      <c r="G154" s="193">
        <v>7</v>
      </c>
      <c r="H154" s="193" t="s">
        <v>51</v>
      </c>
      <c r="I154" s="193" t="s">
        <v>30</v>
      </c>
      <c r="J154" s="193" t="s">
        <v>606</v>
      </c>
      <c r="K154" s="193" t="s">
        <v>2250</v>
      </c>
      <c r="L154" s="193" t="s">
        <v>30</v>
      </c>
      <c r="M154" s="193" t="s">
        <v>149</v>
      </c>
      <c r="N154" s="193">
        <v>1706</v>
      </c>
      <c r="O154" s="193" t="s">
        <v>150</v>
      </c>
      <c r="P154" s="193" t="s">
        <v>150</v>
      </c>
      <c r="Q154" s="193" t="s">
        <v>150</v>
      </c>
      <c r="R154" s="193" t="s">
        <v>2251</v>
      </c>
      <c r="S154" s="420" t="s">
        <v>2252</v>
      </c>
      <c r="T154" s="383" t="s">
        <v>2253</v>
      </c>
      <c r="U154" s="194"/>
      <c r="V154" s="194">
        <v>27928</v>
      </c>
      <c r="W154" s="202" t="s">
        <v>2254</v>
      </c>
      <c r="X154" s="202" t="s">
        <v>178</v>
      </c>
      <c r="Y154" s="202"/>
      <c r="Z154" s="202"/>
      <c r="AA154" s="193">
        <v>30.5</v>
      </c>
      <c r="AB154" s="194">
        <v>42999</v>
      </c>
      <c r="AC154" s="311">
        <v>42795</v>
      </c>
      <c r="AD154" s="194"/>
      <c r="AE154" s="194" t="s">
        <v>2255</v>
      </c>
      <c r="AF154" s="194" t="s">
        <v>2256</v>
      </c>
      <c r="AG154" s="194"/>
      <c r="AH154" s="193">
        <f t="shared" si="33"/>
        <v>2</v>
      </c>
      <c r="AI154" s="194" t="s">
        <v>160</v>
      </c>
      <c r="AJ154" s="194"/>
      <c r="AK154" s="194"/>
      <c r="AL154" s="194" t="s">
        <v>149</v>
      </c>
      <c r="AM154" s="194"/>
      <c r="AN154" s="194"/>
      <c r="AO154" s="194" t="s">
        <v>163</v>
      </c>
      <c r="AP154" s="193"/>
      <c r="AQ154" s="194" t="s">
        <v>249</v>
      </c>
      <c r="AR154" s="194" t="s">
        <v>149</v>
      </c>
      <c r="AS154" s="194"/>
      <c r="AT154" s="458" t="s">
        <v>327</v>
      </c>
      <c r="AU154" s="193" t="s">
        <v>2257</v>
      </c>
      <c r="AV154" s="194"/>
      <c r="AW154" s="195">
        <v>42793</v>
      </c>
      <c r="AX154" s="195">
        <v>43045</v>
      </c>
      <c r="AY154" s="195" t="s">
        <v>149</v>
      </c>
      <c r="AZ154" s="195"/>
      <c r="BA154" s="195"/>
      <c r="BB154" s="195"/>
      <c r="BC154" s="196" t="s">
        <v>2258</v>
      </c>
      <c r="BD154" s="195">
        <v>43675</v>
      </c>
      <c r="BE154" s="195" t="s">
        <v>149</v>
      </c>
      <c r="BF154" s="195">
        <v>43891</v>
      </c>
      <c r="BG154" s="195" t="s">
        <v>149</v>
      </c>
      <c r="BH154" s="194"/>
      <c r="BI154" s="194">
        <v>44435</v>
      </c>
      <c r="BJ154" s="194">
        <v>44452</v>
      </c>
      <c r="BK154" s="197">
        <v>44452</v>
      </c>
      <c r="BL154" s="193" t="s">
        <v>17</v>
      </c>
      <c r="BM154" s="193">
        <f t="shared" ref="BM154:BM155" si="40">DATEDIF(AW154,BK154, "M")+1</f>
        <v>55</v>
      </c>
      <c r="BN154" s="284">
        <f t="shared" si="38"/>
        <v>47</v>
      </c>
      <c r="BO154" s="202" t="s">
        <v>2259</v>
      </c>
      <c r="BP154" s="193">
        <v>7</v>
      </c>
      <c r="BQ154" s="193">
        <v>9</v>
      </c>
      <c r="BR154" s="193">
        <v>4</v>
      </c>
      <c r="BS154" s="193"/>
      <c r="BT154" s="193"/>
      <c r="BU154" s="193"/>
      <c r="BV154" s="193"/>
      <c r="BW154" s="193" t="s">
        <v>162</v>
      </c>
      <c r="BX154" s="193"/>
      <c r="BY154" s="193"/>
      <c r="BZ154" s="199">
        <v>44078</v>
      </c>
      <c r="CA154" s="199">
        <v>44256</v>
      </c>
      <c r="CB154" s="193">
        <v>6</v>
      </c>
      <c r="CC154" s="193"/>
      <c r="CD154" s="193"/>
      <c r="CE154" s="193"/>
      <c r="CF154" s="413">
        <v>4</v>
      </c>
      <c r="CG154" s="193">
        <v>4</v>
      </c>
      <c r="CH154" s="193"/>
      <c r="CI154" s="193" t="s">
        <v>1830</v>
      </c>
      <c r="CJ154"/>
    </row>
    <row r="155" spans="1:88" s="53" customFormat="1" ht="24.95" hidden="1" customHeight="1">
      <c r="A155" s="193">
        <v>155</v>
      </c>
      <c r="B155" s="193" t="s">
        <v>2260</v>
      </c>
      <c r="C155" s="193" t="s">
        <v>2261</v>
      </c>
      <c r="D155" s="193" t="s">
        <v>2262</v>
      </c>
      <c r="E155" s="193" t="s">
        <v>2263</v>
      </c>
      <c r="F155" s="193" t="s">
        <v>25</v>
      </c>
      <c r="G155" s="193">
        <v>7</v>
      </c>
      <c r="H155" s="193" t="s">
        <v>50</v>
      </c>
      <c r="I155" s="193" t="s">
        <v>44</v>
      </c>
      <c r="J155" s="193" t="s">
        <v>606</v>
      </c>
      <c r="K155" s="193" t="s">
        <v>606</v>
      </c>
      <c r="L155" s="193" t="s">
        <v>43</v>
      </c>
      <c r="M155" s="193" t="s">
        <v>162</v>
      </c>
      <c r="N155" s="193">
        <v>1746377</v>
      </c>
      <c r="O155" s="193" t="s">
        <v>150</v>
      </c>
      <c r="P155" s="193" t="s">
        <v>150</v>
      </c>
      <c r="Q155" s="193"/>
      <c r="R155" s="200" t="s">
        <v>2264</v>
      </c>
      <c r="S155" s="193" t="s">
        <v>2265</v>
      </c>
      <c r="T155" s="383" t="s">
        <v>2266</v>
      </c>
      <c r="U155" s="194" t="s">
        <v>822</v>
      </c>
      <c r="V155" s="194">
        <v>29816</v>
      </c>
      <c r="W155" s="202" t="s">
        <v>2267</v>
      </c>
      <c r="X155" s="202" t="s">
        <v>178</v>
      </c>
      <c r="Y155" s="202" t="s">
        <v>162</v>
      </c>
      <c r="Z155" s="202"/>
      <c r="AA155" s="193">
        <v>20</v>
      </c>
      <c r="AB155" s="194">
        <v>42978</v>
      </c>
      <c r="AC155" s="311">
        <v>42795</v>
      </c>
      <c r="AD155" s="194"/>
      <c r="AE155" s="193" t="s">
        <v>2268</v>
      </c>
      <c r="AF155" s="193" t="s">
        <v>2269</v>
      </c>
      <c r="AG155" s="194"/>
      <c r="AH155" s="193">
        <f t="shared" si="33"/>
        <v>2</v>
      </c>
      <c r="AI155" s="194" t="s">
        <v>160</v>
      </c>
      <c r="AJ155" s="194"/>
      <c r="AK155" s="194"/>
      <c r="AL155" s="194" t="s">
        <v>149</v>
      </c>
      <c r="AM155" s="194"/>
      <c r="AN155" s="194"/>
      <c r="AO155" s="194" t="s">
        <v>181</v>
      </c>
      <c r="AP155" s="193" t="s">
        <v>2270</v>
      </c>
      <c r="AQ155" s="194" t="s">
        <v>2271</v>
      </c>
      <c r="AR155" s="194"/>
      <c r="AS155" s="194"/>
      <c r="AT155" s="458" t="s">
        <v>297</v>
      </c>
      <c r="AU155" s="193" t="s">
        <v>2272</v>
      </c>
      <c r="AV155" s="194"/>
      <c r="AW155" s="195">
        <v>42793</v>
      </c>
      <c r="AX155" s="195">
        <v>43045</v>
      </c>
      <c r="AY155" s="195" t="s">
        <v>149</v>
      </c>
      <c r="AZ155" s="195">
        <v>43341</v>
      </c>
      <c r="BA155" s="195">
        <v>43410</v>
      </c>
      <c r="BB155" s="195"/>
      <c r="BC155" s="196" t="s">
        <v>2273</v>
      </c>
      <c r="BD155" s="195">
        <v>43675</v>
      </c>
      <c r="BE155" s="195" t="s">
        <v>149</v>
      </c>
      <c r="BF155" s="195">
        <v>43891</v>
      </c>
      <c r="BG155" s="195" t="s">
        <v>149</v>
      </c>
      <c r="BH155" s="194"/>
      <c r="BI155" s="194"/>
      <c r="BJ155" s="194"/>
      <c r="BK155" s="197">
        <v>45248</v>
      </c>
      <c r="BL155" s="205" t="s">
        <v>17</v>
      </c>
      <c r="BM155" s="193">
        <f t="shared" si="40"/>
        <v>81</v>
      </c>
      <c r="BN155" s="284">
        <f t="shared" si="38"/>
        <v>73</v>
      </c>
      <c r="BO155" s="202" t="s">
        <v>2274</v>
      </c>
      <c r="BP155" s="193">
        <v>1</v>
      </c>
      <c r="BQ155" s="193">
        <v>0</v>
      </c>
      <c r="BR155" s="193">
        <v>0</v>
      </c>
      <c r="BS155" s="193"/>
      <c r="BT155" s="193"/>
      <c r="BU155" s="193"/>
      <c r="BV155" s="193"/>
      <c r="BW155" s="193" t="s">
        <v>2275</v>
      </c>
      <c r="BX155" s="193" t="s">
        <v>162</v>
      </c>
      <c r="BY155" s="193"/>
      <c r="BZ155" s="199"/>
      <c r="CA155" s="199"/>
      <c r="CB155" s="193"/>
      <c r="CC155" s="193" t="s">
        <v>162</v>
      </c>
      <c r="CD155" s="193"/>
      <c r="CE155" s="193"/>
      <c r="CF155" s="413">
        <v>2</v>
      </c>
      <c r="CG155" s="193"/>
      <c r="CH155" s="193"/>
      <c r="CI155" s="193" t="s">
        <v>814</v>
      </c>
      <c r="CJ155"/>
    </row>
    <row r="156" spans="1:88" s="53" customFormat="1" ht="24.95" hidden="1" customHeight="1">
      <c r="A156" s="193">
        <v>156</v>
      </c>
      <c r="B156" s="193" t="s">
        <v>2276</v>
      </c>
      <c r="C156" s="193" t="s">
        <v>2277</v>
      </c>
      <c r="D156" s="193" t="s">
        <v>2278</v>
      </c>
      <c r="E156" s="193" t="s">
        <v>2279</v>
      </c>
      <c r="F156" s="193" t="s">
        <v>24</v>
      </c>
      <c r="G156" s="193">
        <v>7</v>
      </c>
      <c r="H156" s="193" t="s">
        <v>50</v>
      </c>
      <c r="I156" s="193" t="s">
        <v>44</v>
      </c>
      <c r="J156" s="193" t="s">
        <v>2280</v>
      </c>
      <c r="K156" s="193" t="s">
        <v>2281</v>
      </c>
      <c r="L156" s="193" t="s">
        <v>42</v>
      </c>
      <c r="M156" s="193" t="s">
        <v>149</v>
      </c>
      <c r="N156" s="201" t="s">
        <v>2282</v>
      </c>
      <c r="O156" s="193" t="s">
        <v>150</v>
      </c>
      <c r="P156" s="193" t="s">
        <v>150</v>
      </c>
      <c r="Q156" s="193" t="s">
        <v>150</v>
      </c>
      <c r="R156" s="193" t="s">
        <v>2283</v>
      </c>
      <c r="S156" s="420" t="s">
        <v>2284</v>
      </c>
      <c r="T156" s="383" t="s">
        <v>2285</v>
      </c>
      <c r="U156" s="194" t="s">
        <v>2286</v>
      </c>
      <c r="V156" s="194">
        <v>27916</v>
      </c>
      <c r="W156" s="202" t="s">
        <v>2287</v>
      </c>
      <c r="X156" s="202" t="s">
        <v>155</v>
      </c>
      <c r="Y156" s="202"/>
      <c r="Z156" s="202"/>
      <c r="AA156" s="193">
        <v>18.5</v>
      </c>
      <c r="AB156" s="194">
        <v>42704</v>
      </c>
      <c r="AC156" s="311">
        <v>42795</v>
      </c>
      <c r="AD156" s="194"/>
      <c r="AE156" s="194" t="s">
        <v>2288</v>
      </c>
      <c r="AF156" s="194" t="s">
        <v>2289</v>
      </c>
      <c r="AG156" s="194"/>
      <c r="AH156" s="193">
        <f t="shared" si="33"/>
        <v>2</v>
      </c>
      <c r="AI156" s="194" t="s">
        <v>160</v>
      </c>
      <c r="AJ156" s="194"/>
      <c r="AK156" s="194"/>
      <c r="AL156" s="194" t="s">
        <v>162</v>
      </c>
      <c r="AM156" s="194"/>
      <c r="AN156" s="194"/>
      <c r="AO156" s="194" t="s">
        <v>163</v>
      </c>
      <c r="AP156" s="193" t="s">
        <v>202</v>
      </c>
      <c r="AQ156" s="194" t="s">
        <v>216</v>
      </c>
      <c r="AR156" s="194" t="s">
        <v>149</v>
      </c>
      <c r="AS156" s="206" t="s">
        <v>2290</v>
      </c>
      <c r="AT156" s="458" t="s">
        <v>297</v>
      </c>
      <c r="AU156" s="193" t="s">
        <v>2291</v>
      </c>
      <c r="AV156" s="194"/>
      <c r="AW156" s="195">
        <v>42793</v>
      </c>
      <c r="AX156" s="195">
        <v>43045</v>
      </c>
      <c r="AY156" s="195" t="s">
        <v>149</v>
      </c>
      <c r="AZ156" s="195">
        <v>42892</v>
      </c>
      <c r="BA156" s="195">
        <v>42975</v>
      </c>
      <c r="BB156" s="195"/>
      <c r="BC156" s="196" t="s">
        <v>2292</v>
      </c>
      <c r="BD156" s="195">
        <v>43675</v>
      </c>
      <c r="BE156" s="195" t="s">
        <v>149</v>
      </c>
      <c r="BF156" s="195">
        <v>43891</v>
      </c>
      <c r="BG156" s="195" t="s">
        <v>149</v>
      </c>
      <c r="BH156" s="194"/>
      <c r="BI156" s="194">
        <v>44147</v>
      </c>
      <c r="BJ156" s="194"/>
      <c r="BK156" s="197">
        <v>44181</v>
      </c>
      <c r="BL156" s="193" t="s">
        <v>17</v>
      </c>
      <c r="BM156" s="193">
        <f>DATEDIF(AW156,BK156, "M")+1</f>
        <v>46</v>
      </c>
      <c r="BN156" s="284">
        <f t="shared" si="38"/>
        <v>38</v>
      </c>
      <c r="BO156" s="202" t="s">
        <v>2293</v>
      </c>
      <c r="BP156" s="193">
        <v>2</v>
      </c>
      <c r="BQ156" s="193">
        <v>8</v>
      </c>
      <c r="BR156" s="193">
        <v>2</v>
      </c>
      <c r="BS156" s="193"/>
      <c r="BT156" s="193"/>
      <c r="BU156" s="193"/>
      <c r="BV156" s="193"/>
      <c r="BW156" s="193" t="s">
        <v>162</v>
      </c>
      <c r="BX156" s="193" t="s">
        <v>162</v>
      </c>
      <c r="BY156" s="193"/>
      <c r="BZ156" s="199"/>
      <c r="CA156" s="199"/>
      <c r="CB156" s="193"/>
      <c r="CC156" s="193" t="s">
        <v>162</v>
      </c>
      <c r="CD156" s="193"/>
      <c r="CE156" s="193"/>
      <c r="CF156" s="413">
        <v>3</v>
      </c>
      <c r="CG156" s="193">
        <v>3</v>
      </c>
      <c r="CH156" s="193"/>
      <c r="CI156" s="193" t="s">
        <v>1830</v>
      </c>
      <c r="CJ156"/>
    </row>
    <row r="157" spans="1:88" s="53" customFormat="1" ht="24.95" hidden="1" customHeight="1">
      <c r="A157" s="97">
        <v>157</v>
      </c>
      <c r="B157" s="97" t="s">
        <v>2294</v>
      </c>
      <c r="C157" s="97" t="s">
        <v>2295</v>
      </c>
      <c r="D157" s="97" t="s">
        <v>2296</v>
      </c>
      <c r="E157" s="97" t="s">
        <v>2297</v>
      </c>
      <c r="F157" s="97" t="s">
        <v>25</v>
      </c>
      <c r="G157" s="97">
        <v>7</v>
      </c>
      <c r="H157" s="97" t="s">
        <v>49</v>
      </c>
      <c r="I157" s="97" t="s">
        <v>40</v>
      </c>
      <c r="J157" s="97" t="s">
        <v>2298</v>
      </c>
      <c r="K157" s="97" t="s">
        <v>2299</v>
      </c>
      <c r="L157" s="97" t="s">
        <v>40</v>
      </c>
      <c r="M157" s="97" t="s">
        <v>149</v>
      </c>
      <c r="N157" s="97"/>
      <c r="O157" s="97" t="s">
        <v>150</v>
      </c>
      <c r="P157" s="97" t="s">
        <v>150</v>
      </c>
      <c r="Q157" s="97"/>
      <c r="R157" s="97" t="s">
        <v>2300</v>
      </c>
      <c r="S157" s="97" t="s">
        <v>2301</v>
      </c>
      <c r="T157" s="371" t="s">
        <v>2302</v>
      </c>
      <c r="U157" s="98"/>
      <c r="V157" s="98">
        <v>29274</v>
      </c>
      <c r="W157" s="179" t="s">
        <v>2303</v>
      </c>
      <c r="X157" s="179"/>
      <c r="Y157" s="179"/>
      <c r="Z157" s="179"/>
      <c r="AA157" s="97">
        <v>22.5</v>
      </c>
      <c r="AB157" s="98">
        <v>42978</v>
      </c>
      <c r="AC157" s="303">
        <v>42795</v>
      </c>
      <c r="AD157" s="98">
        <v>44214</v>
      </c>
      <c r="AE157" s="98" t="s">
        <v>2304</v>
      </c>
      <c r="AF157" s="98"/>
      <c r="AG157" s="98"/>
      <c r="AH157" s="97">
        <f t="shared" si="33"/>
        <v>1</v>
      </c>
      <c r="AI157" s="98" t="s">
        <v>160</v>
      </c>
      <c r="AJ157" s="98"/>
      <c r="AK157" s="98"/>
      <c r="AL157" s="98" t="s">
        <v>149</v>
      </c>
      <c r="AM157" s="98"/>
      <c r="AN157" s="98"/>
      <c r="AO157" s="98" t="s">
        <v>163</v>
      </c>
      <c r="AP157" s="97"/>
      <c r="AQ157" s="98"/>
      <c r="AR157" s="98"/>
      <c r="AS157" s="98"/>
      <c r="AT157" s="437" t="s">
        <v>419</v>
      </c>
      <c r="AU157" s="97"/>
      <c r="AV157" s="98"/>
      <c r="AW157" s="99">
        <v>42793</v>
      </c>
      <c r="AX157" s="99">
        <v>43045</v>
      </c>
      <c r="AY157" s="99" t="s">
        <v>149</v>
      </c>
      <c r="AZ157" s="99">
        <v>42970</v>
      </c>
      <c r="BA157" s="99">
        <v>43026</v>
      </c>
      <c r="BB157" s="99">
        <v>43047</v>
      </c>
      <c r="BC157" s="100" t="s">
        <v>2305</v>
      </c>
      <c r="BD157" s="99" t="s">
        <v>726</v>
      </c>
      <c r="BE157" s="99" t="s">
        <v>162</v>
      </c>
      <c r="BF157" s="99" t="s">
        <v>726</v>
      </c>
      <c r="BG157" s="99" t="s">
        <v>162</v>
      </c>
      <c r="BH157" s="98"/>
      <c r="BI157" s="98"/>
      <c r="BJ157" s="98"/>
      <c r="BK157" s="207"/>
      <c r="BL157" s="208" t="s">
        <v>19</v>
      </c>
      <c r="BM157" s="286" t="s">
        <v>19</v>
      </c>
      <c r="BN157" s="286"/>
      <c r="BO157" s="97"/>
      <c r="BP157" s="97"/>
      <c r="BQ157" s="97"/>
      <c r="BR157" s="97"/>
      <c r="BS157" s="97"/>
      <c r="BT157" s="97"/>
      <c r="BU157" s="97"/>
      <c r="BV157" s="97"/>
      <c r="BW157" s="97" t="s">
        <v>162</v>
      </c>
      <c r="BX157" s="97"/>
      <c r="BY157" s="97"/>
      <c r="BZ157" s="101"/>
      <c r="CA157" s="101"/>
      <c r="CB157" s="97"/>
      <c r="CC157" s="97"/>
      <c r="CD157" s="97"/>
      <c r="CE157" s="97"/>
      <c r="CF157" s="119"/>
      <c r="CG157" s="97"/>
      <c r="CH157" s="97"/>
      <c r="CI157" s="97" t="s">
        <v>1830</v>
      </c>
      <c r="CJ157"/>
    </row>
    <row r="158" spans="1:88" s="53" customFormat="1" ht="24.95" hidden="1" customHeight="1">
      <c r="A158" s="193">
        <v>158</v>
      </c>
      <c r="B158" s="193" t="s">
        <v>2306</v>
      </c>
      <c r="C158" s="193" t="s">
        <v>2307</v>
      </c>
      <c r="D158" s="193" t="s">
        <v>2308</v>
      </c>
      <c r="E158" s="193" t="s">
        <v>2309</v>
      </c>
      <c r="F158" s="193" t="s">
        <v>25</v>
      </c>
      <c r="G158" s="193">
        <v>7</v>
      </c>
      <c r="H158" s="193" t="s">
        <v>49</v>
      </c>
      <c r="I158" s="193" t="s">
        <v>35</v>
      </c>
      <c r="J158" s="193" t="s">
        <v>2310</v>
      </c>
      <c r="K158" s="193" t="s">
        <v>2311</v>
      </c>
      <c r="L158" s="193" t="s">
        <v>35</v>
      </c>
      <c r="M158" s="193" t="s">
        <v>162</v>
      </c>
      <c r="N158" s="193" t="s">
        <v>2312</v>
      </c>
      <c r="O158" s="193" t="s">
        <v>321</v>
      </c>
      <c r="P158" s="193" t="s">
        <v>321</v>
      </c>
      <c r="Q158" s="193" t="s">
        <v>321</v>
      </c>
      <c r="R158" s="193" t="s">
        <v>2313</v>
      </c>
      <c r="S158" s="193" t="s">
        <v>2314</v>
      </c>
      <c r="T158" s="383" t="s">
        <v>2315</v>
      </c>
      <c r="U158" s="194" t="s">
        <v>2316</v>
      </c>
      <c r="V158" s="194">
        <v>29754</v>
      </c>
      <c r="W158" s="202" t="s">
        <v>2317</v>
      </c>
      <c r="X158" s="202" t="s">
        <v>178</v>
      </c>
      <c r="Y158" s="202" t="s">
        <v>162</v>
      </c>
      <c r="Z158" s="202"/>
      <c r="AA158" s="193"/>
      <c r="AB158" s="194">
        <v>42856</v>
      </c>
      <c r="AC158" s="311">
        <v>42795</v>
      </c>
      <c r="AD158" s="194"/>
      <c r="AE158" s="194" t="s">
        <v>2318</v>
      </c>
      <c r="AF158" s="342" t="s">
        <v>2319</v>
      </c>
      <c r="AG158" s="194"/>
      <c r="AH158" s="193">
        <f t="shared" si="33"/>
        <v>2</v>
      </c>
      <c r="AI158" s="194" t="s">
        <v>160</v>
      </c>
      <c r="AJ158" s="194"/>
      <c r="AK158" s="194"/>
      <c r="AL158" s="194" t="s">
        <v>162</v>
      </c>
      <c r="AM158" s="194"/>
      <c r="AN158" s="194"/>
      <c r="AO158" s="194" t="s">
        <v>163</v>
      </c>
      <c r="AP158" s="193" t="s">
        <v>1288</v>
      </c>
      <c r="AQ158" s="206" t="s">
        <v>202</v>
      </c>
      <c r="AR158" s="194" t="s">
        <v>149</v>
      </c>
      <c r="AS158" s="194"/>
      <c r="AT158" s="458" t="s">
        <v>203</v>
      </c>
      <c r="AU158" s="193" t="s">
        <v>2320</v>
      </c>
      <c r="AV158" s="194"/>
      <c r="AW158" s="195">
        <v>42793</v>
      </c>
      <c r="AX158" s="195">
        <v>43045</v>
      </c>
      <c r="AY158" s="195" t="s">
        <v>149</v>
      </c>
      <c r="AZ158" s="195"/>
      <c r="BA158" s="195"/>
      <c r="BB158" s="195"/>
      <c r="BC158" s="196" t="s">
        <v>2321</v>
      </c>
      <c r="BD158" s="195">
        <v>44207</v>
      </c>
      <c r="BE158" s="194" t="s">
        <v>162</v>
      </c>
      <c r="BF158" s="194">
        <v>44410</v>
      </c>
      <c r="BG158" s="194" t="s">
        <v>162</v>
      </c>
      <c r="BH158" s="194"/>
      <c r="BI158" s="194"/>
      <c r="BJ158" s="194"/>
      <c r="BK158" s="197">
        <v>44917</v>
      </c>
      <c r="BL158" s="198" t="s">
        <v>17</v>
      </c>
      <c r="BM158" s="193">
        <f t="shared" ref="BM158:BM160" si="41">DATEDIF(AW158,BK158, "M")+1</f>
        <v>70</v>
      </c>
      <c r="BN158" s="284">
        <f t="shared" ref="BN158:BN160" si="42">DATEDIF(AX158,BK158, "M")+1</f>
        <v>62</v>
      </c>
      <c r="BO158" s="202" t="s">
        <v>2322</v>
      </c>
      <c r="BP158" s="193">
        <v>3</v>
      </c>
      <c r="BQ158" s="193"/>
      <c r="BR158" s="193"/>
      <c r="BS158" s="193"/>
      <c r="BT158" s="193"/>
      <c r="BU158" s="193"/>
      <c r="BV158" s="193"/>
      <c r="BW158" s="193" t="s">
        <v>2323</v>
      </c>
      <c r="BX158" s="193" t="s">
        <v>162</v>
      </c>
      <c r="BY158" s="193"/>
      <c r="BZ158" s="199"/>
      <c r="CA158" s="199"/>
      <c r="CB158" s="193"/>
      <c r="CC158" s="193" t="s">
        <v>162</v>
      </c>
      <c r="CD158" s="193"/>
      <c r="CE158" s="193"/>
      <c r="CF158" s="413">
        <v>0</v>
      </c>
      <c r="CG158" s="193"/>
      <c r="CH158" s="193"/>
      <c r="CI158" s="193" t="s">
        <v>2228</v>
      </c>
      <c r="CJ158"/>
    </row>
    <row r="159" spans="1:88" s="53" customFormat="1" ht="24.95" hidden="1" customHeight="1">
      <c r="A159" s="193">
        <v>159</v>
      </c>
      <c r="B159" s="193" t="s">
        <v>2324</v>
      </c>
      <c r="C159" s="193" t="s">
        <v>2325</v>
      </c>
      <c r="D159" s="193" t="s">
        <v>2326</v>
      </c>
      <c r="E159" s="193" t="s">
        <v>2327</v>
      </c>
      <c r="F159" s="193" t="s">
        <v>25</v>
      </c>
      <c r="G159" s="193">
        <v>7</v>
      </c>
      <c r="H159" s="193" t="s">
        <v>51</v>
      </c>
      <c r="I159" s="193" t="s">
        <v>30</v>
      </c>
      <c r="J159" s="193" t="s">
        <v>2328</v>
      </c>
      <c r="K159" s="193" t="s">
        <v>2329</v>
      </c>
      <c r="L159" s="193" t="s">
        <v>30</v>
      </c>
      <c r="M159" s="193" t="s">
        <v>149</v>
      </c>
      <c r="N159" s="193"/>
      <c r="O159" s="193" t="s">
        <v>150</v>
      </c>
      <c r="P159" s="193" t="s">
        <v>150</v>
      </c>
      <c r="Q159" s="193" t="s">
        <v>150</v>
      </c>
      <c r="R159" s="193" t="s">
        <v>2330</v>
      </c>
      <c r="S159" s="193" t="s">
        <v>2331</v>
      </c>
      <c r="T159" s="383" t="s">
        <v>2332</v>
      </c>
      <c r="U159" s="194" t="s">
        <v>2333</v>
      </c>
      <c r="V159" s="194">
        <v>29035</v>
      </c>
      <c r="W159" s="202" t="s">
        <v>2334</v>
      </c>
      <c r="X159" s="202" t="s">
        <v>178</v>
      </c>
      <c r="Y159" s="202" t="s">
        <v>162</v>
      </c>
      <c r="Z159" s="202"/>
      <c r="AA159" s="193">
        <v>32.5</v>
      </c>
      <c r="AB159" s="194">
        <v>42828</v>
      </c>
      <c r="AC159" s="311">
        <v>42795</v>
      </c>
      <c r="AD159" s="194"/>
      <c r="AE159" s="194" t="s">
        <v>2335</v>
      </c>
      <c r="AF159" s="194"/>
      <c r="AG159" s="194"/>
      <c r="AH159" s="193">
        <f t="shared" si="33"/>
        <v>1</v>
      </c>
      <c r="AI159" s="194" t="s">
        <v>160</v>
      </c>
      <c r="AJ159" s="194"/>
      <c r="AK159" s="194"/>
      <c r="AL159" s="194" t="s">
        <v>149</v>
      </c>
      <c r="AM159" s="194"/>
      <c r="AN159" s="194"/>
      <c r="AO159" s="194" t="s">
        <v>163</v>
      </c>
      <c r="AP159" s="193" t="s">
        <v>2336</v>
      </c>
      <c r="AQ159" s="194" t="s">
        <v>948</v>
      </c>
      <c r="AR159" s="194" t="s">
        <v>149</v>
      </c>
      <c r="AS159" s="194"/>
      <c r="AT159" s="458" t="s">
        <v>327</v>
      </c>
      <c r="AU159" s="193" t="s">
        <v>2337</v>
      </c>
      <c r="AV159" s="194"/>
      <c r="AW159" s="195">
        <v>42793</v>
      </c>
      <c r="AX159" s="195">
        <v>43045</v>
      </c>
      <c r="AY159" s="195" t="s">
        <v>149</v>
      </c>
      <c r="AZ159" s="195"/>
      <c r="BA159" s="195">
        <v>43175</v>
      </c>
      <c r="BB159" s="195"/>
      <c r="BC159" s="196" t="s">
        <v>2338</v>
      </c>
      <c r="BD159" s="195">
        <v>43675</v>
      </c>
      <c r="BE159" s="195" t="s">
        <v>149</v>
      </c>
      <c r="BF159" s="195">
        <v>43891</v>
      </c>
      <c r="BG159" s="195" t="s">
        <v>149</v>
      </c>
      <c r="BH159" s="194"/>
      <c r="BI159" s="194"/>
      <c r="BJ159" s="194"/>
      <c r="BK159" s="197">
        <v>44460</v>
      </c>
      <c r="BL159" s="193" t="s">
        <v>17</v>
      </c>
      <c r="BM159" s="193">
        <f t="shared" si="41"/>
        <v>55</v>
      </c>
      <c r="BN159" s="284">
        <f t="shared" si="42"/>
        <v>47</v>
      </c>
      <c r="BO159" s="193"/>
      <c r="BP159" s="193">
        <v>12</v>
      </c>
      <c r="BQ159" s="193">
        <v>14</v>
      </c>
      <c r="BR159" s="193">
        <v>8</v>
      </c>
      <c r="BS159" s="193"/>
      <c r="BT159" s="193"/>
      <c r="BU159" s="193"/>
      <c r="BV159" s="193"/>
      <c r="BW159" s="193" t="s">
        <v>162</v>
      </c>
      <c r="BX159" s="193" t="s">
        <v>162</v>
      </c>
      <c r="BY159" s="193"/>
      <c r="BZ159" s="199">
        <v>44077</v>
      </c>
      <c r="CA159" s="199">
        <v>44287</v>
      </c>
      <c r="CB159" s="193">
        <v>7</v>
      </c>
      <c r="CC159" s="193" t="s">
        <v>162</v>
      </c>
      <c r="CD159" s="193"/>
      <c r="CE159" s="193"/>
      <c r="CF159" s="413">
        <v>4</v>
      </c>
      <c r="CG159" s="193">
        <v>4</v>
      </c>
      <c r="CH159" s="193"/>
      <c r="CI159" s="193" t="s">
        <v>1830</v>
      </c>
      <c r="CJ159"/>
    </row>
    <row r="160" spans="1:88" s="53" customFormat="1" ht="24.95" hidden="1" customHeight="1">
      <c r="A160" s="193">
        <v>160</v>
      </c>
      <c r="B160" s="193" t="s">
        <v>2339</v>
      </c>
      <c r="C160" s="193" t="s">
        <v>2340</v>
      </c>
      <c r="D160" s="193" t="s">
        <v>2341</v>
      </c>
      <c r="E160" s="193" t="s">
        <v>2342</v>
      </c>
      <c r="F160" s="193" t="s">
        <v>25</v>
      </c>
      <c r="G160" s="193">
        <v>7</v>
      </c>
      <c r="H160" s="193" t="s">
        <v>51</v>
      </c>
      <c r="I160" s="193" t="s">
        <v>37</v>
      </c>
      <c r="J160" s="193" t="s">
        <v>438</v>
      </c>
      <c r="K160" s="193" t="s">
        <v>438</v>
      </c>
      <c r="L160" s="193" t="s">
        <v>37</v>
      </c>
      <c r="M160" s="193" t="s">
        <v>149</v>
      </c>
      <c r="N160" s="193" t="s">
        <v>2343</v>
      </c>
      <c r="O160" s="193" t="s">
        <v>150</v>
      </c>
      <c r="P160" s="193" t="s">
        <v>150</v>
      </c>
      <c r="Q160" s="193" t="s">
        <v>150</v>
      </c>
      <c r="R160" s="193" t="s">
        <v>2344</v>
      </c>
      <c r="S160" s="193" t="s">
        <v>2345</v>
      </c>
      <c r="T160" s="383" t="s">
        <v>2346</v>
      </c>
      <c r="U160" s="194" t="s">
        <v>2347</v>
      </c>
      <c r="V160" s="194">
        <v>29757</v>
      </c>
      <c r="W160" s="202" t="s">
        <v>2348</v>
      </c>
      <c r="X160" s="202" t="s">
        <v>178</v>
      </c>
      <c r="Y160" s="202" t="s">
        <v>162</v>
      </c>
      <c r="Z160" s="202"/>
      <c r="AA160" s="193"/>
      <c r="AB160" s="194">
        <v>42683</v>
      </c>
      <c r="AC160" s="311">
        <v>42795</v>
      </c>
      <c r="AD160" s="194"/>
      <c r="AE160" s="194" t="s">
        <v>2349</v>
      </c>
      <c r="AF160" s="194" t="s">
        <v>2350</v>
      </c>
      <c r="AG160" s="194"/>
      <c r="AH160" s="193">
        <f t="shared" si="33"/>
        <v>2</v>
      </c>
      <c r="AI160" s="194" t="s">
        <v>160</v>
      </c>
      <c r="AJ160" s="194"/>
      <c r="AK160" s="194"/>
      <c r="AL160" s="194" t="s">
        <v>149</v>
      </c>
      <c r="AM160" s="194"/>
      <c r="AN160" s="194"/>
      <c r="AO160" s="194" t="s">
        <v>163</v>
      </c>
      <c r="AP160" s="193" t="s">
        <v>248</v>
      </c>
      <c r="AQ160" s="194" t="s">
        <v>249</v>
      </c>
      <c r="AR160" s="194" t="s">
        <v>149</v>
      </c>
      <c r="AS160" s="194"/>
      <c r="AT160" s="458" t="s">
        <v>284</v>
      </c>
      <c r="AU160" s="193" t="s">
        <v>2351</v>
      </c>
      <c r="AV160" s="194"/>
      <c r="AW160" s="195">
        <v>42793</v>
      </c>
      <c r="AX160" s="195">
        <v>43045</v>
      </c>
      <c r="AY160" s="195" t="s">
        <v>149</v>
      </c>
      <c r="AZ160" s="195">
        <v>43230</v>
      </c>
      <c r="BA160" s="195">
        <v>43234</v>
      </c>
      <c r="BB160" s="195"/>
      <c r="BC160" s="196" t="s">
        <v>2352</v>
      </c>
      <c r="BD160" s="195">
        <v>43675</v>
      </c>
      <c r="BE160" s="195" t="s">
        <v>149</v>
      </c>
      <c r="BF160" s="195">
        <v>43891</v>
      </c>
      <c r="BG160" s="195" t="s">
        <v>149</v>
      </c>
      <c r="BH160" s="194"/>
      <c r="BI160" s="194"/>
      <c r="BJ160" s="194"/>
      <c r="BK160" s="203">
        <v>43783</v>
      </c>
      <c r="BL160" s="193" t="s">
        <v>17</v>
      </c>
      <c r="BM160" s="193">
        <f t="shared" si="41"/>
        <v>33</v>
      </c>
      <c r="BN160" s="284">
        <f t="shared" si="42"/>
        <v>25</v>
      </c>
      <c r="BO160" s="193"/>
      <c r="BP160" s="193">
        <v>0</v>
      </c>
      <c r="BQ160" s="193">
        <v>0</v>
      </c>
      <c r="BR160" s="193">
        <v>2</v>
      </c>
      <c r="BS160" s="193"/>
      <c r="BT160" s="193"/>
      <c r="BU160" s="193"/>
      <c r="BV160" s="193"/>
      <c r="BW160" s="193" t="s">
        <v>2353</v>
      </c>
      <c r="BX160" s="193" t="s">
        <v>162</v>
      </c>
      <c r="BY160" s="193"/>
      <c r="BZ160" s="199"/>
      <c r="CA160" s="199"/>
      <c r="CB160" s="193"/>
      <c r="CC160" s="193" t="s">
        <v>162</v>
      </c>
      <c r="CD160" s="193"/>
      <c r="CE160" s="193"/>
      <c r="CF160" s="413">
        <v>2</v>
      </c>
      <c r="CG160" s="193">
        <v>2</v>
      </c>
      <c r="CH160" s="193"/>
      <c r="CI160" s="193" t="s">
        <v>1830</v>
      </c>
      <c r="CJ160"/>
    </row>
    <row r="161" spans="1:88" ht="24.95" hidden="1" customHeight="1">
      <c r="A161" s="97">
        <v>161</v>
      </c>
      <c r="B161" s="97" t="s">
        <v>2354</v>
      </c>
      <c r="C161" s="97" t="s">
        <v>2355</v>
      </c>
      <c r="D161" s="97" t="s">
        <v>2356</v>
      </c>
      <c r="E161" s="97" t="s">
        <v>2357</v>
      </c>
      <c r="F161" s="97" t="s">
        <v>24</v>
      </c>
      <c r="G161" s="97">
        <v>7</v>
      </c>
      <c r="H161" s="97" t="s">
        <v>49</v>
      </c>
      <c r="I161" s="97" t="s">
        <v>36</v>
      </c>
      <c r="J161" s="97" t="s">
        <v>2358</v>
      </c>
      <c r="K161" s="97" t="s">
        <v>2359</v>
      </c>
      <c r="L161" s="97" t="s">
        <v>43</v>
      </c>
      <c r="M161" s="97" t="s">
        <v>162</v>
      </c>
      <c r="N161" s="97"/>
      <c r="O161" s="97" t="s">
        <v>150</v>
      </c>
      <c r="P161" s="97" t="s">
        <v>150</v>
      </c>
      <c r="Q161" s="97"/>
      <c r="R161" s="209" t="s">
        <v>2360</v>
      </c>
      <c r="S161" s="209" t="s">
        <v>2361</v>
      </c>
      <c r="T161" s="371" t="s">
        <v>2362</v>
      </c>
      <c r="U161" s="98"/>
      <c r="V161" s="98">
        <v>29668</v>
      </c>
      <c r="W161" s="179" t="s">
        <v>2363</v>
      </c>
      <c r="X161" s="179"/>
      <c r="Y161" s="179"/>
      <c r="Z161" s="179"/>
      <c r="AA161" s="97"/>
      <c r="AB161" s="98">
        <v>42855</v>
      </c>
      <c r="AC161" s="303">
        <v>42795</v>
      </c>
      <c r="AD161" s="98">
        <v>43930</v>
      </c>
      <c r="AE161" s="98" t="s">
        <v>2364</v>
      </c>
      <c r="AF161" s="98" t="s">
        <v>2365</v>
      </c>
      <c r="AG161" s="98"/>
      <c r="AH161" s="97">
        <f t="shared" si="33"/>
        <v>2</v>
      </c>
      <c r="AI161" s="98" t="s">
        <v>161</v>
      </c>
      <c r="AJ161" s="98"/>
      <c r="AK161" s="98"/>
      <c r="AL161" s="98" t="s">
        <v>149</v>
      </c>
      <c r="AM161" s="98"/>
      <c r="AN161" s="98"/>
      <c r="AO161" s="98" t="s">
        <v>964</v>
      </c>
      <c r="AP161" s="97"/>
      <c r="AQ161" s="98"/>
      <c r="AR161" s="98"/>
      <c r="AS161" s="98"/>
      <c r="AT161" s="437" t="s">
        <v>192</v>
      </c>
      <c r="AU161" s="97" t="s">
        <v>2366</v>
      </c>
      <c r="AV161" s="98"/>
      <c r="AW161" s="99">
        <v>42793</v>
      </c>
      <c r="AX161" s="99">
        <v>43045</v>
      </c>
      <c r="AY161" s="99" t="s">
        <v>149</v>
      </c>
      <c r="AZ161" s="99"/>
      <c r="BA161" s="99"/>
      <c r="BB161" s="99"/>
      <c r="BC161" s="100"/>
      <c r="BD161" s="120" t="s">
        <v>726</v>
      </c>
      <c r="BE161" s="99" t="s">
        <v>162</v>
      </c>
      <c r="BF161" s="99" t="s">
        <v>726</v>
      </c>
      <c r="BG161" s="99" t="s">
        <v>162</v>
      </c>
      <c r="BH161" s="98"/>
      <c r="BI161" s="98"/>
      <c r="BJ161" s="98"/>
      <c r="BK161" s="101"/>
      <c r="BL161" s="208" t="s">
        <v>19</v>
      </c>
      <c r="BM161" s="235" t="s">
        <v>19</v>
      </c>
      <c r="BN161" s="235"/>
      <c r="BO161" s="97"/>
      <c r="BP161" s="97"/>
      <c r="BQ161" s="97"/>
      <c r="BR161" s="97"/>
      <c r="BS161" s="97"/>
      <c r="BT161" s="97"/>
      <c r="BU161" s="97"/>
      <c r="BV161" s="97"/>
      <c r="BW161" s="97" t="s">
        <v>162</v>
      </c>
      <c r="BX161" s="97"/>
      <c r="BY161" s="97"/>
      <c r="BZ161" s="101"/>
      <c r="CA161" s="101"/>
      <c r="CB161" s="97"/>
      <c r="CC161" s="97"/>
      <c r="CD161" s="97"/>
      <c r="CE161" s="97"/>
      <c r="CF161" s="119"/>
      <c r="CG161" s="97"/>
      <c r="CH161" s="97"/>
      <c r="CI161" s="97" t="s">
        <v>814</v>
      </c>
    </row>
    <row r="162" spans="1:88" s="53" customFormat="1" ht="24.95" hidden="1" customHeight="1">
      <c r="A162" s="193">
        <v>162</v>
      </c>
      <c r="B162" s="193" t="s">
        <v>2367</v>
      </c>
      <c r="C162" s="193" t="s">
        <v>924</v>
      </c>
      <c r="D162" s="193" t="s">
        <v>2368</v>
      </c>
      <c r="E162" s="193" t="s">
        <v>2369</v>
      </c>
      <c r="F162" s="193" t="s">
        <v>25</v>
      </c>
      <c r="G162" s="193">
        <v>7</v>
      </c>
      <c r="H162" s="193" t="s">
        <v>55</v>
      </c>
      <c r="I162" s="193" t="s">
        <v>43</v>
      </c>
      <c r="J162" s="193" t="s">
        <v>927</v>
      </c>
      <c r="K162" s="193" t="s">
        <v>606</v>
      </c>
      <c r="L162" s="193" t="s">
        <v>43</v>
      </c>
      <c r="M162" s="193" t="s">
        <v>162</v>
      </c>
      <c r="N162" s="193">
        <v>1512734</v>
      </c>
      <c r="O162" s="193" t="s">
        <v>150</v>
      </c>
      <c r="P162" s="193" t="s">
        <v>150</v>
      </c>
      <c r="Q162" s="193"/>
      <c r="R162" s="193" t="s">
        <v>2370</v>
      </c>
      <c r="S162" s="193" t="s">
        <v>2371</v>
      </c>
      <c r="T162" s="383" t="s">
        <v>2372</v>
      </c>
      <c r="U162" s="194"/>
      <c r="V162" s="194">
        <v>28059</v>
      </c>
      <c r="W162" s="202" t="s">
        <v>2373</v>
      </c>
      <c r="X162" s="202" t="s">
        <v>178</v>
      </c>
      <c r="Y162" s="202"/>
      <c r="Z162" s="202"/>
      <c r="AA162" s="193">
        <v>5</v>
      </c>
      <c r="AB162" s="194">
        <v>42443</v>
      </c>
      <c r="AC162" s="311">
        <v>42795</v>
      </c>
      <c r="AD162" s="194"/>
      <c r="AE162" s="194" t="s">
        <v>2374</v>
      </c>
      <c r="AF162" s="194"/>
      <c r="AG162" s="194"/>
      <c r="AH162" s="193">
        <f t="shared" ref="AH162:AH193" si="43">COUNTA(AE162:AG162)</f>
        <v>1</v>
      </c>
      <c r="AI162" s="194" t="s">
        <v>160</v>
      </c>
      <c r="AJ162" s="194"/>
      <c r="AK162" s="194"/>
      <c r="AL162" s="194" t="s">
        <v>162</v>
      </c>
      <c r="AM162" s="194"/>
      <c r="AN162" s="194"/>
      <c r="AO162" s="194" t="s">
        <v>181</v>
      </c>
      <c r="AP162" s="193" t="s">
        <v>880</v>
      </c>
      <c r="AQ162" s="194" t="s">
        <v>2375</v>
      </c>
      <c r="AR162" s="194" t="s">
        <v>149</v>
      </c>
      <c r="AS162" s="194"/>
      <c r="AT162" s="458" t="s">
        <v>371</v>
      </c>
      <c r="AU162" s="193" t="s">
        <v>2376</v>
      </c>
      <c r="AV162" s="194"/>
      <c r="AW162" s="195">
        <v>42793</v>
      </c>
      <c r="AX162" s="195">
        <v>43045</v>
      </c>
      <c r="AY162" s="195" t="s">
        <v>149</v>
      </c>
      <c r="AZ162" s="195">
        <v>42599</v>
      </c>
      <c r="BA162" s="195">
        <v>43320</v>
      </c>
      <c r="BB162" s="195">
        <v>42916</v>
      </c>
      <c r="BC162" s="196" t="s">
        <v>2377</v>
      </c>
      <c r="BD162" s="195">
        <v>43675</v>
      </c>
      <c r="BE162" s="195" t="s">
        <v>149</v>
      </c>
      <c r="BF162" s="195">
        <v>44410</v>
      </c>
      <c r="BG162" s="194" t="s">
        <v>162</v>
      </c>
      <c r="BH162" s="194"/>
      <c r="BI162" s="194"/>
      <c r="BJ162" s="194"/>
      <c r="BK162" s="197">
        <v>44995</v>
      </c>
      <c r="BL162" s="193" t="s">
        <v>17</v>
      </c>
      <c r="BM162" s="194"/>
      <c r="BN162" s="193">
        <f t="shared" ref="BN162:BN165" si="44">DATEDIF(AX162,BK162, "M")+1</f>
        <v>65</v>
      </c>
      <c r="BO162" s="202" t="s">
        <v>2377</v>
      </c>
      <c r="BP162" s="193">
        <v>10</v>
      </c>
      <c r="BQ162" s="193">
        <v>8</v>
      </c>
      <c r="BR162" s="193">
        <v>0</v>
      </c>
      <c r="BS162" s="193"/>
      <c r="BT162" s="193"/>
      <c r="BU162" s="193"/>
      <c r="BV162" s="193"/>
      <c r="BW162" s="193" t="s">
        <v>2378</v>
      </c>
      <c r="BX162" s="193"/>
      <c r="BY162" s="193"/>
      <c r="BZ162" s="199"/>
      <c r="CA162" s="199"/>
      <c r="CB162" s="193"/>
      <c r="CC162" s="193"/>
      <c r="CD162" s="193"/>
      <c r="CE162" s="193"/>
      <c r="CF162" s="413">
        <v>3</v>
      </c>
      <c r="CG162" s="193"/>
      <c r="CH162" s="193"/>
      <c r="CI162" s="193" t="s">
        <v>814</v>
      </c>
      <c r="CJ162"/>
    </row>
    <row r="163" spans="1:88" s="53" customFormat="1" ht="24.95" hidden="1" customHeight="1">
      <c r="A163" s="193">
        <v>163</v>
      </c>
      <c r="B163" s="193" t="s">
        <v>2379</v>
      </c>
      <c r="C163" s="193" t="s">
        <v>2380</v>
      </c>
      <c r="D163" s="193" t="s">
        <v>2381</v>
      </c>
      <c r="E163" s="193" t="s">
        <v>1800</v>
      </c>
      <c r="F163" s="193" t="s">
        <v>25</v>
      </c>
      <c r="G163" s="193">
        <v>7</v>
      </c>
      <c r="H163" s="193" t="s">
        <v>49</v>
      </c>
      <c r="I163" s="193" t="s">
        <v>40</v>
      </c>
      <c r="J163" s="193" t="s">
        <v>2382</v>
      </c>
      <c r="K163" s="193" t="s">
        <v>2383</v>
      </c>
      <c r="L163" s="193" t="s">
        <v>43</v>
      </c>
      <c r="M163" s="193" t="s">
        <v>162</v>
      </c>
      <c r="N163" s="193">
        <v>2012904</v>
      </c>
      <c r="O163" s="193" t="s">
        <v>150</v>
      </c>
      <c r="P163" s="193" t="s">
        <v>150</v>
      </c>
      <c r="Q163" s="193"/>
      <c r="R163" s="193" t="s">
        <v>2384</v>
      </c>
      <c r="S163" s="193" t="s">
        <v>2385</v>
      </c>
      <c r="T163" s="382" t="s">
        <v>2386</v>
      </c>
      <c r="U163" s="194"/>
      <c r="V163" s="194">
        <v>29169</v>
      </c>
      <c r="W163" s="202" t="s">
        <v>2387</v>
      </c>
      <c r="X163" s="202" t="s">
        <v>2388</v>
      </c>
      <c r="Y163" s="202"/>
      <c r="Z163" s="202"/>
      <c r="AA163" s="193">
        <v>23</v>
      </c>
      <c r="AB163" s="194">
        <v>42916</v>
      </c>
      <c r="AC163" s="311">
        <v>42795</v>
      </c>
      <c r="AD163" s="194"/>
      <c r="AE163" s="194" t="s">
        <v>2389</v>
      </c>
      <c r="AF163" s="194"/>
      <c r="AG163" s="194"/>
      <c r="AH163" s="193">
        <f t="shared" si="43"/>
        <v>1</v>
      </c>
      <c r="AI163" s="194" t="s">
        <v>160</v>
      </c>
      <c r="AJ163" s="194"/>
      <c r="AK163" s="194"/>
      <c r="AL163" s="194" t="s">
        <v>149</v>
      </c>
      <c r="AM163" s="194"/>
      <c r="AN163" s="194"/>
      <c r="AO163" s="194" t="s">
        <v>181</v>
      </c>
      <c r="AP163" s="193" t="s">
        <v>1843</v>
      </c>
      <c r="AQ163" s="194" t="s">
        <v>202</v>
      </c>
      <c r="AR163" s="194"/>
      <c r="AS163" s="194"/>
      <c r="AT163" s="458" t="s">
        <v>419</v>
      </c>
      <c r="AU163" s="193" t="s">
        <v>1812</v>
      </c>
      <c r="AV163" s="194"/>
      <c r="AW163" s="195">
        <v>42793</v>
      </c>
      <c r="AX163" s="195">
        <v>43045</v>
      </c>
      <c r="AY163" s="195" t="s">
        <v>149</v>
      </c>
      <c r="AZ163" s="195">
        <v>43341</v>
      </c>
      <c r="BA163" s="195">
        <v>43579</v>
      </c>
      <c r="BB163" s="195"/>
      <c r="BC163" s="196" t="s">
        <v>2390</v>
      </c>
      <c r="BD163" s="195">
        <v>44207</v>
      </c>
      <c r="BE163" s="194" t="s">
        <v>162</v>
      </c>
      <c r="BF163" s="195">
        <v>44410</v>
      </c>
      <c r="BG163" s="194" t="s">
        <v>162</v>
      </c>
      <c r="BH163" s="194"/>
      <c r="BI163" s="194"/>
      <c r="BJ163" s="194"/>
      <c r="BK163" s="197">
        <v>45195</v>
      </c>
      <c r="BL163" s="198" t="s">
        <v>17</v>
      </c>
      <c r="BM163" s="193">
        <f t="shared" ref="BM163:BM165" si="45">DATEDIF(AW163,BK163, "M")+1</f>
        <v>79</v>
      </c>
      <c r="BN163" s="193">
        <f t="shared" si="44"/>
        <v>71</v>
      </c>
      <c r="BO163" s="202" t="s">
        <v>2391</v>
      </c>
      <c r="BP163" s="193"/>
      <c r="BQ163" s="193"/>
      <c r="BR163" s="193"/>
      <c r="BS163" s="193"/>
      <c r="BT163" s="193"/>
      <c r="BU163" s="193"/>
      <c r="BV163" s="193"/>
      <c r="BW163" s="193" t="s">
        <v>2323</v>
      </c>
      <c r="BX163" s="193"/>
      <c r="BY163" s="193"/>
      <c r="BZ163" s="199"/>
      <c r="CA163" s="199"/>
      <c r="CB163" s="193"/>
      <c r="CC163" s="193"/>
      <c r="CD163" s="193"/>
      <c r="CE163" s="193"/>
      <c r="CF163" s="413">
        <v>1</v>
      </c>
      <c r="CG163" s="193"/>
      <c r="CH163" s="193"/>
      <c r="CI163" s="193" t="s">
        <v>1321</v>
      </c>
      <c r="CJ163"/>
    </row>
    <row r="164" spans="1:88" s="53" customFormat="1" ht="24.95" hidden="1" customHeight="1">
      <c r="A164" s="193">
        <v>164</v>
      </c>
      <c r="B164" s="193" t="s">
        <v>2392</v>
      </c>
      <c r="C164" s="193" t="s">
        <v>2393</v>
      </c>
      <c r="D164" s="193" t="s">
        <v>561</v>
      </c>
      <c r="E164" s="193" t="s">
        <v>2394</v>
      </c>
      <c r="F164" s="193" t="s">
        <v>25</v>
      </c>
      <c r="G164" s="193">
        <v>7</v>
      </c>
      <c r="H164" s="193" t="s">
        <v>56</v>
      </c>
      <c r="I164" s="193" t="s">
        <v>38</v>
      </c>
      <c r="J164" s="193" t="s">
        <v>606</v>
      </c>
      <c r="K164" s="193" t="s">
        <v>606</v>
      </c>
      <c r="L164" s="193" t="s">
        <v>43</v>
      </c>
      <c r="M164" s="193" t="s">
        <v>162</v>
      </c>
      <c r="N164" s="193" t="s">
        <v>2395</v>
      </c>
      <c r="O164" s="193" t="s">
        <v>321</v>
      </c>
      <c r="P164" s="193" t="s">
        <v>321</v>
      </c>
      <c r="Q164" s="193" t="s">
        <v>321</v>
      </c>
      <c r="R164" s="193" t="s">
        <v>2396</v>
      </c>
      <c r="S164" s="420" t="s">
        <v>2397</v>
      </c>
      <c r="T164" s="383" t="s">
        <v>2398</v>
      </c>
      <c r="U164" s="194"/>
      <c r="V164" s="194">
        <v>29181</v>
      </c>
      <c r="W164" s="202" t="s">
        <v>2399</v>
      </c>
      <c r="X164" s="202" t="s">
        <v>155</v>
      </c>
      <c r="Y164" s="202"/>
      <c r="Z164" s="202"/>
      <c r="AA164" s="193"/>
      <c r="AB164" s="194">
        <v>42825</v>
      </c>
      <c r="AC164" s="311">
        <v>42795</v>
      </c>
      <c r="AD164" s="194"/>
      <c r="AE164" s="194" t="s">
        <v>2400</v>
      </c>
      <c r="AF164" s="194"/>
      <c r="AG164" s="194"/>
      <c r="AH164" s="193">
        <f t="shared" si="43"/>
        <v>1</v>
      </c>
      <c r="AI164" s="194" t="s">
        <v>161</v>
      </c>
      <c r="AJ164" s="194"/>
      <c r="AK164" s="194"/>
      <c r="AL164" s="194" t="s">
        <v>162</v>
      </c>
      <c r="AM164" s="194"/>
      <c r="AN164" s="194"/>
      <c r="AO164" s="194" t="s">
        <v>181</v>
      </c>
      <c r="AP164" s="193"/>
      <c r="AQ164" s="194" t="s">
        <v>2401</v>
      </c>
      <c r="AR164" s="194"/>
      <c r="AS164" s="194"/>
      <c r="AT164" s="458" t="s">
        <v>1273</v>
      </c>
      <c r="AU164" s="193" t="s">
        <v>2402</v>
      </c>
      <c r="AV164" s="194"/>
      <c r="AW164" s="195">
        <v>42793</v>
      </c>
      <c r="AX164" s="195">
        <v>43045</v>
      </c>
      <c r="AY164" s="195" t="s">
        <v>149</v>
      </c>
      <c r="AZ164" s="195">
        <v>43263</v>
      </c>
      <c r="BA164" s="195">
        <v>43280</v>
      </c>
      <c r="BB164" s="195"/>
      <c r="BC164" s="196" t="s">
        <v>2403</v>
      </c>
      <c r="BD164" s="195">
        <v>43675</v>
      </c>
      <c r="BE164" s="194" t="s">
        <v>149</v>
      </c>
      <c r="BF164" s="195">
        <v>43891</v>
      </c>
      <c r="BG164" s="194" t="s">
        <v>149</v>
      </c>
      <c r="BH164" s="194">
        <v>44392</v>
      </c>
      <c r="BI164" s="194"/>
      <c r="BJ164" s="194"/>
      <c r="BK164" s="197">
        <v>44469</v>
      </c>
      <c r="BL164" s="193" t="s">
        <v>17</v>
      </c>
      <c r="BM164" s="193">
        <f t="shared" si="45"/>
        <v>56</v>
      </c>
      <c r="BN164" s="193">
        <f t="shared" si="44"/>
        <v>47</v>
      </c>
      <c r="BO164" s="196" t="s">
        <v>2403</v>
      </c>
      <c r="BP164" s="193">
        <v>1</v>
      </c>
      <c r="BQ164" s="193">
        <v>23</v>
      </c>
      <c r="BR164" s="193">
        <v>8</v>
      </c>
      <c r="BS164" s="193"/>
      <c r="BT164" s="193"/>
      <c r="BU164" s="193"/>
      <c r="BV164" s="193"/>
      <c r="BW164" s="193" t="s">
        <v>162</v>
      </c>
      <c r="BX164" s="193"/>
      <c r="BY164" s="193"/>
      <c r="BZ164" s="199"/>
      <c r="CA164" s="199"/>
      <c r="CB164" s="193"/>
      <c r="CC164" s="193"/>
      <c r="CD164" s="193"/>
      <c r="CE164" s="193"/>
      <c r="CF164" s="413">
        <v>4</v>
      </c>
      <c r="CG164" s="193">
        <v>4</v>
      </c>
      <c r="CH164" s="193"/>
      <c r="CI164" s="193" t="s">
        <v>814</v>
      </c>
      <c r="CJ164"/>
    </row>
    <row r="165" spans="1:88" s="53" customFormat="1" ht="24.95" customHeight="1">
      <c r="A165" s="193">
        <v>165</v>
      </c>
      <c r="B165" s="193" t="s">
        <v>2404</v>
      </c>
      <c r="C165" s="193" t="s">
        <v>2405</v>
      </c>
      <c r="D165" s="193" t="s">
        <v>2406</v>
      </c>
      <c r="E165" s="193" t="s">
        <v>2407</v>
      </c>
      <c r="F165" s="193" t="s">
        <v>25</v>
      </c>
      <c r="G165" s="193">
        <v>7</v>
      </c>
      <c r="H165" s="193" t="s">
        <v>50</v>
      </c>
      <c r="I165" s="193" t="s">
        <v>44</v>
      </c>
      <c r="J165" s="193" t="s">
        <v>1123</v>
      </c>
      <c r="K165" s="193" t="s">
        <v>2408</v>
      </c>
      <c r="L165" s="193" t="s">
        <v>43</v>
      </c>
      <c r="M165" s="193" t="s">
        <v>162</v>
      </c>
      <c r="N165" s="193">
        <v>2083454</v>
      </c>
      <c r="O165" s="193" t="s">
        <v>150</v>
      </c>
      <c r="P165" s="193" t="s">
        <v>150</v>
      </c>
      <c r="Q165" s="193" t="s">
        <v>150</v>
      </c>
      <c r="R165" s="193" t="s">
        <v>2409</v>
      </c>
      <c r="S165" s="193" t="s">
        <v>2410</v>
      </c>
      <c r="T165" s="382" t="s">
        <v>2411</v>
      </c>
      <c r="U165" s="194" t="s">
        <v>2412</v>
      </c>
      <c r="V165" s="194">
        <v>27456</v>
      </c>
      <c r="W165" s="202" t="s">
        <v>2413</v>
      </c>
      <c r="X165" s="202" t="s">
        <v>2388</v>
      </c>
      <c r="Y165" s="202" t="s">
        <v>156</v>
      </c>
      <c r="Z165" s="202"/>
      <c r="AA165" s="193">
        <v>19.5</v>
      </c>
      <c r="AB165" s="194">
        <v>42816</v>
      </c>
      <c r="AC165" s="311">
        <v>42795</v>
      </c>
      <c r="AD165" s="194"/>
      <c r="AE165" s="194" t="s">
        <v>1714</v>
      </c>
      <c r="AF165" s="194" t="s">
        <v>2414</v>
      </c>
      <c r="AG165" s="194"/>
      <c r="AH165" s="193">
        <f t="shared" si="43"/>
        <v>2</v>
      </c>
      <c r="AI165" s="194" t="s">
        <v>161</v>
      </c>
      <c r="AJ165" s="194"/>
      <c r="AK165" s="194"/>
      <c r="AL165" s="194" t="s">
        <v>149</v>
      </c>
      <c r="AM165" s="194"/>
      <c r="AN165" s="194"/>
      <c r="AO165" s="194" t="s">
        <v>163</v>
      </c>
      <c r="AP165" s="193" t="s">
        <v>2415</v>
      </c>
      <c r="AQ165" s="194" t="s">
        <v>2416</v>
      </c>
      <c r="AR165" s="194" t="s">
        <v>149</v>
      </c>
      <c r="AS165" s="194" t="s">
        <v>2417</v>
      </c>
      <c r="AT165" s="458" t="s">
        <v>297</v>
      </c>
      <c r="AU165" s="193" t="s">
        <v>2418</v>
      </c>
      <c r="AV165" s="194"/>
      <c r="AW165" s="195">
        <v>42793</v>
      </c>
      <c r="AX165" s="195">
        <v>43045</v>
      </c>
      <c r="AY165" s="195" t="s">
        <v>149</v>
      </c>
      <c r="AZ165" s="195">
        <v>43593</v>
      </c>
      <c r="BA165" s="195">
        <v>43648</v>
      </c>
      <c r="BB165" s="195"/>
      <c r="BC165" s="196" t="s">
        <v>2419</v>
      </c>
      <c r="BD165" s="195">
        <v>44207</v>
      </c>
      <c r="BE165" s="194" t="s">
        <v>162</v>
      </c>
      <c r="BF165" s="195">
        <v>44410</v>
      </c>
      <c r="BG165" s="194" t="s">
        <v>162</v>
      </c>
      <c r="BH165" s="194"/>
      <c r="BI165" s="194"/>
      <c r="BJ165" s="194"/>
      <c r="BK165" s="197">
        <v>45595</v>
      </c>
      <c r="BL165" s="193" t="s">
        <v>17</v>
      </c>
      <c r="BM165" s="193">
        <f t="shared" si="45"/>
        <v>93</v>
      </c>
      <c r="BN165" s="193">
        <f t="shared" si="44"/>
        <v>84</v>
      </c>
      <c r="BO165" s="196" t="s">
        <v>2420</v>
      </c>
      <c r="BP165" s="193">
        <v>0</v>
      </c>
      <c r="BQ165" s="193">
        <v>13</v>
      </c>
      <c r="BR165" s="193">
        <v>0</v>
      </c>
      <c r="BS165" s="193"/>
      <c r="BT165" s="193"/>
      <c r="BU165" s="193"/>
      <c r="BV165" s="193"/>
      <c r="BW165" s="193" t="s">
        <v>162</v>
      </c>
      <c r="BX165" s="193" t="s">
        <v>162</v>
      </c>
      <c r="BY165" s="193"/>
      <c r="BZ165" s="199"/>
      <c r="CA165" s="199"/>
      <c r="CB165" s="193"/>
      <c r="CC165" s="193" t="s">
        <v>162</v>
      </c>
      <c r="CD165" s="193"/>
      <c r="CE165" s="193"/>
      <c r="CF165" s="413">
        <v>2</v>
      </c>
      <c r="CG165" s="193"/>
      <c r="CH165" s="193"/>
      <c r="CI165" s="193" t="s">
        <v>814</v>
      </c>
      <c r="CJ165"/>
    </row>
    <row r="166" spans="1:88" s="53" customFormat="1" ht="24.95" hidden="1" customHeight="1">
      <c r="A166" s="193">
        <v>166</v>
      </c>
      <c r="B166" s="193" t="s">
        <v>2421</v>
      </c>
      <c r="C166" s="193" t="s">
        <v>2422</v>
      </c>
      <c r="D166" s="193" t="s">
        <v>21</v>
      </c>
      <c r="E166" s="193" t="s">
        <v>2423</v>
      </c>
      <c r="F166" s="193" t="s">
        <v>25</v>
      </c>
      <c r="G166" s="193">
        <v>7</v>
      </c>
      <c r="H166" s="193" t="s">
        <v>52</v>
      </c>
      <c r="I166" s="193" t="s">
        <v>41</v>
      </c>
      <c r="J166" s="193" t="s">
        <v>1429</v>
      </c>
      <c r="K166" s="193" t="s">
        <v>1429</v>
      </c>
      <c r="L166" s="193" t="s">
        <v>43</v>
      </c>
      <c r="M166" s="193" t="s">
        <v>162</v>
      </c>
      <c r="N166" s="193">
        <v>1760159</v>
      </c>
      <c r="O166" s="193" t="s">
        <v>150</v>
      </c>
      <c r="P166" s="193" t="s">
        <v>150</v>
      </c>
      <c r="Q166" s="193" t="s">
        <v>150</v>
      </c>
      <c r="R166" s="193" t="s">
        <v>2424</v>
      </c>
      <c r="S166" s="193" t="s">
        <v>2425</v>
      </c>
      <c r="T166" s="383" t="s">
        <v>2426</v>
      </c>
      <c r="U166" s="194"/>
      <c r="V166" s="194">
        <v>29082</v>
      </c>
      <c r="W166" s="202" t="s">
        <v>2427</v>
      </c>
      <c r="X166" s="202" t="s">
        <v>155</v>
      </c>
      <c r="Y166" s="202"/>
      <c r="Z166" s="202"/>
      <c r="AA166" s="193">
        <v>15</v>
      </c>
      <c r="AB166" s="194">
        <v>42917</v>
      </c>
      <c r="AC166" s="311">
        <v>42795</v>
      </c>
      <c r="AD166" s="194"/>
      <c r="AE166" s="194" t="s">
        <v>2428</v>
      </c>
      <c r="AF166" s="194" t="s">
        <v>2429</v>
      </c>
      <c r="AG166" s="194"/>
      <c r="AH166" s="193">
        <f t="shared" si="43"/>
        <v>2</v>
      </c>
      <c r="AI166" s="194" t="s">
        <v>161</v>
      </c>
      <c r="AJ166" s="194"/>
      <c r="AK166" s="194"/>
      <c r="AL166" s="194" t="s">
        <v>149</v>
      </c>
      <c r="AM166" s="194"/>
      <c r="AN166" s="194"/>
      <c r="AO166" s="194" t="s">
        <v>163</v>
      </c>
      <c r="AP166" s="193"/>
      <c r="AQ166" s="194" t="s">
        <v>2430</v>
      </c>
      <c r="AR166" s="194" t="s">
        <v>149</v>
      </c>
      <c r="AS166" s="194"/>
      <c r="AT166" s="458" t="s">
        <v>2431</v>
      </c>
      <c r="AU166" s="193" t="s">
        <v>2432</v>
      </c>
      <c r="AV166" s="194"/>
      <c r="AW166" s="195">
        <v>42793</v>
      </c>
      <c r="AX166" s="195">
        <v>43045</v>
      </c>
      <c r="AY166" s="195" t="s">
        <v>149</v>
      </c>
      <c r="AZ166" s="195">
        <v>43146</v>
      </c>
      <c r="BA166" s="195">
        <v>43196</v>
      </c>
      <c r="BB166" s="195"/>
      <c r="BC166" s="196" t="s">
        <v>2433</v>
      </c>
      <c r="BD166" s="195">
        <v>43675</v>
      </c>
      <c r="BE166" s="195" t="s">
        <v>149</v>
      </c>
      <c r="BF166" s="195">
        <v>43891</v>
      </c>
      <c r="BG166" s="195" t="s">
        <v>149</v>
      </c>
      <c r="BH166" s="194"/>
      <c r="BI166" s="194"/>
      <c r="BJ166" s="194"/>
      <c r="BK166" s="197">
        <v>44344</v>
      </c>
      <c r="BL166" s="193" t="s">
        <v>17</v>
      </c>
      <c r="BM166" s="193">
        <f t="shared" ref="BM166" si="46">DATEDIF(AW166,BK166, "M")+1</f>
        <v>52</v>
      </c>
      <c r="BN166" s="193">
        <f t="shared" ref="BN166:BN173" si="47">DATEDIF(AX166,BK166, "M")+1</f>
        <v>43</v>
      </c>
      <c r="BO166" s="193"/>
      <c r="BP166" s="193"/>
      <c r="BQ166" s="193"/>
      <c r="BR166" s="193"/>
      <c r="BS166" s="193"/>
      <c r="BT166" s="193"/>
      <c r="BU166" s="193"/>
      <c r="BV166" s="193"/>
      <c r="BW166" s="193" t="s">
        <v>162</v>
      </c>
      <c r="BX166" s="193"/>
      <c r="BY166" s="193"/>
      <c r="BZ166" s="199">
        <v>43930</v>
      </c>
      <c r="CA166" s="199">
        <v>44035</v>
      </c>
      <c r="CB166" s="193">
        <v>4</v>
      </c>
      <c r="CC166" s="193"/>
      <c r="CD166" s="193"/>
      <c r="CE166" s="193"/>
      <c r="CF166" s="413">
        <v>3</v>
      </c>
      <c r="CG166" s="193">
        <v>3</v>
      </c>
      <c r="CH166" s="193"/>
      <c r="CI166" s="193" t="s">
        <v>814</v>
      </c>
      <c r="CJ166"/>
    </row>
    <row r="167" spans="1:88" s="53" customFormat="1" ht="24.95" hidden="1" customHeight="1">
      <c r="A167" s="193">
        <v>167</v>
      </c>
      <c r="B167" s="193" t="s">
        <v>2434</v>
      </c>
      <c r="C167" s="193" t="s">
        <v>2435</v>
      </c>
      <c r="D167" s="193" t="s">
        <v>2436</v>
      </c>
      <c r="E167" s="193" t="s">
        <v>2436</v>
      </c>
      <c r="F167" s="193" t="s">
        <v>25</v>
      </c>
      <c r="G167" s="193">
        <v>7</v>
      </c>
      <c r="H167" s="193" t="s">
        <v>52</v>
      </c>
      <c r="I167" s="193" t="s">
        <v>41</v>
      </c>
      <c r="J167" s="193" t="s">
        <v>606</v>
      </c>
      <c r="K167" s="193" t="s">
        <v>606</v>
      </c>
      <c r="L167" s="193" t="s">
        <v>43</v>
      </c>
      <c r="M167" s="193" t="s">
        <v>162</v>
      </c>
      <c r="N167" s="193">
        <v>1941393</v>
      </c>
      <c r="O167" s="193" t="s">
        <v>150</v>
      </c>
      <c r="P167" s="193" t="s">
        <v>150</v>
      </c>
      <c r="Q167" s="193" t="s">
        <v>150</v>
      </c>
      <c r="R167" s="193" t="s">
        <v>2437</v>
      </c>
      <c r="S167" s="193" t="s">
        <v>2438</v>
      </c>
      <c r="T167" s="383" t="s">
        <v>2439</v>
      </c>
      <c r="U167" s="194" t="s">
        <v>2440</v>
      </c>
      <c r="V167" s="194">
        <v>31760</v>
      </c>
      <c r="W167" s="202" t="s">
        <v>2441</v>
      </c>
      <c r="X167" s="202" t="s">
        <v>178</v>
      </c>
      <c r="Y167" s="202" t="s">
        <v>162</v>
      </c>
      <c r="Z167" s="202"/>
      <c r="AA167" s="193">
        <v>10.5</v>
      </c>
      <c r="AB167" s="194">
        <v>42826</v>
      </c>
      <c r="AC167" s="311">
        <v>42795</v>
      </c>
      <c r="AD167" s="194"/>
      <c r="AE167" s="194" t="s">
        <v>2442</v>
      </c>
      <c r="AF167" s="194"/>
      <c r="AG167" s="194"/>
      <c r="AH167" s="193">
        <f t="shared" si="43"/>
        <v>1</v>
      </c>
      <c r="AI167" s="194" t="s">
        <v>161</v>
      </c>
      <c r="AJ167" s="194"/>
      <c r="AK167" s="194"/>
      <c r="AL167" s="194" t="s">
        <v>162</v>
      </c>
      <c r="AM167" s="194"/>
      <c r="AN167" s="194"/>
      <c r="AO167" s="194" t="s">
        <v>163</v>
      </c>
      <c r="AP167" s="193" t="s">
        <v>180</v>
      </c>
      <c r="AQ167" s="194" t="s">
        <v>2443</v>
      </c>
      <c r="AR167" s="194" t="s">
        <v>149</v>
      </c>
      <c r="AS167" s="194" t="s">
        <v>2444</v>
      </c>
      <c r="AT167" s="458" t="s">
        <v>218</v>
      </c>
      <c r="AU167" s="193" t="s">
        <v>2445</v>
      </c>
      <c r="AV167" s="194"/>
      <c r="AW167" s="195">
        <v>42793</v>
      </c>
      <c r="AX167" s="195">
        <v>43045</v>
      </c>
      <c r="AY167" s="195" t="s">
        <v>149</v>
      </c>
      <c r="AZ167" s="195">
        <v>43322</v>
      </c>
      <c r="BA167" s="195">
        <v>43416</v>
      </c>
      <c r="BB167" s="195">
        <v>43445</v>
      </c>
      <c r="BC167" s="196" t="s">
        <v>2446</v>
      </c>
      <c r="BD167" s="195">
        <v>43675</v>
      </c>
      <c r="BE167" s="195" t="s">
        <v>149</v>
      </c>
      <c r="BF167" s="195">
        <v>43891</v>
      </c>
      <c r="BG167" s="195" t="s">
        <v>149</v>
      </c>
      <c r="BH167" s="194"/>
      <c r="BI167" s="194"/>
      <c r="BJ167" s="194"/>
      <c r="BK167" s="197">
        <v>44851</v>
      </c>
      <c r="BL167" s="205" t="s">
        <v>17</v>
      </c>
      <c r="BM167" s="193">
        <f t="shared" ref="BM167:BM169" si="48">DATEDIF(AW167,BK167, "M")+1</f>
        <v>68</v>
      </c>
      <c r="BN167" s="193">
        <f t="shared" si="47"/>
        <v>60</v>
      </c>
      <c r="BO167" s="202" t="s">
        <v>2446</v>
      </c>
      <c r="BP167" s="193">
        <v>0</v>
      </c>
      <c r="BQ167" s="193">
        <v>9</v>
      </c>
      <c r="BR167" s="193">
        <v>0</v>
      </c>
      <c r="BS167" s="193"/>
      <c r="BT167" s="193"/>
      <c r="BU167" s="193"/>
      <c r="BV167" s="193"/>
      <c r="BW167" s="193" t="s">
        <v>162</v>
      </c>
      <c r="BX167" s="193" t="s">
        <v>149</v>
      </c>
      <c r="BY167" s="193" t="s">
        <v>2447</v>
      </c>
      <c r="BZ167" s="199">
        <v>43160</v>
      </c>
      <c r="CA167" s="199">
        <v>44621</v>
      </c>
      <c r="CB167" s="193">
        <v>48</v>
      </c>
      <c r="CC167" s="193" t="s">
        <v>162</v>
      </c>
      <c r="CD167" s="193"/>
      <c r="CE167" s="193"/>
      <c r="CF167" s="413">
        <v>2</v>
      </c>
      <c r="CG167" s="193"/>
      <c r="CH167" s="193"/>
      <c r="CI167" s="193" t="s">
        <v>814</v>
      </c>
      <c r="CJ167"/>
    </row>
    <row r="168" spans="1:88" s="53" customFormat="1" ht="24.95" hidden="1" customHeight="1">
      <c r="A168" s="193">
        <v>168</v>
      </c>
      <c r="B168" s="193" t="s">
        <v>2448</v>
      </c>
      <c r="C168" s="193" t="s">
        <v>2449</v>
      </c>
      <c r="D168" s="193" t="s">
        <v>1750</v>
      </c>
      <c r="E168" s="193" t="s">
        <v>2450</v>
      </c>
      <c r="F168" s="193" t="s">
        <v>24</v>
      </c>
      <c r="G168" s="193">
        <v>7</v>
      </c>
      <c r="H168" s="193" t="s">
        <v>51</v>
      </c>
      <c r="I168" s="193" t="s">
        <v>37</v>
      </c>
      <c r="J168" s="193" t="s">
        <v>1909</v>
      </c>
      <c r="K168" s="193" t="s">
        <v>2451</v>
      </c>
      <c r="L168" s="193" t="s">
        <v>37</v>
      </c>
      <c r="M168" s="193" t="s">
        <v>149</v>
      </c>
      <c r="N168" s="193" t="s">
        <v>2452</v>
      </c>
      <c r="O168" s="193" t="s">
        <v>150</v>
      </c>
      <c r="P168" s="193" t="s">
        <v>150</v>
      </c>
      <c r="Q168" s="193" t="s">
        <v>150</v>
      </c>
      <c r="R168" s="193" t="s">
        <v>2453</v>
      </c>
      <c r="S168" s="193" t="s">
        <v>2454</v>
      </c>
      <c r="T168" s="383" t="s">
        <v>2455</v>
      </c>
      <c r="U168" s="194" t="s">
        <v>1909</v>
      </c>
      <c r="V168" s="194">
        <v>29059</v>
      </c>
      <c r="W168" s="202" t="s">
        <v>2456</v>
      </c>
      <c r="X168" s="202" t="s">
        <v>178</v>
      </c>
      <c r="Y168" s="202" t="s">
        <v>162</v>
      </c>
      <c r="Z168" s="202"/>
      <c r="AA168" s="193"/>
      <c r="AB168" s="194">
        <v>42683</v>
      </c>
      <c r="AC168" s="311">
        <v>42795</v>
      </c>
      <c r="AD168" s="194"/>
      <c r="AE168" s="194" t="s">
        <v>2457</v>
      </c>
      <c r="AF168" s="194"/>
      <c r="AG168" s="194"/>
      <c r="AH168" s="193">
        <f t="shared" si="43"/>
        <v>1</v>
      </c>
      <c r="AI168" s="194" t="s">
        <v>160</v>
      </c>
      <c r="AJ168" s="194"/>
      <c r="AK168" s="194"/>
      <c r="AL168" s="194" t="s">
        <v>149</v>
      </c>
      <c r="AM168" s="194"/>
      <c r="AN168" s="194"/>
      <c r="AO168" s="194" t="s">
        <v>163</v>
      </c>
      <c r="AP168" s="193"/>
      <c r="AQ168" s="194" t="s">
        <v>1448</v>
      </c>
      <c r="AR168" s="194"/>
      <c r="AS168" s="194"/>
      <c r="AT168" s="458" t="s">
        <v>284</v>
      </c>
      <c r="AU168" s="193" t="s">
        <v>2458</v>
      </c>
      <c r="AV168" s="194"/>
      <c r="AW168" s="195">
        <v>42793</v>
      </c>
      <c r="AX168" s="195">
        <v>43045</v>
      </c>
      <c r="AY168" s="195" t="s">
        <v>149</v>
      </c>
      <c r="AZ168" s="195">
        <v>42419</v>
      </c>
      <c r="BA168" s="195">
        <v>42419</v>
      </c>
      <c r="BB168" s="195"/>
      <c r="BC168" s="196" t="s">
        <v>2459</v>
      </c>
      <c r="BD168" s="195">
        <v>43675</v>
      </c>
      <c r="BE168" s="195" t="s">
        <v>149</v>
      </c>
      <c r="BF168" s="195">
        <v>43891</v>
      </c>
      <c r="BG168" s="195" t="s">
        <v>149</v>
      </c>
      <c r="BH168" s="194"/>
      <c r="BI168" s="194"/>
      <c r="BJ168" s="194"/>
      <c r="BK168" s="203">
        <v>43813</v>
      </c>
      <c r="BL168" s="193" t="s">
        <v>17</v>
      </c>
      <c r="BM168" s="193">
        <f t="shared" si="48"/>
        <v>34</v>
      </c>
      <c r="BN168" s="193">
        <f t="shared" si="47"/>
        <v>26</v>
      </c>
      <c r="BO168" s="193"/>
      <c r="BP168" s="193">
        <v>0</v>
      </c>
      <c r="BQ168" s="193">
        <v>0</v>
      </c>
      <c r="BR168" s="193">
        <v>3</v>
      </c>
      <c r="BS168" s="193"/>
      <c r="BT168" s="193"/>
      <c r="BU168" s="193"/>
      <c r="BV168" s="193"/>
      <c r="BW168" s="193" t="s">
        <v>162</v>
      </c>
      <c r="BX168" s="193" t="s">
        <v>162</v>
      </c>
      <c r="BY168" s="193"/>
      <c r="BZ168" s="199"/>
      <c r="CA168" s="199"/>
      <c r="CB168" s="193"/>
      <c r="CC168" s="193" t="s">
        <v>162</v>
      </c>
      <c r="CD168" s="193"/>
      <c r="CE168" s="193"/>
      <c r="CF168" s="413">
        <v>1</v>
      </c>
      <c r="CG168" s="193">
        <v>3</v>
      </c>
      <c r="CH168" s="193"/>
      <c r="CI168" s="193" t="s">
        <v>814</v>
      </c>
      <c r="CJ168"/>
    </row>
    <row r="169" spans="1:88" s="53" customFormat="1" ht="24.95" hidden="1" customHeight="1">
      <c r="A169" s="193">
        <v>169</v>
      </c>
      <c r="B169" s="193" t="s">
        <v>2460</v>
      </c>
      <c r="C169" s="193" t="s">
        <v>980</v>
      </c>
      <c r="D169" s="193" t="s">
        <v>2461</v>
      </c>
      <c r="E169" s="193" t="s">
        <v>2462</v>
      </c>
      <c r="F169" s="193" t="s">
        <v>25</v>
      </c>
      <c r="G169" s="193">
        <v>7</v>
      </c>
      <c r="H169" s="193" t="s">
        <v>51</v>
      </c>
      <c r="I169" s="193" t="s">
        <v>30</v>
      </c>
      <c r="J169" s="193" t="s">
        <v>2250</v>
      </c>
      <c r="K169" s="193" t="s">
        <v>1123</v>
      </c>
      <c r="L169" s="193" t="s">
        <v>30</v>
      </c>
      <c r="M169" s="193" t="s">
        <v>149</v>
      </c>
      <c r="N169" s="193" t="s">
        <v>2463</v>
      </c>
      <c r="O169" s="193" t="s">
        <v>150</v>
      </c>
      <c r="P169" s="193" t="s">
        <v>150</v>
      </c>
      <c r="Q169" s="193"/>
      <c r="R169" s="193" t="s">
        <v>2464</v>
      </c>
      <c r="S169" s="193" t="s">
        <v>2465</v>
      </c>
      <c r="T169" s="383" t="s">
        <v>2466</v>
      </c>
      <c r="U169" s="194"/>
      <c r="V169" s="194">
        <v>26417</v>
      </c>
      <c r="W169" s="202" t="s">
        <v>2467</v>
      </c>
      <c r="X169" s="202" t="s">
        <v>155</v>
      </c>
      <c r="Y169" s="202"/>
      <c r="Z169" s="202"/>
      <c r="AA169" s="193"/>
      <c r="AB169" s="194">
        <v>43038</v>
      </c>
      <c r="AC169" s="311">
        <v>42795</v>
      </c>
      <c r="AD169" s="194"/>
      <c r="AE169" s="194" t="s">
        <v>2468</v>
      </c>
      <c r="AF169" s="194"/>
      <c r="AG169" s="194"/>
      <c r="AH169" s="193">
        <f t="shared" si="43"/>
        <v>1</v>
      </c>
      <c r="AI169" s="194" t="s">
        <v>160</v>
      </c>
      <c r="AJ169" s="194"/>
      <c r="AK169" s="194"/>
      <c r="AL169" s="194" t="s">
        <v>162</v>
      </c>
      <c r="AM169" s="194"/>
      <c r="AN169" s="194"/>
      <c r="AO169" s="194" t="s">
        <v>163</v>
      </c>
      <c r="AP169" s="193"/>
      <c r="AQ169" s="194"/>
      <c r="AR169" s="194"/>
      <c r="AS169" s="194"/>
      <c r="AT169" s="458" t="s">
        <v>327</v>
      </c>
      <c r="AU169" s="193" t="s">
        <v>992</v>
      </c>
      <c r="AV169" s="194"/>
      <c r="AW169" s="195">
        <v>42793</v>
      </c>
      <c r="AX169" s="195">
        <v>43045</v>
      </c>
      <c r="AY169" s="195" t="s">
        <v>149</v>
      </c>
      <c r="AZ169" s="195">
        <v>43312</v>
      </c>
      <c r="BA169" s="195">
        <v>43332</v>
      </c>
      <c r="BB169" s="195"/>
      <c r="BC169" s="196" t="s">
        <v>2469</v>
      </c>
      <c r="BD169" s="195">
        <v>43675</v>
      </c>
      <c r="BE169" s="195" t="s">
        <v>149</v>
      </c>
      <c r="BF169" s="195">
        <v>43891</v>
      </c>
      <c r="BG169" s="195" t="s">
        <v>149</v>
      </c>
      <c r="BH169" s="194"/>
      <c r="BI169" s="194"/>
      <c r="BJ169" s="194"/>
      <c r="BK169" s="197">
        <v>44543</v>
      </c>
      <c r="BL169" s="193" t="s">
        <v>17</v>
      </c>
      <c r="BM169" s="193">
        <f t="shared" si="48"/>
        <v>58</v>
      </c>
      <c r="BN169" s="193">
        <f t="shared" si="47"/>
        <v>50</v>
      </c>
      <c r="BO169" s="193"/>
      <c r="BP169" s="193">
        <v>17</v>
      </c>
      <c r="BQ169" s="193">
        <v>2</v>
      </c>
      <c r="BR169" s="193">
        <v>0</v>
      </c>
      <c r="BS169" s="193"/>
      <c r="BT169" s="193"/>
      <c r="BU169" s="193"/>
      <c r="BV169" s="193"/>
      <c r="BW169" s="193" t="s">
        <v>162</v>
      </c>
      <c r="BX169" s="193"/>
      <c r="BY169" s="193"/>
      <c r="BZ169" s="199">
        <v>44075</v>
      </c>
      <c r="CA169" s="199">
        <v>44317</v>
      </c>
      <c r="CB169" s="193">
        <v>9</v>
      </c>
      <c r="CC169" s="193"/>
      <c r="CD169" s="193"/>
      <c r="CE169" s="193"/>
      <c r="CF169" s="413">
        <v>3</v>
      </c>
      <c r="CG169" s="193">
        <v>3</v>
      </c>
      <c r="CH169" s="193"/>
      <c r="CI169" s="193" t="s">
        <v>814</v>
      </c>
      <c r="CJ169"/>
    </row>
    <row r="170" spans="1:88" s="53" customFormat="1" ht="24.95" hidden="1" customHeight="1">
      <c r="A170" s="193">
        <v>170</v>
      </c>
      <c r="B170" s="193" t="s">
        <v>2470</v>
      </c>
      <c r="C170" s="193" t="s">
        <v>2471</v>
      </c>
      <c r="D170" s="193" t="s">
        <v>2472</v>
      </c>
      <c r="E170" s="193" t="s">
        <v>2473</v>
      </c>
      <c r="F170" s="193" t="s">
        <v>24</v>
      </c>
      <c r="G170" s="193">
        <v>7</v>
      </c>
      <c r="H170" s="193" t="s">
        <v>51</v>
      </c>
      <c r="I170" s="193" t="s">
        <v>37</v>
      </c>
      <c r="J170" s="193" t="s">
        <v>2474</v>
      </c>
      <c r="K170" s="193" t="s">
        <v>2475</v>
      </c>
      <c r="L170" s="193" t="s">
        <v>37</v>
      </c>
      <c r="M170" s="193" t="s">
        <v>149</v>
      </c>
      <c r="N170" s="193"/>
      <c r="O170" s="193" t="s">
        <v>150</v>
      </c>
      <c r="P170" s="193" t="s">
        <v>150</v>
      </c>
      <c r="Q170" s="193"/>
      <c r="R170" s="193" t="s">
        <v>2476</v>
      </c>
      <c r="S170" s="193" t="s">
        <v>2477</v>
      </c>
      <c r="T170" s="383" t="s">
        <v>2478</v>
      </c>
      <c r="U170" s="194"/>
      <c r="V170" s="194">
        <v>28387</v>
      </c>
      <c r="W170" s="202" t="s">
        <v>2479</v>
      </c>
      <c r="X170" s="202" t="s">
        <v>178</v>
      </c>
      <c r="Y170" s="202"/>
      <c r="Z170" s="202"/>
      <c r="AA170" s="193"/>
      <c r="AB170" s="194">
        <v>42837</v>
      </c>
      <c r="AC170" s="311">
        <v>42795</v>
      </c>
      <c r="AD170" s="194"/>
      <c r="AE170" s="194" t="s">
        <v>2480</v>
      </c>
      <c r="AF170" s="194"/>
      <c r="AG170" s="194"/>
      <c r="AH170" s="193">
        <f t="shared" si="43"/>
        <v>1</v>
      </c>
      <c r="AI170" s="194" t="s">
        <v>160</v>
      </c>
      <c r="AJ170" s="194"/>
      <c r="AK170" s="194"/>
      <c r="AL170" s="194" t="s">
        <v>149</v>
      </c>
      <c r="AM170" s="194"/>
      <c r="AN170" s="194"/>
      <c r="AO170" s="194" t="s">
        <v>181</v>
      </c>
      <c r="AP170" s="193"/>
      <c r="AQ170" s="194" t="s">
        <v>2211</v>
      </c>
      <c r="AR170" s="194"/>
      <c r="AS170" s="194"/>
      <c r="AT170" s="458" t="s">
        <v>284</v>
      </c>
      <c r="AU170" s="193" t="s">
        <v>2481</v>
      </c>
      <c r="AV170" s="194"/>
      <c r="AW170" s="195">
        <v>42793</v>
      </c>
      <c r="AX170" s="195">
        <v>43045</v>
      </c>
      <c r="AY170" s="195" t="s">
        <v>149</v>
      </c>
      <c r="AZ170" s="195">
        <v>43200</v>
      </c>
      <c r="BA170" s="195">
        <v>43451</v>
      </c>
      <c r="BB170" s="195"/>
      <c r="BC170" s="196" t="s">
        <v>2482</v>
      </c>
      <c r="BD170" s="195">
        <v>43675</v>
      </c>
      <c r="BE170" s="195" t="s">
        <v>149</v>
      </c>
      <c r="BF170" s="195">
        <v>43891</v>
      </c>
      <c r="BG170" s="195" t="s">
        <v>149</v>
      </c>
      <c r="BH170" s="194"/>
      <c r="BI170" s="194">
        <v>44272</v>
      </c>
      <c r="BJ170" s="194">
        <v>44403</v>
      </c>
      <c r="BK170" s="197">
        <v>44410</v>
      </c>
      <c r="BL170" s="193" t="s">
        <v>17</v>
      </c>
      <c r="BM170" s="284">
        <f t="shared" ref="BM170:BM173" si="49">DATEDIF(AW170,BK170, "M")+1</f>
        <v>54</v>
      </c>
      <c r="BN170" s="193">
        <f t="shared" si="47"/>
        <v>45</v>
      </c>
      <c r="BO170" s="202" t="s">
        <v>2483</v>
      </c>
      <c r="BP170" s="193">
        <v>0</v>
      </c>
      <c r="BQ170" s="193">
        <v>1</v>
      </c>
      <c r="BR170" s="193">
        <v>0</v>
      </c>
      <c r="BS170" s="193"/>
      <c r="BT170" s="193"/>
      <c r="BU170" s="193"/>
      <c r="BV170" s="193"/>
      <c r="BW170" s="193" t="s">
        <v>162</v>
      </c>
      <c r="BX170" s="193"/>
      <c r="BY170" s="193"/>
      <c r="BZ170" s="199"/>
      <c r="CA170" s="199"/>
      <c r="CB170" s="193"/>
      <c r="CC170" s="193"/>
      <c r="CD170" s="193"/>
      <c r="CE170" s="193"/>
      <c r="CF170" s="413"/>
      <c r="CG170" s="193"/>
      <c r="CH170" s="193"/>
      <c r="CI170" s="193" t="s">
        <v>814</v>
      </c>
      <c r="CJ170"/>
    </row>
    <row r="171" spans="1:88" s="53" customFormat="1" ht="24.95" hidden="1" customHeight="1">
      <c r="A171" s="193">
        <v>171</v>
      </c>
      <c r="B171" s="193" t="s">
        <v>2484</v>
      </c>
      <c r="C171" s="193" t="s">
        <v>2485</v>
      </c>
      <c r="D171" s="193" t="s">
        <v>2486</v>
      </c>
      <c r="E171" s="193" t="s">
        <v>2487</v>
      </c>
      <c r="F171" s="193" t="s">
        <v>25</v>
      </c>
      <c r="G171" s="193">
        <v>7</v>
      </c>
      <c r="H171" s="193" t="s">
        <v>51</v>
      </c>
      <c r="I171" s="193" t="s">
        <v>30</v>
      </c>
      <c r="J171" s="193" t="s">
        <v>2488</v>
      </c>
      <c r="K171" s="193" t="s">
        <v>2489</v>
      </c>
      <c r="L171" s="193" t="s">
        <v>30</v>
      </c>
      <c r="M171" s="193" t="s">
        <v>149</v>
      </c>
      <c r="N171" s="193">
        <v>155101</v>
      </c>
      <c r="O171" s="193" t="s">
        <v>150</v>
      </c>
      <c r="P171" s="193" t="s">
        <v>150</v>
      </c>
      <c r="Q171" s="193" t="s">
        <v>150</v>
      </c>
      <c r="R171" s="193" t="s">
        <v>2490</v>
      </c>
      <c r="S171" s="200" t="s">
        <v>2491</v>
      </c>
      <c r="T171" s="383" t="s">
        <v>2492</v>
      </c>
      <c r="U171" s="194"/>
      <c r="V171" s="194">
        <v>27214</v>
      </c>
      <c r="W171" s="202" t="s">
        <v>2493</v>
      </c>
      <c r="X171" s="202" t="s">
        <v>155</v>
      </c>
      <c r="Y171" s="202"/>
      <c r="Z171" s="202"/>
      <c r="AA171" s="193"/>
      <c r="AB171" s="194">
        <v>42307</v>
      </c>
      <c r="AC171" s="311">
        <v>42795</v>
      </c>
      <c r="AD171" s="194"/>
      <c r="AE171" s="194" t="s">
        <v>2494</v>
      </c>
      <c r="AF171" s="342" t="s">
        <v>2495</v>
      </c>
      <c r="AG171" s="194"/>
      <c r="AH171" s="193">
        <f t="shared" si="43"/>
        <v>2</v>
      </c>
      <c r="AI171" s="194" t="s">
        <v>160</v>
      </c>
      <c r="AJ171" s="194"/>
      <c r="AK171" s="194"/>
      <c r="AL171" s="194" t="s">
        <v>149</v>
      </c>
      <c r="AM171" s="194"/>
      <c r="AN171" s="194"/>
      <c r="AO171" s="194" t="s">
        <v>163</v>
      </c>
      <c r="AP171" s="193" t="s">
        <v>202</v>
      </c>
      <c r="AQ171" s="194" t="s">
        <v>948</v>
      </c>
      <c r="AR171" s="194"/>
      <c r="AS171" s="194"/>
      <c r="AT171" s="458" t="s">
        <v>327</v>
      </c>
      <c r="AU171" s="193" t="s">
        <v>2496</v>
      </c>
      <c r="AV171" s="194"/>
      <c r="AW171" s="195">
        <v>42793</v>
      </c>
      <c r="AX171" s="195">
        <v>43045</v>
      </c>
      <c r="AY171" s="195" t="s">
        <v>149</v>
      </c>
      <c r="AZ171" s="195">
        <v>43005</v>
      </c>
      <c r="BA171" s="195">
        <v>43119</v>
      </c>
      <c r="BB171" s="195"/>
      <c r="BC171" s="196" t="s">
        <v>2497</v>
      </c>
      <c r="BD171" s="195">
        <v>43675</v>
      </c>
      <c r="BE171" s="195" t="s">
        <v>149</v>
      </c>
      <c r="BF171" s="195">
        <v>43891</v>
      </c>
      <c r="BG171" s="195" t="s">
        <v>149</v>
      </c>
      <c r="BH171" s="194"/>
      <c r="BI171" s="194"/>
      <c r="BJ171" s="194"/>
      <c r="BK171" s="197">
        <v>44402</v>
      </c>
      <c r="BL171" s="193" t="s">
        <v>17</v>
      </c>
      <c r="BM171" s="284">
        <f t="shared" si="49"/>
        <v>53</v>
      </c>
      <c r="BN171" s="193">
        <f t="shared" si="47"/>
        <v>45</v>
      </c>
      <c r="BO171" s="193"/>
      <c r="BP171" s="193">
        <v>14</v>
      </c>
      <c r="BQ171" s="193">
        <v>13</v>
      </c>
      <c r="BR171" s="193">
        <v>5</v>
      </c>
      <c r="BS171" s="193"/>
      <c r="BT171" s="193"/>
      <c r="BU171" s="193"/>
      <c r="BV171" s="193"/>
      <c r="BW171" s="193" t="s">
        <v>162</v>
      </c>
      <c r="BX171" s="193"/>
      <c r="BY171" s="193"/>
      <c r="BZ171" s="199">
        <v>44077</v>
      </c>
      <c r="CA171" s="199">
        <v>44348</v>
      </c>
      <c r="CB171" s="193">
        <v>9</v>
      </c>
      <c r="CC171" s="193"/>
      <c r="CD171" s="193"/>
      <c r="CE171" s="193"/>
      <c r="CF171" s="413">
        <v>4</v>
      </c>
      <c r="CG171" s="193">
        <v>4</v>
      </c>
      <c r="CH171" s="193"/>
      <c r="CI171" s="193" t="s">
        <v>814</v>
      </c>
      <c r="CJ171"/>
    </row>
    <row r="172" spans="1:88" s="53" customFormat="1" ht="24.95" hidden="1" customHeight="1">
      <c r="A172" s="193">
        <v>172</v>
      </c>
      <c r="B172" s="193" t="s">
        <v>2498</v>
      </c>
      <c r="C172" s="193" t="s">
        <v>2499</v>
      </c>
      <c r="D172" s="193" t="s">
        <v>2500</v>
      </c>
      <c r="E172" s="193" t="s">
        <v>2501</v>
      </c>
      <c r="F172" s="193" t="s">
        <v>24</v>
      </c>
      <c r="G172" s="193">
        <v>7</v>
      </c>
      <c r="H172" s="193" t="s">
        <v>57</v>
      </c>
      <c r="I172" s="193" t="s">
        <v>33</v>
      </c>
      <c r="J172" s="193" t="s">
        <v>482</v>
      </c>
      <c r="K172" s="193" t="s">
        <v>927</v>
      </c>
      <c r="L172" s="193" t="s">
        <v>40</v>
      </c>
      <c r="M172" s="193" t="s">
        <v>162</v>
      </c>
      <c r="N172" s="193" t="s">
        <v>2502</v>
      </c>
      <c r="O172" s="193" t="s">
        <v>150</v>
      </c>
      <c r="P172" s="193" t="s">
        <v>150</v>
      </c>
      <c r="Q172" s="193" t="s">
        <v>150</v>
      </c>
      <c r="R172" s="193" t="s">
        <v>2503</v>
      </c>
      <c r="S172" s="193" t="s">
        <v>2504</v>
      </c>
      <c r="T172" s="382" t="s">
        <v>2505</v>
      </c>
      <c r="U172" s="194" t="s">
        <v>822</v>
      </c>
      <c r="V172" s="194">
        <v>29504</v>
      </c>
      <c r="W172" s="202" t="s">
        <v>2506</v>
      </c>
      <c r="X172" s="202" t="s">
        <v>2507</v>
      </c>
      <c r="Y172" s="202"/>
      <c r="Z172" s="202"/>
      <c r="AA172" s="193"/>
      <c r="AB172" s="194">
        <v>42887</v>
      </c>
      <c r="AC172" s="311">
        <v>42795</v>
      </c>
      <c r="AD172" s="194"/>
      <c r="AE172" s="194" t="s">
        <v>2508</v>
      </c>
      <c r="AF172" s="194"/>
      <c r="AG172" s="194"/>
      <c r="AH172" s="193">
        <f t="shared" si="43"/>
        <v>1</v>
      </c>
      <c r="AI172" s="194" t="s">
        <v>160</v>
      </c>
      <c r="AJ172" s="194"/>
      <c r="AK172" s="194"/>
      <c r="AL172" s="194" t="s">
        <v>149</v>
      </c>
      <c r="AM172" s="194"/>
      <c r="AN172" s="194"/>
      <c r="AO172" s="194" t="s">
        <v>163</v>
      </c>
      <c r="AP172" s="193" t="s">
        <v>180</v>
      </c>
      <c r="AQ172" s="194" t="s">
        <v>202</v>
      </c>
      <c r="AR172" s="194"/>
      <c r="AS172" s="194"/>
      <c r="AT172" s="458" t="s">
        <v>2509</v>
      </c>
      <c r="AU172" s="193" t="s">
        <v>2510</v>
      </c>
      <c r="AV172" s="194"/>
      <c r="AW172" s="195">
        <v>42793</v>
      </c>
      <c r="AX172" s="195">
        <v>43045</v>
      </c>
      <c r="AY172" s="195" t="s">
        <v>149</v>
      </c>
      <c r="AZ172" s="195"/>
      <c r="BA172" s="195">
        <v>43495</v>
      </c>
      <c r="BB172" s="195"/>
      <c r="BC172" s="195" t="s">
        <v>2511</v>
      </c>
      <c r="BD172" s="195">
        <v>43675</v>
      </c>
      <c r="BE172" s="195" t="s">
        <v>149</v>
      </c>
      <c r="BF172" s="195">
        <v>43891</v>
      </c>
      <c r="BG172" s="195" t="s">
        <v>149</v>
      </c>
      <c r="BH172" s="194"/>
      <c r="BI172" s="194"/>
      <c r="BJ172" s="194"/>
      <c r="BK172" s="197">
        <v>44901</v>
      </c>
      <c r="BL172" s="205" t="s">
        <v>17</v>
      </c>
      <c r="BM172" s="284">
        <f t="shared" si="49"/>
        <v>70</v>
      </c>
      <c r="BN172" s="193">
        <f t="shared" si="47"/>
        <v>62</v>
      </c>
      <c r="BO172" s="196" t="s">
        <v>2512</v>
      </c>
      <c r="BP172" s="193">
        <v>5</v>
      </c>
      <c r="BQ172" s="193">
        <v>5</v>
      </c>
      <c r="BR172" s="193"/>
      <c r="BS172" s="193"/>
      <c r="BT172" s="193"/>
      <c r="BU172" s="193"/>
      <c r="BV172" s="193"/>
      <c r="BW172" s="193" t="s">
        <v>162</v>
      </c>
      <c r="BX172" s="193" t="s">
        <v>149</v>
      </c>
      <c r="BY172" s="193" t="s">
        <v>2513</v>
      </c>
      <c r="BZ172" s="199">
        <v>43313</v>
      </c>
      <c r="CA172" s="199">
        <v>44044</v>
      </c>
      <c r="CB172" s="193">
        <v>24</v>
      </c>
      <c r="CC172" s="193" t="s">
        <v>162</v>
      </c>
      <c r="CD172" s="193"/>
      <c r="CE172" s="193"/>
      <c r="CF172" s="413">
        <v>1</v>
      </c>
      <c r="CG172" s="193">
        <v>2</v>
      </c>
      <c r="CH172" s="193"/>
      <c r="CI172" s="193" t="s">
        <v>1321</v>
      </c>
      <c r="CJ172"/>
    </row>
    <row r="173" spans="1:88" s="53" customFormat="1" ht="24.95" hidden="1" customHeight="1">
      <c r="A173" s="193">
        <v>173</v>
      </c>
      <c r="B173" s="193" t="s">
        <v>2514</v>
      </c>
      <c r="C173" s="193" t="s">
        <v>2515</v>
      </c>
      <c r="D173" s="193" t="s">
        <v>2516</v>
      </c>
      <c r="E173" s="193" t="s">
        <v>2517</v>
      </c>
      <c r="F173" s="193" t="s">
        <v>25</v>
      </c>
      <c r="G173" s="193">
        <v>7</v>
      </c>
      <c r="H173" s="193" t="s">
        <v>55</v>
      </c>
      <c r="I173" s="193" t="s">
        <v>43</v>
      </c>
      <c r="J173" s="193" t="s">
        <v>2518</v>
      </c>
      <c r="K173" s="193" t="s">
        <v>2518</v>
      </c>
      <c r="L173" s="193" t="s">
        <v>43</v>
      </c>
      <c r="M173" s="193" t="s">
        <v>149</v>
      </c>
      <c r="N173" s="193" t="s">
        <v>2519</v>
      </c>
      <c r="O173" s="193" t="s">
        <v>150</v>
      </c>
      <c r="P173" s="193" t="s">
        <v>150</v>
      </c>
      <c r="Q173" s="193" t="s">
        <v>150</v>
      </c>
      <c r="R173" s="193" t="s">
        <v>2520</v>
      </c>
      <c r="S173" s="193" t="s">
        <v>2521</v>
      </c>
      <c r="T173" s="382" t="s">
        <v>2522</v>
      </c>
      <c r="U173" s="194"/>
      <c r="V173" s="194">
        <v>27576</v>
      </c>
      <c r="W173" s="202" t="s">
        <v>2523</v>
      </c>
      <c r="X173" s="202" t="s">
        <v>178</v>
      </c>
      <c r="Y173" s="202"/>
      <c r="Z173" s="202"/>
      <c r="AA173" s="193"/>
      <c r="AB173" s="194">
        <v>42769</v>
      </c>
      <c r="AC173" s="311">
        <v>42795</v>
      </c>
      <c r="AD173" s="194"/>
      <c r="AE173" s="194" t="s">
        <v>2524</v>
      </c>
      <c r="AF173" s="342" t="s">
        <v>2525</v>
      </c>
      <c r="AG173" s="194" t="s">
        <v>2525</v>
      </c>
      <c r="AH173" s="193">
        <f t="shared" si="43"/>
        <v>3</v>
      </c>
      <c r="AI173" s="194" t="s">
        <v>160</v>
      </c>
      <c r="AJ173" s="194"/>
      <c r="AK173" s="194"/>
      <c r="AL173" s="194" t="s">
        <v>162</v>
      </c>
      <c r="AM173" s="194"/>
      <c r="AN173" s="194"/>
      <c r="AO173" s="194" t="s">
        <v>163</v>
      </c>
      <c r="AP173" s="193" t="s">
        <v>202</v>
      </c>
      <c r="AQ173" s="194" t="s">
        <v>249</v>
      </c>
      <c r="AR173" s="194" t="s">
        <v>149</v>
      </c>
      <c r="AS173" s="194"/>
      <c r="AT173" s="458" t="s">
        <v>371</v>
      </c>
      <c r="AU173" s="193" t="s">
        <v>2526</v>
      </c>
      <c r="AV173" s="194"/>
      <c r="AW173" s="195">
        <v>42793</v>
      </c>
      <c r="AX173" s="195">
        <v>43045</v>
      </c>
      <c r="AY173" s="195" t="s">
        <v>149</v>
      </c>
      <c r="AZ173" s="195">
        <v>43005</v>
      </c>
      <c r="BA173" s="195">
        <v>43080</v>
      </c>
      <c r="BB173" s="195">
        <v>43116</v>
      </c>
      <c r="BC173" s="196" t="s">
        <v>2527</v>
      </c>
      <c r="BD173" s="195">
        <v>43675</v>
      </c>
      <c r="BE173" s="195" t="s">
        <v>149</v>
      </c>
      <c r="BF173" s="195">
        <v>43891</v>
      </c>
      <c r="BG173" s="195" t="s">
        <v>149</v>
      </c>
      <c r="BH173" s="194"/>
      <c r="BI173" s="194"/>
      <c r="BJ173" s="194"/>
      <c r="BK173" s="197">
        <v>44509</v>
      </c>
      <c r="BL173" s="193" t="s">
        <v>17</v>
      </c>
      <c r="BM173" s="284">
        <f t="shared" si="49"/>
        <v>57</v>
      </c>
      <c r="BN173" s="193">
        <f t="shared" si="47"/>
        <v>49</v>
      </c>
      <c r="BO173" s="202" t="s">
        <v>2528</v>
      </c>
      <c r="BP173" s="193">
        <v>0</v>
      </c>
      <c r="BQ173" s="193">
        <v>7</v>
      </c>
      <c r="BR173" s="193">
        <v>3</v>
      </c>
      <c r="BS173" s="193"/>
      <c r="BT173" s="193"/>
      <c r="BU173" s="193"/>
      <c r="BV173" s="193"/>
      <c r="BW173" s="193" t="s">
        <v>162</v>
      </c>
      <c r="BX173" s="193"/>
      <c r="BY173" s="193"/>
      <c r="BZ173" s="199"/>
      <c r="CA173" s="199"/>
      <c r="CB173" s="193"/>
      <c r="CC173" s="193"/>
      <c r="CD173" s="193"/>
      <c r="CE173" s="193"/>
      <c r="CF173" s="413">
        <v>3</v>
      </c>
      <c r="CG173" s="193">
        <v>3</v>
      </c>
      <c r="CH173" s="193"/>
      <c r="CI173" s="193" t="s">
        <v>814</v>
      </c>
      <c r="CJ173"/>
    </row>
    <row r="174" spans="1:88" ht="24.95" hidden="1" customHeight="1">
      <c r="A174" s="97">
        <v>174</v>
      </c>
      <c r="B174" s="97" t="s">
        <v>2529</v>
      </c>
      <c r="C174" s="97" t="s">
        <v>2530</v>
      </c>
      <c r="D174" s="97"/>
      <c r="E174" s="97" t="s">
        <v>2531</v>
      </c>
      <c r="F174" s="97" t="s">
        <v>24</v>
      </c>
      <c r="G174" s="97">
        <v>7</v>
      </c>
      <c r="H174" s="97" t="s">
        <v>52</v>
      </c>
      <c r="I174" s="97" t="s">
        <v>41</v>
      </c>
      <c r="J174" s="97" t="s">
        <v>2532</v>
      </c>
      <c r="K174" s="97" t="s">
        <v>2533</v>
      </c>
      <c r="L174" s="97" t="s">
        <v>33</v>
      </c>
      <c r="M174" s="97" t="s">
        <v>162</v>
      </c>
      <c r="N174" s="97" t="s">
        <v>167</v>
      </c>
      <c r="O174" s="97" t="s">
        <v>167</v>
      </c>
      <c r="P174" s="97" t="s">
        <v>167</v>
      </c>
      <c r="Q174" s="97" t="s">
        <v>167</v>
      </c>
      <c r="R174" s="97" t="s">
        <v>2534</v>
      </c>
      <c r="S174" s="97" t="s">
        <v>2535</v>
      </c>
      <c r="T174" s="371" t="s">
        <v>2536</v>
      </c>
      <c r="U174" s="98"/>
      <c r="V174" s="98">
        <v>28615</v>
      </c>
      <c r="W174" s="179" t="s">
        <v>2537</v>
      </c>
      <c r="X174" s="179"/>
      <c r="Y174" s="179"/>
      <c r="Z174" s="179"/>
      <c r="AA174" s="97"/>
      <c r="AB174" s="98">
        <v>42845</v>
      </c>
      <c r="AC174" s="303">
        <v>42795</v>
      </c>
      <c r="AD174" s="98">
        <v>43100</v>
      </c>
      <c r="AE174" s="98"/>
      <c r="AF174" s="98"/>
      <c r="AG174" s="98"/>
      <c r="AH174" s="97">
        <f t="shared" si="43"/>
        <v>0</v>
      </c>
      <c r="AI174" s="98"/>
      <c r="AJ174" s="98"/>
      <c r="AK174" s="98"/>
      <c r="AL174" s="98"/>
      <c r="AM174" s="98"/>
      <c r="AN174" s="98"/>
      <c r="AO174" s="98"/>
      <c r="AP174" s="98"/>
      <c r="AQ174" s="98"/>
      <c r="AR174" s="98"/>
      <c r="AS174" s="98"/>
      <c r="AT174" s="437" t="s">
        <v>218</v>
      </c>
      <c r="AU174" s="97"/>
      <c r="AV174" s="98"/>
      <c r="AW174" s="99">
        <v>42793</v>
      </c>
      <c r="AX174" s="99">
        <v>43045</v>
      </c>
      <c r="AY174" s="99" t="s">
        <v>149</v>
      </c>
      <c r="AZ174" s="99"/>
      <c r="BA174" s="99"/>
      <c r="BB174" s="99"/>
      <c r="BC174" s="100"/>
      <c r="BD174" s="99"/>
      <c r="BE174" s="99"/>
      <c r="BF174" s="99"/>
      <c r="BG174" s="99"/>
      <c r="BH174" s="98"/>
      <c r="BI174" s="98"/>
      <c r="BJ174" s="98"/>
      <c r="BK174" s="101"/>
      <c r="BL174" s="208" t="s">
        <v>19</v>
      </c>
      <c r="BM174" s="235" t="s">
        <v>19</v>
      </c>
      <c r="BN174" s="235"/>
      <c r="BO174" s="97"/>
      <c r="BP174" s="97"/>
      <c r="BQ174" s="97"/>
      <c r="BR174" s="97"/>
      <c r="BS174" s="97"/>
      <c r="BT174" s="97"/>
      <c r="BU174" s="97"/>
      <c r="BV174" s="97"/>
      <c r="BW174" s="97" t="s">
        <v>162</v>
      </c>
      <c r="BX174" s="97"/>
      <c r="BY174" s="97"/>
      <c r="BZ174" s="101"/>
      <c r="CA174" s="101"/>
      <c r="CB174" s="97"/>
      <c r="CC174" s="97"/>
      <c r="CD174" s="97"/>
      <c r="CE174" s="97"/>
      <c r="CF174" s="119"/>
      <c r="CG174" s="97"/>
      <c r="CH174" s="97"/>
      <c r="CI174" s="97" t="s">
        <v>1830</v>
      </c>
    </row>
    <row r="175" spans="1:88" s="53" customFormat="1" ht="24.95" customHeight="1">
      <c r="A175" s="151">
        <v>175</v>
      </c>
      <c r="B175" s="151" t="s">
        <v>2538</v>
      </c>
      <c r="C175" s="151" t="s">
        <v>2539</v>
      </c>
      <c r="D175" s="151"/>
      <c r="E175" s="151" t="s">
        <v>2540</v>
      </c>
      <c r="F175" s="151" t="s">
        <v>25</v>
      </c>
      <c r="G175" s="151">
        <v>8</v>
      </c>
      <c r="H175" s="151" t="s">
        <v>55</v>
      </c>
      <c r="I175" s="151" t="s">
        <v>43</v>
      </c>
      <c r="J175" s="151" t="s">
        <v>606</v>
      </c>
      <c r="K175" s="151" t="s">
        <v>2541</v>
      </c>
      <c r="L175" s="151" t="s">
        <v>43</v>
      </c>
      <c r="M175" s="151" t="s">
        <v>149</v>
      </c>
      <c r="N175" s="151"/>
      <c r="O175" s="151" t="s">
        <v>321</v>
      </c>
      <c r="P175" s="151" t="s">
        <v>321</v>
      </c>
      <c r="Q175" s="151"/>
      <c r="R175" s="423" t="s">
        <v>2542</v>
      </c>
      <c r="S175" s="160" t="s">
        <v>2543</v>
      </c>
      <c r="T175" s="376" t="s">
        <v>2544</v>
      </c>
      <c r="U175" s="154" t="s">
        <v>2545</v>
      </c>
      <c r="V175" s="154">
        <v>29485</v>
      </c>
      <c r="W175" s="162" t="s">
        <v>2546</v>
      </c>
      <c r="X175" s="162" t="s">
        <v>178</v>
      </c>
      <c r="Y175" s="162"/>
      <c r="Z175" s="162"/>
      <c r="AA175" s="151">
        <v>23</v>
      </c>
      <c r="AB175" s="154">
        <v>43467</v>
      </c>
      <c r="AC175" s="308">
        <v>43160</v>
      </c>
      <c r="AD175" s="154"/>
      <c r="AE175" s="154" t="s">
        <v>2547</v>
      </c>
      <c r="AF175" s="154" t="s">
        <v>2548</v>
      </c>
      <c r="AG175" s="154" t="s">
        <v>2549</v>
      </c>
      <c r="AH175" s="151">
        <f t="shared" si="43"/>
        <v>3</v>
      </c>
      <c r="AI175" s="154" t="s">
        <v>160</v>
      </c>
      <c r="AJ175" s="154" t="s">
        <v>160</v>
      </c>
      <c r="AK175" s="154"/>
      <c r="AL175" s="154" t="s">
        <v>149</v>
      </c>
      <c r="AM175" s="154" t="s">
        <v>162</v>
      </c>
      <c r="AN175" s="154" t="s">
        <v>162</v>
      </c>
      <c r="AO175" s="154" t="s">
        <v>201</v>
      </c>
      <c r="AP175" s="154" t="s">
        <v>2550</v>
      </c>
      <c r="AQ175" s="154" t="s">
        <v>2551</v>
      </c>
      <c r="AR175" s="154"/>
      <c r="AS175" s="154"/>
      <c r="AT175" s="459" t="s">
        <v>371</v>
      </c>
      <c r="AU175" s="151" t="s">
        <v>2552</v>
      </c>
      <c r="AV175" s="154"/>
      <c r="AW175" s="156">
        <v>43164</v>
      </c>
      <c r="AX175" s="156">
        <v>43409</v>
      </c>
      <c r="AY175" s="156" t="s">
        <v>149</v>
      </c>
      <c r="AZ175" s="156">
        <v>43799</v>
      </c>
      <c r="BA175" s="156">
        <v>43951</v>
      </c>
      <c r="BB175" s="156"/>
      <c r="BC175" s="157" t="s">
        <v>2553</v>
      </c>
      <c r="BD175" s="156">
        <v>44207</v>
      </c>
      <c r="BE175" s="156" t="s">
        <v>149</v>
      </c>
      <c r="BF175" s="156">
        <v>44410</v>
      </c>
      <c r="BG175" s="156" t="s">
        <v>149</v>
      </c>
      <c r="BH175" s="154"/>
      <c r="BI175" s="154"/>
      <c r="BJ175" s="154"/>
      <c r="BK175" s="158">
        <v>45776</v>
      </c>
      <c r="BL175" s="163" t="s">
        <v>17</v>
      </c>
      <c r="BM175" s="151">
        <f t="shared" ref="BM175:BM176" si="50">DATEDIF(AW175,BK175, "M")+1</f>
        <v>86</v>
      </c>
      <c r="BN175" s="151">
        <f>DATEDIF(AX175,BK175, "M")+1</f>
        <v>78</v>
      </c>
      <c r="BO175" s="151" t="s">
        <v>2554</v>
      </c>
      <c r="BP175" s="151">
        <v>2</v>
      </c>
      <c r="BQ175" s="151">
        <v>0</v>
      </c>
      <c r="BR175" s="151">
        <v>0</v>
      </c>
      <c r="BS175" s="151"/>
      <c r="BT175" s="151"/>
      <c r="BU175" s="151"/>
      <c r="BV175" s="151"/>
      <c r="BW175" s="151" t="s">
        <v>162</v>
      </c>
      <c r="BX175" s="151"/>
      <c r="BY175" s="151"/>
      <c r="BZ175" s="159"/>
      <c r="CA175" s="159"/>
      <c r="CB175" s="151"/>
      <c r="CC175" s="151"/>
      <c r="CD175" s="151"/>
      <c r="CE175" s="151"/>
      <c r="CF175" s="410">
        <v>2</v>
      </c>
      <c r="CG175" s="151"/>
      <c r="CH175" s="151"/>
      <c r="CI175" s="151" t="s">
        <v>814</v>
      </c>
      <c r="CJ175"/>
    </row>
    <row r="176" spans="1:88" s="53" customFormat="1" ht="24.95" hidden="1" customHeight="1">
      <c r="A176" s="151">
        <v>176</v>
      </c>
      <c r="B176" s="151" t="s">
        <v>2555</v>
      </c>
      <c r="C176" s="151" t="s">
        <v>2556</v>
      </c>
      <c r="D176" s="151" t="s">
        <v>645</v>
      </c>
      <c r="E176" s="151" t="s">
        <v>2557</v>
      </c>
      <c r="F176" s="151" t="s">
        <v>24</v>
      </c>
      <c r="G176" s="151">
        <v>8</v>
      </c>
      <c r="H176" s="151" t="s">
        <v>51</v>
      </c>
      <c r="I176" s="151" t="s">
        <v>37</v>
      </c>
      <c r="J176" s="151" t="s">
        <v>606</v>
      </c>
      <c r="K176" s="151" t="s">
        <v>289</v>
      </c>
      <c r="L176" s="151" t="s">
        <v>43</v>
      </c>
      <c r="M176" s="151" t="s">
        <v>162</v>
      </c>
      <c r="N176" s="151"/>
      <c r="O176" s="151"/>
      <c r="P176" s="151" t="s">
        <v>150</v>
      </c>
      <c r="Q176" s="151" t="s">
        <v>150</v>
      </c>
      <c r="R176" s="151" t="s">
        <v>2558</v>
      </c>
      <c r="S176" s="151" t="s">
        <v>2559</v>
      </c>
      <c r="T176" s="377" t="s">
        <v>2560</v>
      </c>
      <c r="U176" s="154"/>
      <c r="V176" s="154">
        <v>29215</v>
      </c>
      <c r="W176" s="162" t="s">
        <v>2561</v>
      </c>
      <c r="X176" s="162" t="s">
        <v>178</v>
      </c>
      <c r="Y176" s="162"/>
      <c r="Z176" s="162"/>
      <c r="AA176" s="151">
        <v>6</v>
      </c>
      <c r="AB176" s="154">
        <v>43318</v>
      </c>
      <c r="AC176" s="308">
        <v>43160</v>
      </c>
      <c r="AD176" s="154"/>
      <c r="AE176" s="154" t="s">
        <v>2562</v>
      </c>
      <c r="AF176" s="154"/>
      <c r="AG176" s="154"/>
      <c r="AH176" s="151">
        <f t="shared" si="43"/>
        <v>1</v>
      </c>
      <c r="AI176" s="154" t="s">
        <v>161</v>
      </c>
      <c r="AJ176" s="154"/>
      <c r="AK176" s="154"/>
      <c r="AL176" s="154" t="s">
        <v>149</v>
      </c>
      <c r="AM176" s="154"/>
      <c r="AN176" s="154"/>
      <c r="AO176" s="154" t="s">
        <v>163</v>
      </c>
      <c r="AP176" s="154"/>
      <c r="AQ176" s="154" t="s">
        <v>249</v>
      </c>
      <c r="AR176" s="154"/>
      <c r="AS176" s="154"/>
      <c r="AT176" s="459" t="s">
        <v>284</v>
      </c>
      <c r="AU176" s="151" t="s">
        <v>2563</v>
      </c>
      <c r="AV176" s="154"/>
      <c r="AW176" s="156">
        <v>43164</v>
      </c>
      <c r="AX176" s="156">
        <v>43409</v>
      </c>
      <c r="AY176" s="156" t="s">
        <v>149</v>
      </c>
      <c r="AZ176" s="156">
        <v>43720</v>
      </c>
      <c r="BA176" s="156">
        <v>43570</v>
      </c>
      <c r="BB176" s="156"/>
      <c r="BC176" s="157" t="s">
        <v>2564</v>
      </c>
      <c r="BD176" s="156">
        <v>44207</v>
      </c>
      <c r="BE176" s="156" t="s">
        <v>149</v>
      </c>
      <c r="BF176" s="156">
        <v>44410</v>
      </c>
      <c r="BG176" s="156" t="s">
        <v>149</v>
      </c>
      <c r="BH176" s="154"/>
      <c r="BI176" s="154"/>
      <c r="BJ176" s="154"/>
      <c r="BK176" s="158">
        <v>44692</v>
      </c>
      <c r="BL176" s="151" t="s">
        <v>17</v>
      </c>
      <c r="BM176" s="151">
        <f t="shared" si="50"/>
        <v>51</v>
      </c>
      <c r="BN176" s="151">
        <f>DATEDIF(AX176,BK176, "M")+1</f>
        <v>43</v>
      </c>
      <c r="BO176" s="151"/>
      <c r="BP176" s="151">
        <v>9</v>
      </c>
      <c r="BQ176" s="151">
        <v>7</v>
      </c>
      <c r="BR176" s="151">
        <v>2</v>
      </c>
      <c r="BS176" s="151"/>
      <c r="BT176" s="151"/>
      <c r="BU176" s="151"/>
      <c r="BV176" s="151"/>
      <c r="BW176" s="151" t="s">
        <v>162</v>
      </c>
      <c r="BX176" s="151"/>
      <c r="BY176" s="151"/>
      <c r="BZ176" s="159"/>
      <c r="CA176" s="159"/>
      <c r="CB176" s="151"/>
      <c r="CC176" s="151"/>
      <c r="CD176" s="151"/>
      <c r="CE176" s="151"/>
      <c r="CF176" s="410">
        <v>2</v>
      </c>
      <c r="CG176" s="151">
        <v>3</v>
      </c>
      <c r="CH176" s="151"/>
      <c r="CI176" s="151" t="s">
        <v>1830</v>
      </c>
      <c r="CJ176"/>
    </row>
    <row r="177" spans="1:88" s="53" customFormat="1" ht="24.95" hidden="1" customHeight="1">
      <c r="A177" s="151">
        <v>177</v>
      </c>
      <c r="B177" s="151" t="s">
        <v>2565</v>
      </c>
      <c r="C177" s="151" t="s">
        <v>2566</v>
      </c>
      <c r="D177" s="151"/>
      <c r="E177" s="151" t="s">
        <v>2567</v>
      </c>
      <c r="F177" s="151" t="s">
        <v>24</v>
      </c>
      <c r="G177" s="151">
        <v>8</v>
      </c>
      <c r="H177" s="151" t="s">
        <v>52</v>
      </c>
      <c r="I177" s="151" t="s">
        <v>41</v>
      </c>
      <c r="J177" s="151" t="s">
        <v>1151</v>
      </c>
      <c r="K177" s="151" t="s">
        <v>406</v>
      </c>
      <c r="L177" s="151" t="s">
        <v>41</v>
      </c>
      <c r="M177" s="151" t="s">
        <v>149</v>
      </c>
      <c r="N177" s="151"/>
      <c r="O177" s="151" t="s">
        <v>150</v>
      </c>
      <c r="P177" s="151" t="s">
        <v>150</v>
      </c>
      <c r="Q177" s="151"/>
      <c r="R177" s="151" t="s">
        <v>2568</v>
      </c>
      <c r="S177" s="151" t="s">
        <v>2569</v>
      </c>
      <c r="T177" s="376" t="s">
        <v>2570</v>
      </c>
      <c r="U177" s="154" t="s">
        <v>2571</v>
      </c>
      <c r="V177" s="154">
        <v>29288</v>
      </c>
      <c r="W177" s="162" t="s">
        <v>2572</v>
      </c>
      <c r="X177" s="162" t="s">
        <v>178</v>
      </c>
      <c r="Y177" s="162" t="s">
        <v>162</v>
      </c>
      <c r="Z177" s="162"/>
      <c r="AA177" s="151">
        <v>25</v>
      </c>
      <c r="AB177" s="154">
        <v>43160</v>
      </c>
      <c r="AC177" s="308">
        <v>43160</v>
      </c>
      <c r="AD177" s="154"/>
      <c r="AE177" s="154" t="s">
        <v>2573</v>
      </c>
      <c r="AF177" s="154"/>
      <c r="AG177" s="154"/>
      <c r="AH177" s="151">
        <f t="shared" si="43"/>
        <v>1</v>
      </c>
      <c r="AI177" s="154" t="s">
        <v>161</v>
      </c>
      <c r="AJ177" s="154"/>
      <c r="AK177" s="154"/>
      <c r="AL177" s="154" t="s">
        <v>162</v>
      </c>
      <c r="AM177" s="154"/>
      <c r="AN177" s="154"/>
      <c r="AO177" s="154" t="s">
        <v>163</v>
      </c>
      <c r="AP177" s="154" t="s">
        <v>2574</v>
      </c>
      <c r="AQ177" s="154" t="s">
        <v>180</v>
      </c>
      <c r="AR177" s="154" t="s">
        <v>162</v>
      </c>
      <c r="AS177" s="256" t="s">
        <v>2575</v>
      </c>
      <c r="AT177" s="459" t="s">
        <v>218</v>
      </c>
      <c r="AU177" s="151" t="s">
        <v>2576</v>
      </c>
      <c r="AV177" s="154"/>
      <c r="AW177" s="156">
        <v>43164</v>
      </c>
      <c r="AX177" s="156">
        <v>43409</v>
      </c>
      <c r="AY177" s="156" t="s">
        <v>149</v>
      </c>
      <c r="AZ177" s="156">
        <v>44082</v>
      </c>
      <c r="BA177" s="156">
        <v>44316</v>
      </c>
      <c r="BB177" s="156"/>
      <c r="BC177" s="157" t="s">
        <v>2577</v>
      </c>
      <c r="BD177" s="156">
        <v>44470</v>
      </c>
      <c r="BE177" s="156" t="s">
        <v>162</v>
      </c>
      <c r="BF177" s="156">
        <v>44732</v>
      </c>
      <c r="BG177" s="156" t="s">
        <v>162</v>
      </c>
      <c r="BH177" s="154"/>
      <c r="BI177" s="154"/>
      <c r="BJ177" s="154"/>
      <c r="BK177" s="158"/>
      <c r="BL177" s="144" t="s">
        <v>18</v>
      </c>
      <c r="BM177" s="154"/>
      <c r="BN177" s="151"/>
      <c r="BO177" s="151"/>
      <c r="BP177" s="151"/>
      <c r="BQ177" s="151"/>
      <c r="BR177" s="151"/>
      <c r="BS177" s="151"/>
      <c r="BT177" s="151"/>
      <c r="BU177" s="151"/>
      <c r="BV177" s="151"/>
      <c r="BW177" s="151" t="s">
        <v>162</v>
      </c>
      <c r="BX177" s="151" t="s">
        <v>162</v>
      </c>
      <c r="BY177" s="151"/>
      <c r="BZ177" s="159"/>
      <c r="CA177" s="159"/>
      <c r="CB177" s="151"/>
      <c r="CC177" s="151" t="s">
        <v>162</v>
      </c>
      <c r="CD177" s="151"/>
      <c r="CE177" s="151"/>
      <c r="CF177" s="410">
        <v>1</v>
      </c>
      <c r="CG177" s="151"/>
      <c r="CH177" s="151"/>
      <c r="CI177" s="151" t="s">
        <v>814</v>
      </c>
      <c r="CJ177"/>
    </row>
    <row r="178" spans="1:88" s="53" customFormat="1" ht="24.95" customHeight="1">
      <c r="A178" s="151">
        <v>178</v>
      </c>
      <c r="B178" s="151" t="s">
        <v>2578</v>
      </c>
      <c r="C178" s="151" t="s">
        <v>2579</v>
      </c>
      <c r="D178" s="151"/>
      <c r="E178" s="151" t="s">
        <v>2580</v>
      </c>
      <c r="F178" s="151" t="s">
        <v>25</v>
      </c>
      <c r="G178" s="151">
        <v>8</v>
      </c>
      <c r="H178" s="151" t="s">
        <v>52</v>
      </c>
      <c r="I178" s="151" t="s">
        <v>41</v>
      </c>
      <c r="J178" s="151" t="s">
        <v>2328</v>
      </c>
      <c r="K178" s="151" t="s">
        <v>2581</v>
      </c>
      <c r="L178" s="151" t="s">
        <v>43</v>
      </c>
      <c r="M178" s="151" t="s">
        <v>162</v>
      </c>
      <c r="N178" s="151"/>
      <c r="O178" s="151" t="s">
        <v>321</v>
      </c>
      <c r="P178" s="151" t="s">
        <v>150</v>
      </c>
      <c r="Q178" s="151"/>
      <c r="R178" s="151" t="s">
        <v>2582</v>
      </c>
      <c r="S178" s="151" t="s">
        <v>2583</v>
      </c>
      <c r="T178" s="376" t="s">
        <v>2584</v>
      </c>
      <c r="U178" s="154"/>
      <c r="V178" s="154">
        <v>30682</v>
      </c>
      <c r="W178" s="162" t="s">
        <v>2585</v>
      </c>
      <c r="X178" s="162" t="s">
        <v>155</v>
      </c>
      <c r="Y178" s="162"/>
      <c r="Z178" s="162"/>
      <c r="AA178" s="151">
        <v>23</v>
      </c>
      <c r="AB178" s="154">
        <v>43403</v>
      </c>
      <c r="AC178" s="308">
        <v>43160</v>
      </c>
      <c r="AD178" s="154"/>
      <c r="AE178" s="154" t="s">
        <v>2586</v>
      </c>
      <c r="AF178" s="154" t="s">
        <v>2587</v>
      </c>
      <c r="AG178" s="154"/>
      <c r="AH178" s="151">
        <f t="shared" si="43"/>
        <v>2</v>
      </c>
      <c r="AI178" s="154" t="s">
        <v>161</v>
      </c>
      <c r="AJ178" s="154"/>
      <c r="AK178" s="154"/>
      <c r="AL178" s="154" t="s">
        <v>149</v>
      </c>
      <c r="AM178" s="154"/>
      <c r="AN178" s="154"/>
      <c r="AO178" s="154" t="s">
        <v>163</v>
      </c>
      <c r="AP178" s="154" t="s">
        <v>2179</v>
      </c>
      <c r="AQ178" s="154" t="s">
        <v>216</v>
      </c>
      <c r="AR178" s="154" t="s">
        <v>149</v>
      </c>
      <c r="AS178" s="154"/>
      <c r="AT178" s="459" t="s">
        <v>218</v>
      </c>
      <c r="AU178" s="151" t="s">
        <v>2588</v>
      </c>
      <c r="AV178" s="154"/>
      <c r="AW178" s="156">
        <v>43164</v>
      </c>
      <c r="AX178" s="156">
        <v>43409</v>
      </c>
      <c r="AY178" s="156" t="s">
        <v>149</v>
      </c>
      <c r="AZ178" s="156">
        <v>43797</v>
      </c>
      <c r="BA178" s="156">
        <v>43895</v>
      </c>
      <c r="BB178" s="156"/>
      <c r="BC178" s="157" t="s">
        <v>2589</v>
      </c>
      <c r="BD178" s="156">
        <v>44470</v>
      </c>
      <c r="BE178" s="156" t="s">
        <v>162</v>
      </c>
      <c r="BF178" s="156">
        <v>44732</v>
      </c>
      <c r="BG178" s="156" t="s">
        <v>162</v>
      </c>
      <c r="BH178" s="154"/>
      <c r="BI178" s="154"/>
      <c r="BJ178" s="154"/>
      <c r="BK178" s="158">
        <v>45434</v>
      </c>
      <c r="BL178" s="163" t="s">
        <v>17</v>
      </c>
      <c r="BM178" s="151">
        <f>DATEDIF(AW178,BK178, "M")+1</f>
        <v>75</v>
      </c>
      <c r="BN178" s="151">
        <f t="shared" ref="BN178:BN179" si="51">DATEDIF(AX178,BK178, "M")+1</f>
        <v>67</v>
      </c>
      <c r="BO178" s="162" t="s">
        <v>2590</v>
      </c>
      <c r="BP178" s="151">
        <v>1</v>
      </c>
      <c r="BQ178" s="151">
        <v>2</v>
      </c>
      <c r="BR178" s="151">
        <v>0</v>
      </c>
      <c r="BS178" s="151"/>
      <c r="BT178" s="151"/>
      <c r="BU178" s="151"/>
      <c r="BV178" s="151"/>
      <c r="BW178" s="151" t="s">
        <v>162</v>
      </c>
      <c r="BX178" s="151"/>
      <c r="BY178" s="151"/>
      <c r="BZ178" s="159">
        <v>43952</v>
      </c>
      <c r="CA178" s="159">
        <v>44043</v>
      </c>
      <c r="CB178" s="151">
        <v>3</v>
      </c>
      <c r="CC178" s="151"/>
      <c r="CD178" s="151"/>
      <c r="CE178" s="151"/>
      <c r="CF178" s="410">
        <v>0</v>
      </c>
      <c r="CG178" s="151"/>
      <c r="CH178" s="151"/>
      <c r="CI178" s="151" t="s">
        <v>814</v>
      </c>
      <c r="CJ178"/>
    </row>
    <row r="179" spans="1:88" s="53" customFormat="1" ht="24.95" hidden="1" customHeight="1">
      <c r="A179" s="151">
        <v>179</v>
      </c>
      <c r="B179" s="151" t="s">
        <v>2591</v>
      </c>
      <c r="C179" s="151" t="s">
        <v>2592</v>
      </c>
      <c r="D179" s="151" t="s">
        <v>2593</v>
      </c>
      <c r="E179" s="151" t="s">
        <v>2594</v>
      </c>
      <c r="F179" s="151" t="s">
        <v>24</v>
      </c>
      <c r="G179" s="151">
        <v>8</v>
      </c>
      <c r="H179" s="151" t="s">
        <v>51</v>
      </c>
      <c r="I179" s="151" t="s">
        <v>37</v>
      </c>
      <c r="J179" s="151" t="s">
        <v>438</v>
      </c>
      <c r="K179" s="151" t="s">
        <v>438</v>
      </c>
      <c r="L179" s="151" t="s">
        <v>37</v>
      </c>
      <c r="M179" s="151" t="s">
        <v>149</v>
      </c>
      <c r="N179" s="151" t="s">
        <v>2595</v>
      </c>
      <c r="O179" s="151" t="s">
        <v>150</v>
      </c>
      <c r="P179" s="151" t="s">
        <v>150</v>
      </c>
      <c r="Q179" s="151" t="s">
        <v>150</v>
      </c>
      <c r="R179" s="151" t="s">
        <v>2596</v>
      </c>
      <c r="S179" s="151" t="s">
        <v>2597</v>
      </c>
      <c r="T179" s="376" t="s">
        <v>2598</v>
      </c>
      <c r="U179" s="154" t="s">
        <v>2599</v>
      </c>
      <c r="V179" s="154">
        <v>29237</v>
      </c>
      <c r="W179" s="162" t="s">
        <v>2600</v>
      </c>
      <c r="X179" s="162" t="s">
        <v>178</v>
      </c>
      <c r="Y179" s="162" t="s">
        <v>162</v>
      </c>
      <c r="Z179" s="162"/>
      <c r="AA179" s="151">
        <v>18</v>
      </c>
      <c r="AB179" s="154">
        <v>42870</v>
      </c>
      <c r="AC179" s="308">
        <v>43160</v>
      </c>
      <c r="AD179" s="154"/>
      <c r="AE179" s="154" t="s">
        <v>2601</v>
      </c>
      <c r="AF179" s="154" t="s">
        <v>2602</v>
      </c>
      <c r="AG179" s="154"/>
      <c r="AH179" s="151">
        <f t="shared" si="43"/>
        <v>2</v>
      </c>
      <c r="AI179" s="154" t="s">
        <v>160</v>
      </c>
      <c r="AJ179" s="154" t="s">
        <v>160</v>
      </c>
      <c r="AK179" s="154"/>
      <c r="AL179" s="154" t="s">
        <v>149</v>
      </c>
      <c r="AM179" s="154" t="s">
        <v>162</v>
      </c>
      <c r="AN179" s="154"/>
      <c r="AO179" s="154" t="s">
        <v>163</v>
      </c>
      <c r="AP179" s="154" t="s">
        <v>180</v>
      </c>
      <c r="AQ179" s="154" t="s">
        <v>249</v>
      </c>
      <c r="AR179" s="154" t="s">
        <v>149</v>
      </c>
      <c r="AS179" s="154"/>
      <c r="AT179" s="459" t="s">
        <v>284</v>
      </c>
      <c r="AU179" s="151" t="s">
        <v>2603</v>
      </c>
      <c r="AV179" s="154"/>
      <c r="AW179" s="156">
        <v>43164</v>
      </c>
      <c r="AX179" s="156">
        <v>43409</v>
      </c>
      <c r="AY179" s="156" t="s">
        <v>149</v>
      </c>
      <c r="AZ179" s="156">
        <v>43656</v>
      </c>
      <c r="BA179" s="156">
        <v>43675</v>
      </c>
      <c r="BB179" s="156"/>
      <c r="BC179" s="157" t="s">
        <v>2604</v>
      </c>
      <c r="BD179" s="156">
        <v>44207</v>
      </c>
      <c r="BE179" s="156" t="s">
        <v>149</v>
      </c>
      <c r="BF179" s="156">
        <v>44410</v>
      </c>
      <c r="BG179" s="156" t="s">
        <v>149</v>
      </c>
      <c r="BH179" s="154"/>
      <c r="BI179" s="154">
        <v>44421</v>
      </c>
      <c r="BJ179" s="154">
        <v>44461</v>
      </c>
      <c r="BK179" s="154">
        <v>44461</v>
      </c>
      <c r="BL179" s="151" t="s">
        <v>17</v>
      </c>
      <c r="BM179" s="151">
        <f>DATEDIF(AW179,BK179, "M")+1</f>
        <v>43</v>
      </c>
      <c r="BN179" s="151">
        <f t="shared" si="51"/>
        <v>35</v>
      </c>
      <c r="BO179" s="151"/>
      <c r="BP179" s="151">
        <v>0</v>
      </c>
      <c r="BQ179" s="151">
        <v>3</v>
      </c>
      <c r="BR179" s="151">
        <v>3</v>
      </c>
      <c r="BS179" s="151"/>
      <c r="BT179" s="151"/>
      <c r="BU179" s="151"/>
      <c r="BV179" s="151"/>
      <c r="BW179" s="151" t="s">
        <v>162</v>
      </c>
      <c r="BX179" s="151" t="s">
        <v>162</v>
      </c>
      <c r="BY179" s="151"/>
      <c r="BZ179" s="159"/>
      <c r="CA179" s="159"/>
      <c r="CB179" s="151"/>
      <c r="CC179" s="151" t="s">
        <v>149</v>
      </c>
      <c r="CD179" s="151">
        <v>43891</v>
      </c>
      <c r="CE179" s="151">
        <v>44012</v>
      </c>
      <c r="CF179" s="410">
        <v>2</v>
      </c>
      <c r="CG179" s="151">
        <v>3</v>
      </c>
      <c r="CH179" s="151"/>
      <c r="CI179" s="151" t="s">
        <v>814</v>
      </c>
      <c r="CJ179"/>
    </row>
    <row r="180" spans="1:88" ht="24.95" hidden="1" customHeight="1">
      <c r="A180" s="97">
        <v>180</v>
      </c>
      <c r="B180" s="97" t="s">
        <v>2605</v>
      </c>
      <c r="C180" s="97" t="s">
        <v>2606</v>
      </c>
      <c r="D180" s="97"/>
      <c r="E180" s="97" t="s">
        <v>2607</v>
      </c>
      <c r="F180" s="97" t="s">
        <v>25</v>
      </c>
      <c r="G180" s="97">
        <v>8</v>
      </c>
      <c r="H180" s="97" t="s">
        <v>57</v>
      </c>
      <c r="I180" s="97" t="s">
        <v>33</v>
      </c>
      <c r="J180" s="97" t="s">
        <v>606</v>
      </c>
      <c r="K180" s="97" t="s">
        <v>1247</v>
      </c>
      <c r="L180" s="97" t="s">
        <v>33</v>
      </c>
      <c r="M180" s="97" t="s">
        <v>149</v>
      </c>
      <c r="N180" s="97">
        <v>207019377</v>
      </c>
      <c r="O180" s="97"/>
      <c r="P180" s="97" t="s">
        <v>150</v>
      </c>
      <c r="Q180" s="97"/>
      <c r="R180" s="97" t="s">
        <v>2608</v>
      </c>
      <c r="S180" s="97" t="s">
        <v>2609</v>
      </c>
      <c r="T180" s="215" t="s">
        <v>2610</v>
      </c>
      <c r="U180" s="98"/>
      <c r="V180" s="98">
        <v>29599</v>
      </c>
      <c r="W180" s="179" t="s">
        <v>2611</v>
      </c>
      <c r="X180" s="179"/>
      <c r="Y180" s="179"/>
      <c r="Z180" s="179"/>
      <c r="AA180" s="97">
        <v>33</v>
      </c>
      <c r="AB180" s="98">
        <v>43045</v>
      </c>
      <c r="AC180" s="303">
        <v>43160</v>
      </c>
      <c r="AD180" s="98">
        <v>43867</v>
      </c>
      <c r="AE180" s="98"/>
      <c r="AF180" s="98"/>
      <c r="AG180" s="98"/>
      <c r="AH180" s="97">
        <f t="shared" si="43"/>
        <v>0</v>
      </c>
      <c r="AI180" s="98"/>
      <c r="AJ180" s="98"/>
      <c r="AK180" s="98"/>
      <c r="AL180" s="98"/>
      <c r="AM180" s="98"/>
      <c r="AN180" s="98"/>
      <c r="AO180" s="98" t="s">
        <v>181</v>
      </c>
      <c r="AP180" s="98"/>
      <c r="AQ180" s="98"/>
      <c r="AR180" s="98"/>
      <c r="AS180" s="98"/>
      <c r="AT180" s="437" t="s">
        <v>584</v>
      </c>
      <c r="AU180" s="97"/>
      <c r="AV180" s="98"/>
      <c r="AW180" s="99">
        <v>43164</v>
      </c>
      <c r="AX180" s="99"/>
      <c r="AY180" s="99" t="s">
        <v>162</v>
      </c>
      <c r="AZ180" s="99"/>
      <c r="BA180" s="99"/>
      <c r="BB180" s="99"/>
      <c r="BC180" s="100"/>
      <c r="BD180" s="99"/>
      <c r="BE180" s="99"/>
      <c r="BF180" s="99"/>
      <c r="BG180" s="99"/>
      <c r="BH180" s="98"/>
      <c r="BI180" s="98"/>
      <c r="BJ180" s="98"/>
      <c r="BK180" s="98"/>
      <c r="BL180" s="208" t="s">
        <v>19</v>
      </c>
      <c r="BM180" s="208" t="s">
        <v>19</v>
      </c>
      <c r="BN180" s="286"/>
      <c r="BO180" s="97"/>
      <c r="BP180" s="97">
        <v>3</v>
      </c>
      <c r="BQ180" s="97"/>
      <c r="BR180" s="97"/>
      <c r="BS180" s="97"/>
      <c r="BT180" s="97"/>
      <c r="BU180" s="97"/>
      <c r="BV180" s="97"/>
      <c r="BW180" s="97" t="s">
        <v>162</v>
      </c>
      <c r="BX180" s="97"/>
      <c r="BY180" s="97"/>
      <c r="BZ180" s="101"/>
      <c r="CA180" s="101"/>
      <c r="CB180" s="97"/>
      <c r="CC180" s="97"/>
      <c r="CD180" s="97"/>
      <c r="CE180" s="97"/>
      <c r="CF180" s="119">
        <v>2</v>
      </c>
      <c r="CG180" s="97"/>
      <c r="CH180" s="97"/>
      <c r="CI180" s="97" t="s">
        <v>814</v>
      </c>
    </row>
    <row r="181" spans="1:88" s="53" customFormat="1" ht="24.95" hidden="1" customHeight="1">
      <c r="A181" s="151">
        <v>181</v>
      </c>
      <c r="B181" s="151" t="s">
        <v>2612</v>
      </c>
      <c r="C181" s="151" t="s">
        <v>2613</v>
      </c>
      <c r="D181" s="151" t="s">
        <v>2614</v>
      </c>
      <c r="E181" s="151" t="s">
        <v>2615</v>
      </c>
      <c r="F181" s="151" t="s">
        <v>24</v>
      </c>
      <c r="G181" s="151">
        <v>8</v>
      </c>
      <c r="H181" s="151" t="s">
        <v>49</v>
      </c>
      <c r="I181" s="151" t="s">
        <v>40</v>
      </c>
      <c r="J181" s="151" t="s">
        <v>1554</v>
      </c>
      <c r="K181" s="151"/>
      <c r="L181" s="151" t="s">
        <v>43</v>
      </c>
      <c r="M181" s="151" t="s">
        <v>162</v>
      </c>
      <c r="N181" s="151">
        <v>2160178</v>
      </c>
      <c r="O181" s="151" t="s">
        <v>150</v>
      </c>
      <c r="P181" s="151" t="s">
        <v>150</v>
      </c>
      <c r="Q181" s="151"/>
      <c r="R181" s="151" t="s">
        <v>2616</v>
      </c>
      <c r="S181" s="151" t="s">
        <v>2617</v>
      </c>
      <c r="T181" s="377" t="s">
        <v>2618</v>
      </c>
      <c r="U181" s="154" t="s">
        <v>2619</v>
      </c>
      <c r="V181" s="154">
        <v>30010</v>
      </c>
      <c r="W181" s="162" t="s">
        <v>2620</v>
      </c>
      <c r="X181" s="162" t="s">
        <v>2388</v>
      </c>
      <c r="Y181" s="162" t="s">
        <v>156</v>
      </c>
      <c r="Z181" s="162"/>
      <c r="AA181" s="151">
        <v>3</v>
      </c>
      <c r="AB181" s="154">
        <v>43373</v>
      </c>
      <c r="AC181" s="308">
        <v>43160</v>
      </c>
      <c r="AD181" s="154"/>
      <c r="AE181" s="154" t="s">
        <v>2621</v>
      </c>
      <c r="AF181" s="342" t="s">
        <v>2622</v>
      </c>
      <c r="AG181" s="154"/>
      <c r="AH181" s="151">
        <f t="shared" si="43"/>
        <v>2</v>
      </c>
      <c r="AI181" s="154" t="s">
        <v>161</v>
      </c>
      <c r="AJ181" s="154"/>
      <c r="AK181" s="154"/>
      <c r="AL181" s="154" t="s">
        <v>162</v>
      </c>
      <c r="AM181" s="154"/>
      <c r="AN181" s="154"/>
      <c r="AO181" s="154" t="s">
        <v>964</v>
      </c>
      <c r="AP181" s="154" t="s">
        <v>2623</v>
      </c>
      <c r="AQ181" s="154" t="s">
        <v>2623</v>
      </c>
      <c r="AR181" s="154"/>
      <c r="AS181" s="256" t="s">
        <v>2624</v>
      </c>
      <c r="AT181" s="459" t="s">
        <v>419</v>
      </c>
      <c r="AU181" s="151" t="s">
        <v>2625</v>
      </c>
      <c r="AV181" s="154"/>
      <c r="AW181" s="156">
        <v>43164</v>
      </c>
      <c r="AX181" s="156">
        <v>43409</v>
      </c>
      <c r="AY181" s="156" t="s">
        <v>149</v>
      </c>
      <c r="AZ181" s="156">
        <v>43797</v>
      </c>
      <c r="BA181" s="156">
        <v>43865</v>
      </c>
      <c r="BB181" s="156"/>
      <c r="BC181" s="157" t="s">
        <v>2626</v>
      </c>
      <c r="BD181" s="156">
        <v>44470</v>
      </c>
      <c r="BE181" s="156" t="s">
        <v>162</v>
      </c>
      <c r="BF181" s="156">
        <v>45110</v>
      </c>
      <c r="BG181" s="156" t="s">
        <v>162</v>
      </c>
      <c r="BH181" s="154">
        <v>44949</v>
      </c>
      <c r="BI181" s="154"/>
      <c r="BJ181" s="154"/>
      <c r="BK181" s="158">
        <v>45087</v>
      </c>
      <c r="BL181" s="163" t="s">
        <v>17</v>
      </c>
      <c r="BM181" s="151">
        <f>DATEDIF(AW181,BK181, "M")+1</f>
        <v>64</v>
      </c>
      <c r="BN181" s="151">
        <f t="shared" ref="BN181:BN183" si="52">DATEDIF(AX181,BK181, "M")+1</f>
        <v>56</v>
      </c>
      <c r="BO181" s="162" t="s">
        <v>2627</v>
      </c>
      <c r="BP181" s="151">
        <v>1</v>
      </c>
      <c r="BQ181" s="151">
        <v>2</v>
      </c>
      <c r="BR181" s="151">
        <v>0</v>
      </c>
      <c r="BS181" s="151"/>
      <c r="BT181" s="151"/>
      <c r="BU181" s="151"/>
      <c r="BV181" s="151"/>
      <c r="BW181" s="151" t="s">
        <v>162</v>
      </c>
      <c r="BX181" s="151" t="s">
        <v>149</v>
      </c>
      <c r="BY181" s="151" t="s">
        <v>2628</v>
      </c>
      <c r="BZ181" s="159">
        <v>43647</v>
      </c>
      <c r="CA181" s="159">
        <v>44012</v>
      </c>
      <c r="CB181" s="151">
        <v>11</v>
      </c>
      <c r="CC181" s="151" t="s">
        <v>162</v>
      </c>
      <c r="CD181" s="151"/>
      <c r="CE181" s="151"/>
      <c r="CF181" s="410">
        <v>2</v>
      </c>
      <c r="CG181" s="151"/>
      <c r="CH181" s="151"/>
      <c r="CI181" s="151" t="s">
        <v>1830</v>
      </c>
      <c r="CJ181"/>
    </row>
    <row r="182" spans="1:88" s="53" customFormat="1" ht="24.95" hidden="1" customHeight="1">
      <c r="A182" s="151">
        <v>182</v>
      </c>
      <c r="B182" s="151" t="s">
        <v>2629</v>
      </c>
      <c r="C182" s="151" t="s">
        <v>2630</v>
      </c>
      <c r="D182" s="151" t="s">
        <v>2631</v>
      </c>
      <c r="E182" s="151" t="s">
        <v>2632</v>
      </c>
      <c r="F182" s="151" t="s">
        <v>25</v>
      </c>
      <c r="G182" s="151">
        <v>8</v>
      </c>
      <c r="H182" s="151" t="s">
        <v>49</v>
      </c>
      <c r="I182" s="151" t="s">
        <v>40</v>
      </c>
      <c r="J182" s="151" t="s">
        <v>2633</v>
      </c>
      <c r="K182" s="151" t="s">
        <v>2634</v>
      </c>
      <c r="L182" s="151" t="s">
        <v>40</v>
      </c>
      <c r="M182" s="151" t="s">
        <v>149</v>
      </c>
      <c r="N182" s="151"/>
      <c r="O182" s="151" t="s">
        <v>321</v>
      </c>
      <c r="P182" s="151" t="s">
        <v>321</v>
      </c>
      <c r="Q182" s="151"/>
      <c r="R182" s="151" t="s">
        <v>2635</v>
      </c>
      <c r="S182" s="151" t="s">
        <v>2636</v>
      </c>
      <c r="T182" s="376" t="s">
        <v>2637</v>
      </c>
      <c r="U182" s="154" t="s">
        <v>2638</v>
      </c>
      <c r="V182" s="154">
        <v>31650</v>
      </c>
      <c r="W182" s="162" t="s">
        <v>2639</v>
      </c>
      <c r="X182" s="162" t="s">
        <v>2388</v>
      </c>
      <c r="Y182" s="162"/>
      <c r="Z182" s="162"/>
      <c r="AA182" s="151">
        <v>10</v>
      </c>
      <c r="AB182" s="154">
        <v>43374</v>
      </c>
      <c r="AC182" s="308">
        <v>43160</v>
      </c>
      <c r="AD182" s="154"/>
      <c r="AE182" s="154" t="s">
        <v>2640</v>
      </c>
      <c r="AF182" s="154" t="s">
        <v>2641</v>
      </c>
      <c r="AG182" s="154" t="s">
        <v>2642</v>
      </c>
      <c r="AH182" s="151">
        <f t="shared" si="43"/>
        <v>3</v>
      </c>
      <c r="AI182" s="154" t="s">
        <v>160</v>
      </c>
      <c r="AJ182" s="154" t="s">
        <v>201</v>
      </c>
      <c r="AK182" s="154" t="s">
        <v>160</v>
      </c>
      <c r="AL182" s="154" t="s">
        <v>149</v>
      </c>
      <c r="AM182" s="154" t="s">
        <v>162</v>
      </c>
      <c r="AN182" s="154" t="s">
        <v>162</v>
      </c>
      <c r="AO182" s="154" t="s">
        <v>163</v>
      </c>
      <c r="AP182" s="154" t="s">
        <v>1191</v>
      </c>
      <c r="AQ182" s="154" t="s">
        <v>202</v>
      </c>
      <c r="AR182" s="154" t="s">
        <v>149</v>
      </c>
      <c r="AS182" s="154"/>
      <c r="AT182" s="459" t="s">
        <v>419</v>
      </c>
      <c r="AU182" s="151" t="s">
        <v>2643</v>
      </c>
      <c r="AV182" s="154"/>
      <c r="AW182" s="156">
        <v>43164</v>
      </c>
      <c r="AX182" s="156">
        <v>43409</v>
      </c>
      <c r="AY182" s="156" t="s">
        <v>149</v>
      </c>
      <c r="AZ182" s="156">
        <v>43334</v>
      </c>
      <c r="BA182" s="156">
        <v>43468</v>
      </c>
      <c r="BB182" s="156"/>
      <c r="BC182" s="157" t="s">
        <v>2644</v>
      </c>
      <c r="BD182" s="156">
        <v>44207</v>
      </c>
      <c r="BE182" s="156" t="s">
        <v>149</v>
      </c>
      <c r="BF182" s="156">
        <v>44410</v>
      </c>
      <c r="BG182" s="156" t="s">
        <v>149</v>
      </c>
      <c r="BH182" s="154"/>
      <c r="BI182" s="154"/>
      <c r="BJ182" s="154"/>
      <c r="BK182" s="158">
        <v>44679</v>
      </c>
      <c r="BL182" s="151" t="s">
        <v>17</v>
      </c>
      <c r="BM182" s="151">
        <f t="shared" ref="BM182:BM183" si="53">DATEDIF(AW182,BK182, "M")+1</f>
        <v>50</v>
      </c>
      <c r="BN182" s="151">
        <f t="shared" si="52"/>
        <v>42</v>
      </c>
      <c r="BO182" s="151"/>
      <c r="BP182" s="151">
        <v>1</v>
      </c>
      <c r="BQ182" s="151">
        <v>2</v>
      </c>
      <c r="BR182" s="151">
        <v>0</v>
      </c>
      <c r="BS182" s="151"/>
      <c r="BT182" s="151"/>
      <c r="BU182" s="151"/>
      <c r="BV182" s="151"/>
      <c r="BW182" s="151" t="s">
        <v>162</v>
      </c>
      <c r="BX182" s="151"/>
      <c r="BY182" s="151"/>
      <c r="BZ182" s="159"/>
      <c r="CA182" s="159"/>
      <c r="CB182" s="151"/>
      <c r="CC182" s="151"/>
      <c r="CD182" s="151"/>
      <c r="CE182" s="151"/>
      <c r="CF182" s="410">
        <v>2</v>
      </c>
      <c r="CG182" s="151"/>
      <c r="CH182" s="151"/>
      <c r="CI182" s="151" t="s">
        <v>1830</v>
      </c>
      <c r="CJ182"/>
    </row>
    <row r="183" spans="1:88" s="53" customFormat="1" ht="24.95" customHeight="1">
      <c r="A183" s="151">
        <v>183</v>
      </c>
      <c r="B183" s="151" t="s">
        <v>2645</v>
      </c>
      <c r="C183" s="151" t="s">
        <v>2646</v>
      </c>
      <c r="D183" s="151" t="s">
        <v>2647</v>
      </c>
      <c r="E183" s="151" t="s">
        <v>2648</v>
      </c>
      <c r="F183" s="151" t="s">
        <v>24</v>
      </c>
      <c r="G183" s="151">
        <v>8</v>
      </c>
      <c r="H183" s="151" t="s">
        <v>55</v>
      </c>
      <c r="I183" s="151" t="s">
        <v>43</v>
      </c>
      <c r="J183" s="151" t="s">
        <v>2052</v>
      </c>
      <c r="K183" s="151"/>
      <c r="L183" s="151" t="s">
        <v>43</v>
      </c>
      <c r="M183" s="151" t="s">
        <v>149</v>
      </c>
      <c r="N183" s="151"/>
      <c r="O183" s="151" t="s">
        <v>321</v>
      </c>
      <c r="P183" s="151" t="s">
        <v>321</v>
      </c>
      <c r="Q183" s="151"/>
      <c r="R183" s="151" t="s">
        <v>2649</v>
      </c>
      <c r="S183" s="151" t="s">
        <v>2650</v>
      </c>
      <c r="T183" s="377" t="s">
        <v>2651</v>
      </c>
      <c r="U183" s="154"/>
      <c r="V183" s="154">
        <v>30956</v>
      </c>
      <c r="W183" s="162" t="s">
        <v>2652</v>
      </c>
      <c r="X183" s="162" t="s">
        <v>155</v>
      </c>
      <c r="Y183" s="162"/>
      <c r="Z183" s="162"/>
      <c r="AA183" s="151">
        <v>43</v>
      </c>
      <c r="AB183" s="154">
        <v>43466</v>
      </c>
      <c r="AC183" s="308">
        <v>43160</v>
      </c>
      <c r="AD183" s="154"/>
      <c r="AE183" s="154" t="s">
        <v>2653</v>
      </c>
      <c r="AF183" s="154" t="s">
        <v>2654</v>
      </c>
      <c r="AG183" s="154"/>
      <c r="AH183" s="151">
        <f t="shared" si="43"/>
        <v>2</v>
      </c>
      <c r="AI183" s="154" t="s">
        <v>160</v>
      </c>
      <c r="AJ183" s="154" t="s">
        <v>201</v>
      </c>
      <c r="AK183" s="154"/>
      <c r="AL183" s="154" t="s">
        <v>149</v>
      </c>
      <c r="AM183" s="154" t="s">
        <v>162</v>
      </c>
      <c r="AN183" s="154"/>
      <c r="AO183" s="154" t="s">
        <v>201</v>
      </c>
      <c r="AP183" s="154" t="s">
        <v>2655</v>
      </c>
      <c r="AQ183" s="154" t="s">
        <v>181</v>
      </c>
      <c r="AR183" s="154"/>
      <c r="AS183" s="154"/>
      <c r="AT183" s="459" t="s">
        <v>371</v>
      </c>
      <c r="AU183" s="151" t="s">
        <v>2656</v>
      </c>
      <c r="AV183" s="154"/>
      <c r="AW183" s="156">
        <v>43164</v>
      </c>
      <c r="AX183" s="156">
        <v>43409</v>
      </c>
      <c r="AY183" s="156" t="s">
        <v>149</v>
      </c>
      <c r="AZ183" s="156">
        <v>43690</v>
      </c>
      <c r="BA183" s="156">
        <v>43644</v>
      </c>
      <c r="BB183" s="156"/>
      <c r="BC183" s="157" t="s">
        <v>2657</v>
      </c>
      <c r="BD183" s="156">
        <v>44207</v>
      </c>
      <c r="BE183" s="156" t="s">
        <v>149</v>
      </c>
      <c r="BF183" s="156">
        <v>44410</v>
      </c>
      <c r="BG183" s="156" t="s">
        <v>149</v>
      </c>
      <c r="BH183" s="154"/>
      <c r="BI183" s="154"/>
      <c r="BJ183" s="154"/>
      <c r="BK183" s="158">
        <v>45610</v>
      </c>
      <c r="BL183" s="165" t="s">
        <v>17</v>
      </c>
      <c r="BM183" s="151">
        <f t="shared" si="53"/>
        <v>81</v>
      </c>
      <c r="BN183" s="151">
        <f t="shared" si="52"/>
        <v>73</v>
      </c>
      <c r="BO183" s="162" t="s">
        <v>2658</v>
      </c>
      <c r="BP183" s="151">
        <v>1</v>
      </c>
      <c r="BQ183" s="151">
        <v>4</v>
      </c>
      <c r="BR183" s="151">
        <v>0</v>
      </c>
      <c r="BS183" s="151"/>
      <c r="BT183" s="151"/>
      <c r="BU183" s="151"/>
      <c r="BV183" s="151"/>
      <c r="BW183" s="151" t="s">
        <v>162</v>
      </c>
      <c r="BX183" s="151"/>
      <c r="BY183" s="151"/>
      <c r="BZ183" s="159"/>
      <c r="CA183" s="159"/>
      <c r="CB183" s="151"/>
      <c r="CC183" s="151"/>
      <c r="CD183" s="151"/>
      <c r="CE183" s="151"/>
      <c r="CF183" s="410">
        <v>3</v>
      </c>
      <c r="CG183" s="151"/>
      <c r="CH183" s="151"/>
      <c r="CI183" s="151" t="s">
        <v>814</v>
      </c>
      <c r="CJ183"/>
    </row>
    <row r="184" spans="1:88" s="53" customFormat="1" ht="24.95" hidden="1" customHeight="1">
      <c r="A184" s="151">
        <v>184</v>
      </c>
      <c r="B184" s="151" t="s">
        <v>2659</v>
      </c>
      <c r="C184" s="151" t="s">
        <v>2660</v>
      </c>
      <c r="D184" s="151" t="s">
        <v>2661</v>
      </c>
      <c r="E184" s="151" t="s">
        <v>2662</v>
      </c>
      <c r="F184" s="151" t="s">
        <v>25</v>
      </c>
      <c r="G184" s="151">
        <v>8</v>
      </c>
      <c r="H184" s="151" t="s">
        <v>51</v>
      </c>
      <c r="I184" s="151" t="s">
        <v>30</v>
      </c>
      <c r="J184" s="151" t="s">
        <v>1429</v>
      </c>
      <c r="K184" s="151" t="s">
        <v>1429</v>
      </c>
      <c r="L184" s="151" t="s">
        <v>30</v>
      </c>
      <c r="M184" s="151" t="s">
        <v>149</v>
      </c>
      <c r="N184" s="151">
        <v>160413</v>
      </c>
      <c r="O184" s="151" t="s">
        <v>150</v>
      </c>
      <c r="P184" s="151" t="s">
        <v>150</v>
      </c>
      <c r="Q184" s="151" t="s">
        <v>150</v>
      </c>
      <c r="R184" s="151" t="s">
        <v>2663</v>
      </c>
      <c r="S184" s="151" t="s">
        <v>2664</v>
      </c>
      <c r="T184" s="376" t="s">
        <v>2665</v>
      </c>
      <c r="U184" s="154" t="s">
        <v>2666</v>
      </c>
      <c r="V184" s="154">
        <v>27514</v>
      </c>
      <c r="W184" s="162" t="s">
        <v>2667</v>
      </c>
      <c r="X184" s="162" t="s">
        <v>178</v>
      </c>
      <c r="Y184" s="162" t="s">
        <v>162</v>
      </c>
      <c r="Z184" s="162"/>
      <c r="AA184" s="151">
        <v>28</v>
      </c>
      <c r="AB184" s="154">
        <v>42030</v>
      </c>
      <c r="AC184" s="308">
        <v>43160</v>
      </c>
      <c r="AD184" s="154"/>
      <c r="AE184" s="154" t="s">
        <v>2668</v>
      </c>
      <c r="AF184" s="154"/>
      <c r="AG184" s="154"/>
      <c r="AH184" s="151">
        <f t="shared" si="43"/>
        <v>1</v>
      </c>
      <c r="AI184" s="154"/>
      <c r="AJ184" s="154"/>
      <c r="AK184" s="154"/>
      <c r="AL184" s="154" t="s">
        <v>149</v>
      </c>
      <c r="AM184" s="154"/>
      <c r="AN184" s="154"/>
      <c r="AO184" s="154" t="s">
        <v>163</v>
      </c>
      <c r="AP184" s="154" t="s">
        <v>444</v>
      </c>
      <c r="AQ184" s="154" t="s">
        <v>444</v>
      </c>
      <c r="AR184" s="154"/>
      <c r="AS184" s="154"/>
      <c r="AT184" s="459" t="s">
        <v>327</v>
      </c>
      <c r="AU184" s="151" t="s">
        <v>2669</v>
      </c>
      <c r="AV184" s="154"/>
      <c r="AW184" s="156">
        <v>43164</v>
      </c>
      <c r="AX184" s="156">
        <v>43409</v>
      </c>
      <c r="AY184" s="156" t="s">
        <v>149</v>
      </c>
      <c r="AZ184" s="156">
        <v>43326</v>
      </c>
      <c r="BA184" s="156">
        <v>43403</v>
      </c>
      <c r="BB184" s="156"/>
      <c r="BC184" s="157" t="s">
        <v>2670</v>
      </c>
      <c r="BD184" s="156">
        <v>44207</v>
      </c>
      <c r="BE184" s="156" t="s">
        <v>149</v>
      </c>
      <c r="BF184" s="156">
        <v>44410</v>
      </c>
      <c r="BG184" s="156" t="s">
        <v>149</v>
      </c>
      <c r="BH184" s="154"/>
      <c r="BI184" s="154"/>
      <c r="BJ184" s="154"/>
      <c r="BK184" s="158">
        <v>44648</v>
      </c>
      <c r="BL184" s="151" t="s">
        <v>17</v>
      </c>
      <c r="BM184" s="151">
        <f t="shared" ref="BM184" si="54">DATEDIF(AW184,BK184, "M")+1</f>
        <v>49</v>
      </c>
      <c r="BN184" s="151">
        <f>DATEDIF(AX184,BK184, "M")+1</f>
        <v>41</v>
      </c>
      <c r="BO184" s="151"/>
      <c r="BP184" s="151">
        <v>1</v>
      </c>
      <c r="BQ184" s="151">
        <v>0</v>
      </c>
      <c r="BR184" s="151">
        <v>1</v>
      </c>
      <c r="BS184" s="151"/>
      <c r="BT184" s="151"/>
      <c r="BU184" s="151"/>
      <c r="BV184" s="151"/>
      <c r="BW184" s="151" t="s">
        <v>162</v>
      </c>
      <c r="BX184" s="151" t="s">
        <v>162</v>
      </c>
      <c r="BY184" s="151"/>
      <c r="BZ184" s="159"/>
      <c r="CA184" s="159"/>
      <c r="CB184" s="151"/>
      <c r="CC184" s="151" t="s">
        <v>162</v>
      </c>
      <c r="CD184" s="151"/>
      <c r="CE184" s="151"/>
      <c r="CF184" s="410">
        <v>3</v>
      </c>
      <c r="CG184" s="151">
        <v>3</v>
      </c>
      <c r="CH184" s="151"/>
      <c r="CI184" s="151" t="s">
        <v>814</v>
      </c>
      <c r="CJ184"/>
    </row>
    <row r="185" spans="1:88" s="53" customFormat="1" ht="24.95" hidden="1" customHeight="1">
      <c r="A185" s="151">
        <v>185</v>
      </c>
      <c r="B185" s="151" t="s">
        <v>2671</v>
      </c>
      <c r="C185" s="151" t="s">
        <v>2672</v>
      </c>
      <c r="D185" s="151"/>
      <c r="E185" s="151" t="s">
        <v>2673</v>
      </c>
      <c r="F185" s="151" t="s">
        <v>25</v>
      </c>
      <c r="G185" s="151">
        <v>8</v>
      </c>
      <c r="H185" s="151" t="s">
        <v>57</v>
      </c>
      <c r="I185" s="151" t="s">
        <v>33</v>
      </c>
      <c r="J185" s="151" t="s">
        <v>2674</v>
      </c>
      <c r="K185" s="151" t="s">
        <v>2675</v>
      </c>
      <c r="L185" s="151" t="s">
        <v>40</v>
      </c>
      <c r="M185" s="151" t="s">
        <v>162</v>
      </c>
      <c r="N185" s="151" t="s">
        <v>2676</v>
      </c>
      <c r="O185" s="151" t="s">
        <v>150</v>
      </c>
      <c r="P185" s="151" t="s">
        <v>150</v>
      </c>
      <c r="Q185" s="151"/>
      <c r="R185" s="151" t="s">
        <v>2677</v>
      </c>
      <c r="S185" s="151" t="s">
        <v>2678</v>
      </c>
      <c r="T185" s="376" t="s">
        <v>2679</v>
      </c>
      <c r="U185" s="154" t="s">
        <v>2680</v>
      </c>
      <c r="V185" s="154">
        <v>33161</v>
      </c>
      <c r="W185" s="162" t="s">
        <v>2681</v>
      </c>
      <c r="X185" s="162" t="s">
        <v>2388</v>
      </c>
      <c r="Y185" s="162" t="s">
        <v>156</v>
      </c>
      <c r="Z185" s="162"/>
      <c r="AA185" s="151">
        <v>31</v>
      </c>
      <c r="AB185" s="154">
        <v>43493</v>
      </c>
      <c r="AC185" s="308">
        <v>43160</v>
      </c>
      <c r="AD185" s="154"/>
      <c r="AE185" s="154" t="s">
        <v>2682</v>
      </c>
      <c r="AF185" s="154" t="s">
        <v>2683</v>
      </c>
      <c r="AG185" s="154"/>
      <c r="AH185" s="151">
        <f t="shared" si="43"/>
        <v>2</v>
      </c>
      <c r="AI185" s="154" t="s">
        <v>160</v>
      </c>
      <c r="AJ185" s="154" t="s">
        <v>201</v>
      </c>
      <c r="AK185" s="154"/>
      <c r="AL185" s="154" t="s">
        <v>162</v>
      </c>
      <c r="AM185" s="154" t="s">
        <v>162</v>
      </c>
      <c r="AN185" s="154"/>
      <c r="AO185" s="154" t="s">
        <v>163</v>
      </c>
      <c r="AP185" s="154" t="s">
        <v>180</v>
      </c>
      <c r="AQ185" s="154" t="s">
        <v>180</v>
      </c>
      <c r="AR185" s="154"/>
      <c r="AS185" s="154"/>
      <c r="AT185" s="459" t="s">
        <v>584</v>
      </c>
      <c r="AU185" s="151" t="s">
        <v>2684</v>
      </c>
      <c r="AV185" s="154"/>
      <c r="AW185" s="156">
        <v>43164</v>
      </c>
      <c r="AX185" s="156">
        <v>43409</v>
      </c>
      <c r="AY185" s="156" t="s">
        <v>149</v>
      </c>
      <c r="AZ185" s="156">
        <v>43228</v>
      </c>
      <c r="BA185" s="156">
        <v>43665</v>
      </c>
      <c r="BB185" s="156"/>
      <c r="BC185" s="157" t="s">
        <v>2685</v>
      </c>
      <c r="BD185" s="156">
        <v>44207</v>
      </c>
      <c r="BE185" s="156" t="s">
        <v>149</v>
      </c>
      <c r="BF185" s="156">
        <v>44410</v>
      </c>
      <c r="BG185" s="156" t="s">
        <v>149</v>
      </c>
      <c r="BH185" s="154"/>
      <c r="BI185" s="154"/>
      <c r="BJ185" s="154"/>
      <c r="BK185" s="158"/>
      <c r="BL185" s="144" t="s">
        <v>18</v>
      </c>
      <c r="BM185" s="154"/>
      <c r="BN185" s="151"/>
      <c r="BO185" s="151"/>
      <c r="BP185" s="151">
        <v>1</v>
      </c>
      <c r="BQ185" s="151">
        <v>6</v>
      </c>
      <c r="BR185" s="151">
        <v>0</v>
      </c>
      <c r="BS185" s="151"/>
      <c r="BT185" s="151"/>
      <c r="BU185" s="151"/>
      <c r="BV185" s="151"/>
      <c r="BW185" s="151" t="s">
        <v>2323</v>
      </c>
      <c r="BX185" s="151" t="s">
        <v>162</v>
      </c>
      <c r="BY185" s="151"/>
      <c r="BZ185" s="159"/>
      <c r="CA185" s="159"/>
      <c r="CB185" s="151"/>
      <c r="CC185" s="151" t="s">
        <v>162</v>
      </c>
      <c r="CD185" s="151"/>
      <c r="CE185" s="151"/>
      <c r="CF185" s="410">
        <v>0</v>
      </c>
      <c r="CG185" s="151"/>
      <c r="CH185" s="151"/>
      <c r="CI185" s="151" t="s">
        <v>814</v>
      </c>
      <c r="CJ185"/>
    </row>
    <row r="186" spans="1:88" s="53" customFormat="1" ht="24.95" hidden="1" customHeight="1">
      <c r="A186" s="151">
        <v>186</v>
      </c>
      <c r="B186" s="151" t="s">
        <v>2686</v>
      </c>
      <c r="C186" s="151" t="s">
        <v>2687</v>
      </c>
      <c r="D186" s="151"/>
      <c r="E186" s="151" t="s">
        <v>2531</v>
      </c>
      <c r="F186" s="151" t="s">
        <v>24</v>
      </c>
      <c r="G186" s="151">
        <v>8</v>
      </c>
      <c r="H186" s="151" t="s">
        <v>52</v>
      </c>
      <c r="I186" s="151" t="s">
        <v>41</v>
      </c>
      <c r="J186" s="151" t="s">
        <v>2688</v>
      </c>
      <c r="K186" s="151" t="s">
        <v>2689</v>
      </c>
      <c r="L186" s="151" t="s">
        <v>40</v>
      </c>
      <c r="M186" s="151" t="s">
        <v>162</v>
      </c>
      <c r="N186" s="151"/>
      <c r="O186" s="151" t="s">
        <v>150</v>
      </c>
      <c r="P186" s="151" t="s">
        <v>150</v>
      </c>
      <c r="Q186" s="151"/>
      <c r="R186" s="160" t="s">
        <v>2690</v>
      </c>
      <c r="S186" s="151" t="s">
        <v>2691</v>
      </c>
      <c r="T186" s="376" t="s">
        <v>2692</v>
      </c>
      <c r="U186" s="154"/>
      <c r="V186" s="154">
        <v>31334</v>
      </c>
      <c r="W186" s="162" t="s">
        <v>2693</v>
      </c>
      <c r="X186" s="162" t="s">
        <v>2388</v>
      </c>
      <c r="Y186" s="162"/>
      <c r="Z186" s="162"/>
      <c r="AA186" s="151">
        <v>38</v>
      </c>
      <c r="AB186" s="154">
        <v>43325</v>
      </c>
      <c r="AC186" s="308">
        <v>43160</v>
      </c>
      <c r="AD186" s="154"/>
      <c r="AE186" s="154" t="s">
        <v>2694</v>
      </c>
      <c r="AF186" s="154"/>
      <c r="AG186" s="154"/>
      <c r="AH186" s="151">
        <f t="shared" si="43"/>
        <v>1</v>
      </c>
      <c r="AI186" s="154"/>
      <c r="AJ186" s="154"/>
      <c r="AK186" s="154"/>
      <c r="AL186" s="154" t="s">
        <v>149</v>
      </c>
      <c r="AM186" s="154"/>
      <c r="AN186" s="154"/>
      <c r="AO186" s="154" t="s">
        <v>163</v>
      </c>
      <c r="AP186" s="154" t="s">
        <v>180</v>
      </c>
      <c r="AQ186" s="154" t="s">
        <v>2695</v>
      </c>
      <c r="AR186" s="154" t="s">
        <v>149</v>
      </c>
      <c r="AS186" s="154"/>
      <c r="AT186" s="459" t="s">
        <v>2696</v>
      </c>
      <c r="AU186" s="151" t="s">
        <v>2697</v>
      </c>
      <c r="AV186" s="154"/>
      <c r="AW186" s="156">
        <v>43164</v>
      </c>
      <c r="AX186" s="156">
        <v>43409</v>
      </c>
      <c r="AY186" s="156" t="s">
        <v>149</v>
      </c>
      <c r="AZ186" s="156">
        <v>43893</v>
      </c>
      <c r="BA186" s="156">
        <v>43700</v>
      </c>
      <c r="BB186" s="156"/>
      <c r="BC186" s="157" t="s">
        <v>2698</v>
      </c>
      <c r="BD186" s="156">
        <v>44470</v>
      </c>
      <c r="BE186" s="156" t="s">
        <v>162</v>
      </c>
      <c r="BF186" s="156">
        <v>44732</v>
      </c>
      <c r="BG186" s="156" t="s">
        <v>162</v>
      </c>
      <c r="BH186" s="154"/>
      <c r="BI186" s="154"/>
      <c r="BJ186" s="154"/>
      <c r="BK186" s="158"/>
      <c r="BL186" s="163" t="s">
        <v>18</v>
      </c>
      <c r="BM186" s="154"/>
      <c r="BN186" s="151"/>
      <c r="BO186" s="151"/>
      <c r="BP186" s="151">
        <v>1</v>
      </c>
      <c r="BQ186" s="151">
        <v>6</v>
      </c>
      <c r="BR186" s="151">
        <v>0</v>
      </c>
      <c r="BS186" s="151"/>
      <c r="BT186" s="151"/>
      <c r="BU186" s="151"/>
      <c r="BV186" s="151"/>
      <c r="BW186" s="151" t="s">
        <v>162</v>
      </c>
      <c r="BX186" s="151"/>
      <c r="BY186" s="151"/>
      <c r="BZ186" s="159"/>
      <c r="CA186" s="159"/>
      <c r="CB186" s="151"/>
      <c r="CC186" s="151"/>
      <c r="CD186" s="151"/>
      <c r="CE186" s="151"/>
      <c r="CF186" s="410">
        <v>1</v>
      </c>
      <c r="CG186" s="151"/>
      <c r="CH186" s="151"/>
      <c r="CI186" s="151" t="s">
        <v>814</v>
      </c>
      <c r="CJ186"/>
    </row>
    <row r="187" spans="1:88" s="53" customFormat="1" ht="24.95" hidden="1" customHeight="1">
      <c r="A187" s="151">
        <v>187</v>
      </c>
      <c r="B187" s="151" t="s">
        <v>2699</v>
      </c>
      <c r="C187" s="151" t="s">
        <v>2700</v>
      </c>
      <c r="D187" s="151" t="s">
        <v>2701</v>
      </c>
      <c r="E187" s="151" t="s">
        <v>387</v>
      </c>
      <c r="F187" s="151" t="s">
        <v>25</v>
      </c>
      <c r="G187" s="151">
        <v>8</v>
      </c>
      <c r="H187" s="151" t="s">
        <v>49</v>
      </c>
      <c r="I187" s="151" t="s">
        <v>40</v>
      </c>
      <c r="J187" s="151" t="s">
        <v>2702</v>
      </c>
      <c r="K187" s="151" t="s">
        <v>2703</v>
      </c>
      <c r="L187" s="151" t="s">
        <v>40</v>
      </c>
      <c r="M187" s="151" t="s">
        <v>149</v>
      </c>
      <c r="N187" s="151"/>
      <c r="O187" s="151" t="s">
        <v>150</v>
      </c>
      <c r="P187" s="151" t="s">
        <v>150</v>
      </c>
      <c r="Q187" s="151" t="s">
        <v>150</v>
      </c>
      <c r="R187" s="151" t="s">
        <v>2704</v>
      </c>
      <c r="S187" s="423" t="s">
        <v>2705</v>
      </c>
      <c r="T187" s="377" t="s">
        <v>2706</v>
      </c>
      <c r="U187" s="154" t="s">
        <v>2707</v>
      </c>
      <c r="V187" s="154">
        <v>31784</v>
      </c>
      <c r="W187" s="162" t="s">
        <v>2708</v>
      </c>
      <c r="X187" s="162" t="s">
        <v>2388</v>
      </c>
      <c r="Y187" s="162" t="s">
        <v>156</v>
      </c>
      <c r="Z187" s="162"/>
      <c r="AA187" s="151">
        <v>8</v>
      </c>
      <c r="AB187" s="154">
        <v>43160</v>
      </c>
      <c r="AC187" s="308">
        <v>43160</v>
      </c>
      <c r="AD187" s="154"/>
      <c r="AE187" s="154" t="s">
        <v>2709</v>
      </c>
      <c r="AF187" s="154" t="s">
        <v>2710</v>
      </c>
      <c r="AG187" s="154" t="s">
        <v>2711</v>
      </c>
      <c r="AH187" s="151">
        <f t="shared" si="43"/>
        <v>3</v>
      </c>
      <c r="AI187" s="154" t="s">
        <v>160</v>
      </c>
      <c r="AJ187" s="154" t="s">
        <v>160</v>
      </c>
      <c r="AK187" s="154" t="s">
        <v>160</v>
      </c>
      <c r="AL187" s="154" t="s">
        <v>149</v>
      </c>
      <c r="AM187" s="154"/>
      <c r="AN187" s="154"/>
      <c r="AO187" s="154" t="s">
        <v>163</v>
      </c>
      <c r="AP187" s="154" t="s">
        <v>1191</v>
      </c>
      <c r="AQ187" s="154" t="s">
        <v>202</v>
      </c>
      <c r="AR187" s="154" t="s">
        <v>149</v>
      </c>
      <c r="AS187" s="154"/>
      <c r="AT187" s="459" t="s">
        <v>419</v>
      </c>
      <c r="AU187" s="151" t="s">
        <v>2712</v>
      </c>
      <c r="AV187" s="154"/>
      <c r="AW187" s="156">
        <v>43164</v>
      </c>
      <c r="AX187" s="156">
        <v>43409</v>
      </c>
      <c r="AY187" s="156" t="s">
        <v>149</v>
      </c>
      <c r="AZ187" s="156">
        <v>43327</v>
      </c>
      <c r="BA187" s="156">
        <v>43391</v>
      </c>
      <c r="BB187" s="156"/>
      <c r="BC187" s="157" t="s">
        <v>2713</v>
      </c>
      <c r="BD187" s="156">
        <v>44207</v>
      </c>
      <c r="BE187" s="156" t="s">
        <v>149</v>
      </c>
      <c r="BF187" s="156">
        <v>44410</v>
      </c>
      <c r="BG187" s="156" t="s">
        <v>149</v>
      </c>
      <c r="BH187" s="154"/>
      <c r="BI187" s="154"/>
      <c r="BJ187" s="154"/>
      <c r="BK187" s="158">
        <v>44160</v>
      </c>
      <c r="BL187" s="151" t="s">
        <v>17</v>
      </c>
      <c r="BM187" s="151">
        <f t="shared" ref="BM187:BM190" si="55">DATEDIF(AW187,BK187, "M")+1</f>
        <v>33</v>
      </c>
      <c r="BN187" s="151">
        <f t="shared" ref="BN187:BN190" si="56">DATEDIF(AX187,BK187, "M")+1</f>
        <v>25</v>
      </c>
      <c r="BO187" s="162" t="s">
        <v>2714</v>
      </c>
      <c r="BP187" s="151">
        <v>3</v>
      </c>
      <c r="BQ187" s="151">
        <v>5</v>
      </c>
      <c r="BR187" s="151">
        <v>1</v>
      </c>
      <c r="BS187" s="151"/>
      <c r="BT187" s="151"/>
      <c r="BU187" s="151"/>
      <c r="BV187" s="151"/>
      <c r="BW187" s="151" t="s">
        <v>162</v>
      </c>
      <c r="BX187" s="151" t="s">
        <v>162</v>
      </c>
      <c r="BY187" s="151"/>
      <c r="BZ187" s="159"/>
      <c r="CA187" s="159"/>
      <c r="CB187" s="151"/>
      <c r="CC187" s="151"/>
      <c r="CD187" s="151"/>
      <c r="CE187" s="151"/>
      <c r="CF187" s="410">
        <v>1</v>
      </c>
      <c r="CG187" s="151">
        <v>2</v>
      </c>
      <c r="CH187" s="151"/>
      <c r="CI187" s="151" t="s">
        <v>2228</v>
      </c>
      <c r="CJ187"/>
    </row>
    <row r="188" spans="1:88" s="53" customFormat="1" ht="24.95" hidden="1" customHeight="1">
      <c r="A188" s="151">
        <v>188</v>
      </c>
      <c r="B188" s="151" t="s">
        <v>2715</v>
      </c>
      <c r="C188" s="151" t="s">
        <v>2716</v>
      </c>
      <c r="D188" s="151" t="s">
        <v>2717</v>
      </c>
      <c r="E188" s="151" t="s">
        <v>2718</v>
      </c>
      <c r="F188" s="151" t="s">
        <v>25</v>
      </c>
      <c r="G188" s="151">
        <v>8</v>
      </c>
      <c r="H188" s="151" t="s">
        <v>50</v>
      </c>
      <c r="I188" s="151" t="s">
        <v>44</v>
      </c>
      <c r="J188" s="151" t="s">
        <v>256</v>
      </c>
      <c r="K188" s="151" t="s">
        <v>334</v>
      </c>
      <c r="L188" s="151" t="s">
        <v>42</v>
      </c>
      <c r="M188" s="151" t="s">
        <v>149</v>
      </c>
      <c r="N188" s="151"/>
      <c r="O188" s="151" t="s">
        <v>150</v>
      </c>
      <c r="P188" s="151" t="s">
        <v>150</v>
      </c>
      <c r="Q188" s="151"/>
      <c r="R188" s="151" t="s">
        <v>2719</v>
      </c>
      <c r="S188" s="151" t="s">
        <v>2720</v>
      </c>
      <c r="T188" s="377" t="s">
        <v>2721</v>
      </c>
      <c r="U188" s="154"/>
      <c r="V188" s="154">
        <v>29877</v>
      </c>
      <c r="W188" s="162" t="s">
        <v>2722</v>
      </c>
      <c r="X188" s="162" t="s">
        <v>178</v>
      </c>
      <c r="Y188" s="162"/>
      <c r="Z188" s="162"/>
      <c r="AA188" s="151">
        <v>32</v>
      </c>
      <c r="AB188" s="154">
        <v>43191</v>
      </c>
      <c r="AC188" s="308">
        <v>43160</v>
      </c>
      <c r="AD188" s="154"/>
      <c r="AE188" s="154" t="s">
        <v>2723</v>
      </c>
      <c r="AF188" s="154" t="s">
        <v>2724</v>
      </c>
      <c r="AG188" s="154"/>
      <c r="AH188" s="151">
        <f t="shared" si="43"/>
        <v>2</v>
      </c>
      <c r="AI188" s="154" t="s">
        <v>160</v>
      </c>
      <c r="AJ188" s="154" t="s">
        <v>201</v>
      </c>
      <c r="AK188" s="154"/>
      <c r="AL188" s="154" t="s">
        <v>149</v>
      </c>
      <c r="AM188" s="154"/>
      <c r="AN188" s="154"/>
      <c r="AO188" s="154" t="s">
        <v>163</v>
      </c>
      <c r="AP188" s="154"/>
      <c r="AQ188" s="154"/>
      <c r="AR188" s="154"/>
      <c r="AS188" s="154"/>
      <c r="AT188" s="459" t="s">
        <v>297</v>
      </c>
      <c r="AU188" s="151" t="s">
        <v>2725</v>
      </c>
      <c r="AV188" s="154"/>
      <c r="AW188" s="156">
        <v>43164</v>
      </c>
      <c r="AX188" s="156">
        <v>43409</v>
      </c>
      <c r="AY188" s="156" t="s">
        <v>149</v>
      </c>
      <c r="AZ188" s="156">
        <v>43861</v>
      </c>
      <c r="BA188" s="156">
        <v>43696</v>
      </c>
      <c r="BB188" s="156"/>
      <c r="BC188" s="157" t="s">
        <v>2726</v>
      </c>
      <c r="BD188" s="156">
        <v>44207</v>
      </c>
      <c r="BE188" s="156" t="s">
        <v>149</v>
      </c>
      <c r="BF188" s="156">
        <v>44410</v>
      </c>
      <c r="BG188" s="156" t="s">
        <v>149</v>
      </c>
      <c r="BH188" s="154"/>
      <c r="BI188" s="154"/>
      <c r="BJ188" s="154"/>
      <c r="BK188" s="158">
        <v>44900</v>
      </c>
      <c r="BL188" s="144" t="s">
        <v>17</v>
      </c>
      <c r="BM188" s="151">
        <f t="shared" si="55"/>
        <v>58</v>
      </c>
      <c r="BN188" s="151">
        <f t="shared" si="56"/>
        <v>50</v>
      </c>
      <c r="BO188" s="162" t="s">
        <v>2727</v>
      </c>
      <c r="BP188" s="151">
        <v>1</v>
      </c>
      <c r="BQ188" s="151">
        <v>3</v>
      </c>
      <c r="BR188" s="151">
        <v>0</v>
      </c>
      <c r="BS188" s="151"/>
      <c r="BT188" s="151"/>
      <c r="BU188" s="151"/>
      <c r="BV188" s="151"/>
      <c r="BW188" s="151" t="s">
        <v>162</v>
      </c>
      <c r="BX188" s="151"/>
      <c r="BY188" s="151"/>
      <c r="BZ188" s="159"/>
      <c r="CA188" s="159"/>
      <c r="CB188" s="151"/>
      <c r="CC188" s="151"/>
      <c r="CD188" s="151"/>
      <c r="CE188" s="151"/>
      <c r="CF188" s="410">
        <v>2</v>
      </c>
      <c r="CG188" s="151"/>
      <c r="CH188" s="151"/>
      <c r="CI188" s="151" t="s">
        <v>814</v>
      </c>
      <c r="CJ188"/>
    </row>
    <row r="189" spans="1:88" s="53" customFormat="1" ht="24.95" hidden="1" customHeight="1">
      <c r="A189" s="151">
        <v>189</v>
      </c>
      <c r="B189" s="151" t="s">
        <v>2728</v>
      </c>
      <c r="C189" s="151" t="s">
        <v>997</v>
      </c>
      <c r="D189" s="151" t="s">
        <v>437</v>
      </c>
      <c r="E189" s="151" t="s">
        <v>2729</v>
      </c>
      <c r="F189" s="151" t="s">
        <v>25</v>
      </c>
      <c r="G189" s="151">
        <v>8</v>
      </c>
      <c r="H189" s="151" t="s">
        <v>51</v>
      </c>
      <c r="I189" s="151" t="s">
        <v>37</v>
      </c>
      <c r="J189" s="151" t="s">
        <v>606</v>
      </c>
      <c r="K189" s="151" t="s">
        <v>1263</v>
      </c>
      <c r="L189" s="151" t="s">
        <v>43</v>
      </c>
      <c r="M189" s="151" t="s">
        <v>162</v>
      </c>
      <c r="N189" s="151">
        <v>1928547</v>
      </c>
      <c r="O189" s="151" t="s">
        <v>150</v>
      </c>
      <c r="P189" s="151" t="s">
        <v>150</v>
      </c>
      <c r="Q189" s="151"/>
      <c r="R189" s="151" t="s">
        <v>2730</v>
      </c>
      <c r="S189" s="151" t="s">
        <v>2731</v>
      </c>
      <c r="T189" s="376" t="s">
        <v>2732</v>
      </c>
      <c r="U189" s="154" t="s">
        <v>2733</v>
      </c>
      <c r="V189" s="154">
        <v>27605</v>
      </c>
      <c r="W189" s="162" t="s">
        <v>2734</v>
      </c>
      <c r="X189" s="162" t="s">
        <v>178</v>
      </c>
      <c r="Y189" s="162"/>
      <c r="Z189" s="162"/>
      <c r="AA189" s="151">
        <v>1</v>
      </c>
      <c r="AB189" s="154">
        <v>43221</v>
      </c>
      <c r="AC189" s="308">
        <v>43160</v>
      </c>
      <c r="AD189" s="154"/>
      <c r="AE189" s="154" t="s">
        <v>2735</v>
      </c>
      <c r="AF189" s="154" t="s">
        <v>2736</v>
      </c>
      <c r="AG189" s="154"/>
      <c r="AH189" s="151">
        <f t="shared" si="43"/>
        <v>2</v>
      </c>
      <c r="AI189" s="154" t="s">
        <v>161</v>
      </c>
      <c r="AJ189" s="154" t="s">
        <v>161</v>
      </c>
      <c r="AK189" s="154"/>
      <c r="AL189" s="154" t="s">
        <v>162</v>
      </c>
      <c r="AM189" s="154" t="s">
        <v>162</v>
      </c>
      <c r="AN189" s="154"/>
      <c r="AO189" s="154" t="s">
        <v>163</v>
      </c>
      <c r="AP189" s="154" t="s">
        <v>249</v>
      </c>
      <c r="AQ189" s="154" t="s">
        <v>1130</v>
      </c>
      <c r="AR189" s="154" t="s">
        <v>149</v>
      </c>
      <c r="AS189" s="154"/>
      <c r="AT189" s="459" t="s">
        <v>284</v>
      </c>
      <c r="AU189" s="151" t="s">
        <v>2737</v>
      </c>
      <c r="AV189" s="154"/>
      <c r="AW189" s="156">
        <v>43164</v>
      </c>
      <c r="AX189" s="156">
        <v>43409</v>
      </c>
      <c r="AY189" s="156" t="s">
        <v>149</v>
      </c>
      <c r="AZ189" s="156">
        <v>43522</v>
      </c>
      <c r="BA189" s="156">
        <v>43623</v>
      </c>
      <c r="BB189" s="156"/>
      <c r="BC189" s="157" t="s">
        <v>2738</v>
      </c>
      <c r="BD189" s="156">
        <v>44207</v>
      </c>
      <c r="BE189" s="156" t="s">
        <v>149</v>
      </c>
      <c r="BF189" s="156">
        <v>44410</v>
      </c>
      <c r="BG189" s="156" t="s">
        <v>149</v>
      </c>
      <c r="BH189" s="154"/>
      <c r="BI189" s="154"/>
      <c r="BJ189" s="154"/>
      <c r="BK189" s="158">
        <v>44907</v>
      </c>
      <c r="BL189" s="163" t="s">
        <v>17</v>
      </c>
      <c r="BM189" s="151">
        <f t="shared" si="55"/>
        <v>58</v>
      </c>
      <c r="BN189" s="151">
        <f t="shared" si="56"/>
        <v>50</v>
      </c>
      <c r="BO189" s="151" t="s">
        <v>2739</v>
      </c>
      <c r="BP189" s="151">
        <v>5</v>
      </c>
      <c r="BQ189" s="151">
        <v>5</v>
      </c>
      <c r="BR189" s="151">
        <v>0</v>
      </c>
      <c r="BS189" s="151"/>
      <c r="BT189" s="151"/>
      <c r="BU189" s="151"/>
      <c r="BV189" s="151"/>
      <c r="BW189" s="151" t="s">
        <v>162</v>
      </c>
      <c r="BX189" s="151"/>
      <c r="BY189" s="151"/>
      <c r="BZ189" s="159"/>
      <c r="CA189" s="159"/>
      <c r="CB189" s="151"/>
      <c r="CC189" s="151"/>
      <c r="CD189" s="151"/>
      <c r="CE189" s="151"/>
      <c r="CF189" s="410">
        <v>3</v>
      </c>
      <c r="CG189" s="151"/>
      <c r="CH189" s="151"/>
      <c r="CI189" s="151" t="s">
        <v>1830</v>
      </c>
      <c r="CJ189"/>
    </row>
    <row r="190" spans="1:88" s="53" customFormat="1" ht="24.95" hidden="1" customHeight="1">
      <c r="A190" s="151">
        <v>190</v>
      </c>
      <c r="B190" s="151" t="s">
        <v>2740</v>
      </c>
      <c r="C190" s="151" t="s">
        <v>2741</v>
      </c>
      <c r="D190" s="151" t="s">
        <v>2742</v>
      </c>
      <c r="E190" s="151" t="s">
        <v>2743</v>
      </c>
      <c r="F190" s="151" t="s">
        <v>24</v>
      </c>
      <c r="G190" s="151">
        <v>8</v>
      </c>
      <c r="H190" s="151" t="s">
        <v>51</v>
      </c>
      <c r="I190" s="151" t="s">
        <v>30</v>
      </c>
      <c r="J190" s="151" t="s">
        <v>606</v>
      </c>
      <c r="K190" s="151" t="s">
        <v>2744</v>
      </c>
      <c r="L190" s="151" t="s">
        <v>43</v>
      </c>
      <c r="M190" s="151" t="s">
        <v>162</v>
      </c>
      <c r="N190" s="151"/>
      <c r="O190" s="151" t="s">
        <v>150</v>
      </c>
      <c r="P190" s="151" t="s">
        <v>150</v>
      </c>
      <c r="Q190" s="151" t="s">
        <v>150</v>
      </c>
      <c r="R190" s="151" t="s">
        <v>2745</v>
      </c>
      <c r="S190" s="151" t="s">
        <v>2746</v>
      </c>
      <c r="T190" s="376" t="s">
        <v>2747</v>
      </c>
      <c r="U190" s="154" t="s">
        <v>2748</v>
      </c>
      <c r="V190" s="154">
        <v>29924</v>
      </c>
      <c r="W190" s="162" t="s">
        <v>2749</v>
      </c>
      <c r="X190" s="162" t="s">
        <v>178</v>
      </c>
      <c r="Y190" s="162"/>
      <c r="Z190" s="162"/>
      <c r="AA190" s="151">
        <v>5</v>
      </c>
      <c r="AB190" s="154">
        <v>43318</v>
      </c>
      <c r="AC190" s="308">
        <v>43160</v>
      </c>
      <c r="AD190" s="154"/>
      <c r="AE190" s="154" t="s">
        <v>2750</v>
      </c>
      <c r="AF190" s="154"/>
      <c r="AG190" s="154"/>
      <c r="AH190" s="151">
        <f t="shared" si="43"/>
        <v>1</v>
      </c>
      <c r="AI190" s="154"/>
      <c r="AJ190" s="154"/>
      <c r="AK190" s="154"/>
      <c r="AL190" s="154" t="s">
        <v>162</v>
      </c>
      <c r="AM190" s="154"/>
      <c r="AN190" s="154"/>
      <c r="AO190" s="154" t="s">
        <v>163</v>
      </c>
      <c r="AP190" s="154" t="s">
        <v>444</v>
      </c>
      <c r="AQ190" s="154" t="s">
        <v>1448</v>
      </c>
      <c r="AR190" s="154" t="s">
        <v>149</v>
      </c>
      <c r="AS190" s="154"/>
      <c r="AT190" s="459" t="s">
        <v>327</v>
      </c>
      <c r="AU190" s="151" t="s">
        <v>2751</v>
      </c>
      <c r="AV190" s="154"/>
      <c r="AW190" s="156">
        <v>43164</v>
      </c>
      <c r="AX190" s="156">
        <v>43409</v>
      </c>
      <c r="AY190" s="156" t="s">
        <v>149</v>
      </c>
      <c r="AZ190" s="156">
        <v>43615</v>
      </c>
      <c r="BA190" s="156">
        <v>43615</v>
      </c>
      <c r="BB190" s="156"/>
      <c r="BC190" s="157" t="s">
        <v>2752</v>
      </c>
      <c r="BD190" s="156">
        <v>44207</v>
      </c>
      <c r="BE190" s="156" t="s">
        <v>149</v>
      </c>
      <c r="BF190" s="156">
        <v>44410</v>
      </c>
      <c r="BG190" s="156" t="s">
        <v>149</v>
      </c>
      <c r="BH190" s="154"/>
      <c r="BI190" s="154"/>
      <c r="BJ190" s="154"/>
      <c r="BK190" s="158">
        <v>44441</v>
      </c>
      <c r="BL190" s="151" t="s">
        <v>17</v>
      </c>
      <c r="BM190" s="151">
        <f t="shared" si="55"/>
        <v>42</v>
      </c>
      <c r="BN190" s="151">
        <f t="shared" si="56"/>
        <v>34</v>
      </c>
      <c r="BO190" s="151"/>
      <c r="BP190" s="151">
        <v>3</v>
      </c>
      <c r="BQ190" s="151">
        <v>3</v>
      </c>
      <c r="BR190" s="151">
        <v>2</v>
      </c>
      <c r="BS190" s="151"/>
      <c r="BT190" s="151"/>
      <c r="BU190" s="151"/>
      <c r="BV190" s="151"/>
      <c r="BW190" s="151" t="s">
        <v>162</v>
      </c>
      <c r="BX190" s="151"/>
      <c r="BY190" s="151"/>
      <c r="BZ190" s="159"/>
      <c r="CA190" s="159"/>
      <c r="CB190" s="151"/>
      <c r="CC190" s="151"/>
      <c r="CD190" s="151"/>
      <c r="CE190" s="151"/>
      <c r="CF190" s="410">
        <v>3</v>
      </c>
      <c r="CG190" s="151">
        <v>3</v>
      </c>
      <c r="CH190" s="151"/>
      <c r="CI190" s="151" t="s">
        <v>1830</v>
      </c>
      <c r="CJ190"/>
    </row>
    <row r="191" spans="1:88" s="53" customFormat="1" ht="24.95" customHeight="1">
      <c r="A191" s="151">
        <v>191</v>
      </c>
      <c r="B191" s="151" t="s">
        <v>2753</v>
      </c>
      <c r="C191" s="151" t="s">
        <v>2754</v>
      </c>
      <c r="D191" s="151" t="s">
        <v>2755</v>
      </c>
      <c r="E191" s="151" t="s">
        <v>288</v>
      </c>
      <c r="F191" s="151" t="s">
        <v>25</v>
      </c>
      <c r="G191" s="151">
        <v>8</v>
      </c>
      <c r="H191" s="151" t="s">
        <v>55</v>
      </c>
      <c r="I191" s="151" t="s">
        <v>43</v>
      </c>
      <c r="J191" s="151" t="s">
        <v>2756</v>
      </c>
      <c r="K191" s="151" t="s">
        <v>606</v>
      </c>
      <c r="L191" s="151" t="s">
        <v>43</v>
      </c>
      <c r="M191" s="151" t="s">
        <v>149</v>
      </c>
      <c r="N191" s="151" t="s">
        <v>2757</v>
      </c>
      <c r="O191" s="151" t="s">
        <v>150</v>
      </c>
      <c r="P191" s="151" t="s">
        <v>150</v>
      </c>
      <c r="Q191" s="151"/>
      <c r="R191" s="151" t="s">
        <v>2758</v>
      </c>
      <c r="S191" s="151" t="s">
        <v>2759</v>
      </c>
      <c r="T191" s="376" t="s">
        <v>2760</v>
      </c>
      <c r="U191" s="154" t="s">
        <v>2761</v>
      </c>
      <c r="V191" s="154">
        <v>28944</v>
      </c>
      <c r="W191" s="162" t="s">
        <v>2762</v>
      </c>
      <c r="X191" s="162" t="s">
        <v>178</v>
      </c>
      <c r="Y191" s="162" t="s">
        <v>162</v>
      </c>
      <c r="Z191" s="162"/>
      <c r="AA191" s="151">
        <v>19</v>
      </c>
      <c r="AB191" s="154">
        <v>43313</v>
      </c>
      <c r="AC191" s="308">
        <v>43160</v>
      </c>
      <c r="AD191" s="154"/>
      <c r="AE191" s="154" t="s">
        <v>2763</v>
      </c>
      <c r="AF191" s="154" t="s">
        <v>2764</v>
      </c>
      <c r="AG191" s="154"/>
      <c r="AH191" s="151">
        <f t="shared" si="43"/>
        <v>2</v>
      </c>
      <c r="AI191" s="154" t="s">
        <v>160</v>
      </c>
      <c r="AJ191" s="154" t="s">
        <v>160</v>
      </c>
      <c r="AK191" s="154"/>
      <c r="AL191" s="154" t="s">
        <v>162</v>
      </c>
      <c r="AM191" s="154" t="s">
        <v>162</v>
      </c>
      <c r="AN191" s="154"/>
      <c r="AO191" s="154" t="s">
        <v>163</v>
      </c>
      <c r="AP191" s="154" t="s">
        <v>202</v>
      </c>
      <c r="AQ191" s="154" t="s">
        <v>202</v>
      </c>
      <c r="AR191" s="154"/>
      <c r="AS191" s="256" t="s">
        <v>2765</v>
      </c>
      <c r="AT191" s="459" t="s">
        <v>371</v>
      </c>
      <c r="AU191" s="151" t="s">
        <v>298</v>
      </c>
      <c r="AV191" s="154"/>
      <c r="AW191" s="156">
        <v>43164</v>
      </c>
      <c r="AX191" s="156">
        <v>43409</v>
      </c>
      <c r="AY191" s="156" t="s">
        <v>149</v>
      </c>
      <c r="AZ191" s="156">
        <v>43531</v>
      </c>
      <c r="BA191" s="156">
        <v>43623</v>
      </c>
      <c r="BB191" s="156"/>
      <c r="BC191" s="157" t="s">
        <v>2766</v>
      </c>
      <c r="BD191" s="156">
        <v>44207</v>
      </c>
      <c r="BE191" s="156" t="s">
        <v>149</v>
      </c>
      <c r="BF191" s="156">
        <v>44410</v>
      </c>
      <c r="BG191" s="156" t="s">
        <v>149</v>
      </c>
      <c r="BH191" s="154"/>
      <c r="BI191" s="154"/>
      <c r="BJ191" s="154"/>
      <c r="BK191" s="158">
        <v>45610</v>
      </c>
      <c r="BL191" s="151" t="s">
        <v>17</v>
      </c>
      <c r="BM191" s="151">
        <f t="shared" ref="BM191" si="57">DATEDIF(AW191,BK191, "M")+1</f>
        <v>81</v>
      </c>
      <c r="BN191" s="151">
        <f t="shared" ref="BN191" si="58">DATEDIF(AX191,BK191, "M")+1</f>
        <v>73</v>
      </c>
      <c r="BO191" s="151" t="s">
        <v>2767</v>
      </c>
      <c r="BP191" s="151">
        <v>2</v>
      </c>
      <c r="BQ191" s="151"/>
      <c r="BR191" s="151"/>
      <c r="BS191" s="151"/>
      <c r="BT191" s="151"/>
      <c r="BU191" s="151"/>
      <c r="BV191" s="151"/>
      <c r="BW191" s="151" t="s">
        <v>162</v>
      </c>
      <c r="BX191" s="151" t="s">
        <v>162</v>
      </c>
      <c r="BY191" s="151"/>
      <c r="BZ191" s="159"/>
      <c r="CA191" s="159"/>
      <c r="CB191" s="151"/>
      <c r="CC191" s="151" t="s">
        <v>162</v>
      </c>
      <c r="CD191" s="151"/>
      <c r="CE191" s="151"/>
      <c r="CF191" s="410">
        <v>2</v>
      </c>
      <c r="CG191" s="151"/>
      <c r="CH191" s="151"/>
      <c r="CI191" s="151" t="s">
        <v>814</v>
      </c>
      <c r="CJ191"/>
    </row>
    <row r="192" spans="1:88" s="53" customFormat="1" ht="24.95" hidden="1" customHeight="1">
      <c r="A192" s="151">
        <v>192</v>
      </c>
      <c r="B192" s="151" t="s">
        <v>2768</v>
      </c>
      <c r="C192" s="151" t="s">
        <v>767</v>
      </c>
      <c r="D192" s="151" t="s">
        <v>466</v>
      </c>
      <c r="E192" s="151" t="s">
        <v>1788</v>
      </c>
      <c r="F192" s="151" t="s">
        <v>25</v>
      </c>
      <c r="G192" s="151">
        <v>8</v>
      </c>
      <c r="H192" s="151" t="s">
        <v>49</v>
      </c>
      <c r="I192" s="151" t="s">
        <v>40</v>
      </c>
      <c r="J192" s="151" t="s">
        <v>1183</v>
      </c>
      <c r="K192" s="151" t="s">
        <v>1183</v>
      </c>
      <c r="L192" s="151" t="s">
        <v>40</v>
      </c>
      <c r="M192" s="151" t="s">
        <v>149</v>
      </c>
      <c r="N192" s="151" t="s">
        <v>2769</v>
      </c>
      <c r="O192" s="151" t="s">
        <v>150</v>
      </c>
      <c r="P192" s="151" t="s">
        <v>150</v>
      </c>
      <c r="Q192" s="151"/>
      <c r="R192" s="151" t="s">
        <v>2770</v>
      </c>
      <c r="S192" s="151" t="s">
        <v>2771</v>
      </c>
      <c r="T192" s="377" t="s">
        <v>2772</v>
      </c>
      <c r="U192" s="154" t="s">
        <v>2773</v>
      </c>
      <c r="V192" s="154">
        <v>29223</v>
      </c>
      <c r="W192" s="162" t="s">
        <v>2774</v>
      </c>
      <c r="X192" s="162" t="s">
        <v>2775</v>
      </c>
      <c r="Y192" s="162"/>
      <c r="Z192" s="162"/>
      <c r="AA192" s="151">
        <v>11</v>
      </c>
      <c r="AB192" s="154">
        <v>43466</v>
      </c>
      <c r="AC192" s="308">
        <v>43160</v>
      </c>
      <c r="AD192" s="154"/>
      <c r="AE192" s="154" t="s">
        <v>2776</v>
      </c>
      <c r="AF192" s="154" t="s">
        <v>2777</v>
      </c>
      <c r="AG192" s="154" t="s">
        <v>2778</v>
      </c>
      <c r="AH192" s="151">
        <f t="shared" si="43"/>
        <v>3</v>
      </c>
      <c r="AI192" s="154" t="s">
        <v>160</v>
      </c>
      <c r="AJ192" s="154" t="s">
        <v>160</v>
      </c>
      <c r="AK192" s="154"/>
      <c r="AL192" s="154" t="s">
        <v>149</v>
      </c>
      <c r="AM192" s="154" t="s">
        <v>162</v>
      </c>
      <c r="AN192" s="154"/>
      <c r="AO192" s="154" t="s">
        <v>163</v>
      </c>
      <c r="AP192" s="154" t="s">
        <v>1191</v>
      </c>
      <c r="AQ192" s="154" t="s">
        <v>1191</v>
      </c>
      <c r="AR192" s="154"/>
      <c r="AS192" s="154"/>
      <c r="AT192" s="459" t="s">
        <v>419</v>
      </c>
      <c r="AU192" s="151" t="s">
        <v>2779</v>
      </c>
      <c r="AV192" s="154"/>
      <c r="AW192" s="156">
        <v>43164</v>
      </c>
      <c r="AX192" s="156">
        <v>43409</v>
      </c>
      <c r="AY192" s="156" t="s">
        <v>149</v>
      </c>
      <c r="AZ192" s="156">
        <v>43319</v>
      </c>
      <c r="BA192" s="156">
        <v>43378</v>
      </c>
      <c r="BB192" s="156"/>
      <c r="BC192" s="157" t="s">
        <v>2780</v>
      </c>
      <c r="BD192" s="156">
        <v>44207</v>
      </c>
      <c r="BE192" s="156" t="s">
        <v>149</v>
      </c>
      <c r="BF192" s="156">
        <v>44410</v>
      </c>
      <c r="BG192" s="156" t="s">
        <v>149</v>
      </c>
      <c r="BH192" s="154"/>
      <c r="BI192" s="154"/>
      <c r="BJ192" s="154"/>
      <c r="BK192" s="158"/>
      <c r="BL192" s="151" t="s">
        <v>18</v>
      </c>
      <c r="BM192" s="154"/>
      <c r="BN192" s="151"/>
      <c r="BO192" s="151"/>
      <c r="BP192" s="151">
        <v>1</v>
      </c>
      <c r="BQ192" s="151">
        <v>3</v>
      </c>
      <c r="BR192" s="151">
        <v>0</v>
      </c>
      <c r="BS192" s="151"/>
      <c r="BT192" s="151"/>
      <c r="BU192" s="151"/>
      <c r="BV192" s="151"/>
      <c r="BW192" s="151" t="s">
        <v>162</v>
      </c>
      <c r="BX192" s="151" t="s">
        <v>162</v>
      </c>
      <c r="BY192" s="151"/>
      <c r="BZ192" s="159"/>
      <c r="CA192" s="159"/>
      <c r="CB192" s="151"/>
      <c r="CC192" s="151" t="s">
        <v>162</v>
      </c>
      <c r="CD192" s="151"/>
      <c r="CE192" s="151"/>
      <c r="CF192" s="410">
        <v>3</v>
      </c>
      <c r="CG192" s="151"/>
      <c r="CH192" s="151"/>
      <c r="CI192" s="151" t="s">
        <v>1830</v>
      </c>
      <c r="CJ192"/>
    </row>
    <row r="193" spans="1:88" s="53" customFormat="1" ht="24.95" hidden="1" customHeight="1">
      <c r="A193" s="151">
        <v>193</v>
      </c>
      <c r="B193" s="151" t="s">
        <v>2781</v>
      </c>
      <c r="C193" s="151" t="s">
        <v>2782</v>
      </c>
      <c r="D193" s="151" t="s">
        <v>2783</v>
      </c>
      <c r="E193" s="151" t="s">
        <v>2784</v>
      </c>
      <c r="F193" s="151" t="s">
        <v>25</v>
      </c>
      <c r="G193" s="151">
        <v>8</v>
      </c>
      <c r="H193" s="151" t="s">
        <v>51</v>
      </c>
      <c r="I193" s="151" t="s">
        <v>37</v>
      </c>
      <c r="J193" s="151" t="s">
        <v>1429</v>
      </c>
      <c r="K193" s="151" t="s">
        <v>2785</v>
      </c>
      <c r="L193" s="151" t="s">
        <v>43</v>
      </c>
      <c r="M193" s="151" t="s">
        <v>162</v>
      </c>
      <c r="N193" s="151">
        <v>1815816</v>
      </c>
      <c r="O193" s="151"/>
      <c r="P193" s="151" t="s">
        <v>321</v>
      </c>
      <c r="Q193" s="151"/>
      <c r="R193" s="160" t="s">
        <v>2786</v>
      </c>
      <c r="S193" s="160" t="s">
        <v>2787</v>
      </c>
      <c r="T193" s="377" t="s">
        <v>2788</v>
      </c>
      <c r="U193" s="154"/>
      <c r="V193" s="154">
        <v>30273</v>
      </c>
      <c r="W193" s="162" t="s">
        <v>2789</v>
      </c>
      <c r="X193" s="162" t="s">
        <v>155</v>
      </c>
      <c r="Y193" s="162"/>
      <c r="Z193" s="162"/>
      <c r="AA193" s="151">
        <v>7</v>
      </c>
      <c r="AB193" s="154">
        <v>43311</v>
      </c>
      <c r="AC193" s="308">
        <v>43160</v>
      </c>
      <c r="AD193" s="154"/>
      <c r="AE193" s="154" t="s">
        <v>2790</v>
      </c>
      <c r="AF193" s="154"/>
      <c r="AG193" s="154"/>
      <c r="AH193" s="151">
        <f t="shared" si="43"/>
        <v>1</v>
      </c>
      <c r="AI193" s="154" t="s">
        <v>161</v>
      </c>
      <c r="AJ193" s="154"/>
      <c r="AK193" s="154"/>
      <c r="AL193" s="154" t="s">
        <v>149</v>
      </c>
      <c r="AM193" s="154"/>
      <c r="AN193" s="154"/>
      <c r="AO193" s="154" t="s">
        <v>163</v>
      </c>
      <c r="AP193" s="154"/>
      <c r="AQ193" s="154" t="s">
        <v>249</v>
      </c>
      <c r="AR193" s="154" t="s">
        <v>149</v>
      </c>
      <c r="AS193" s="154"/>
      <c r="AT193" s="459" t="s">
        <v>284</v>
      </c>
      <c r="AU193" s="151" t="s">
        <v>2791</v>
      </c>
      <c r="AV193" s="154"/>
      <c r="AW193" s="156">
        <v>43164</v>
      </c>
      <c r="AX193" s="156">
        <v>43409</v>
      </c>
      <c r="AY193" s="156" t="s">
        <v>149</v>
      </c>
      <c r="AZ193" s="156">
        <v>43333</v>
      </c>
      <c r="BA193" s="156">
        <v>43364</v>
      </c>
      <c r="BB193" s="156"/>
      <c r="BC193" s="157" t="s">
        <v>2792</v>
      </c>
      <c r="BD193" s="156">
        <v>44207</v>
      </c>
      <c r="BE193" s="156" t="s">
        <v>149</v>
      </c>
      <c r="BF193" s="156">
        <v>44410</v>
      </c>
      <c r="BG193" s="156" t="s">
        <v>149</v>
      </c>
      <c r="BH193" s="154"/>
      <c r="BI193" s="154"/>
      <c r="BJ193" s="154"/>
      <c r="BK193" s="158">
        <v>44741</v>
      </c>
      <c r="BL193" s="151" t="s">
        <v>17</v>
      </c>
      <c r="BM193" s="151">
        <f t="shared" ref="BM193:BM195" si="59">DATEDIF(AW193,BK193, "M")+1</f>
        <v>52</v>
      </c>
      <c r="BN193" s="151">
        <f>DATEDIF(AX193,BK193, "M")+1</f>
        <v>44</v>
      </c>
      <c r="BO193" s="285" t="s">
        <v>2793</v>
      </c>
      <c r="BP193" s="151">
        <v>2</v>
      </c>
      <c r="BQ193" s="151">
        <v>5</v>
      </c>
      <c r="BR193" s="151">
        <v>2</v>
      </c>
      <c r="BS193" s="151"/>
      <c r="BT193" s="151"/>
      <c r="BU193" s="151"/>
      <c r="BV193" s="151"/>
      <c r="BW193" s="151" t="s">
        <v>162</v>
      </c>
      <c r="BX193" s="151"/>
      <c r="BY193" s="151"/>
      <c r="BZ193" s="159"/>
      <c r="CA193" s="159"/>
      <c r="CB193" s="151"/>
      <c r="CC193" s="151"/>
      <c r="CD193" s="151"/>
      <c r="CE193" s="151"/>
      <c r="CF193" s="410">
        <v>2</v>
      </c>
      <c r="CG193" s="151"/>
      <c r="CH193" s="151"/>
      <c r="CI193" s="151" t="s">
        <v>1830</v>
      </c>
      <c r="CJ193"/>
    </row>
    <row r="194" spans="1:88" s="53" customFormat="1" ht="24.95" hidden="1" customHeight="1">
      <c r="A194" s="151">
        <v>194</v>
      </c>
      <c r="B194" s="151" t="s">
        <v>2794</v>
      </c>
      <c r="C194" s="151" t="s">
        <v>2795</v>
      </c>
      <c r="D194" s="151"/>
      <c r="E194" s="151" t="s">
        <v>2796</v>
      </c>
      <c r="F194" s="151" t="s">
        <v>24</v>
      </c>
      <c r="G194" s="151">
        <v>8</v>
      </c>
      <c r="H194" s="151" t="s">
        <v>52</v>
      </c>
      <c r="I194" s="151" t="s">
        <v>41</v>
      </c>
      <c r="J194" s="151" t="s">
        <v>2797</v>
      </c>
      <c r="K194" s="151" t="s">
        <v>2798</v>
      </c>
      <c r="L194" s="151" t="s">
        <v>41</v>
      </c>
      <c r="M194" s="151" t="s">
        <v>149</v>
      </c>
      <c r="N194" s="151"/>
      <c r="O194" s="151" t="s">
        <v>150</v>
      </c>
      <c r="P194" s="151" t="s">
        <v>150</v>
      </c>
      <c r="Q194" s="151"/>
      <c r="R194" s="151" t="s">
        <v>2799</v>
      </c>
      <c r="S194" s="151" t="s">
        <v>2800</v>
      </c>
      <c r="T194" s="376" t="s">
        <v>2801</v>
      </c>
      <c r="U194" s="154" t="s">
        <v>2798</v>
      </c>
      <c r="V194" s="154">
        <v>28915</v>
      </c>
      <c r="W194" s="162" t="s">
        <v>2802</v>
      </c>
      <c r="X194" s="162" t="s">
        <v>2388</v>
      </c>
      <c r="Y194" s="162" t="s">
        <v>156</v>
      </c>
      <c r="Z194" s="162"/>
      <c r="AA194" s="151">
        <v>12</v>
      </c>
      <c r="AB194" s="154">
        <v>43344</v>
      </c>
      <c r="AC194" s="308">
        <v>43160</v>
      </c>
      <c r="AD194" s="154"/>
      <c r="AE194" s="154" t="s">
        <v>2803</v>
      </c>
      <c r="AF194" s="154"/>
      <c r="AG194" s="154"/>
      <c r="AH194" s="151">
        <f>COUNTA(AE194:AG194)</f>
        <v>1</v>
      </c>
      <c r="AI194" s="154" t="s">
        <v>160</v>
      </c>
      <c r="AJ194" s="154"/>
      <c r="AK194" s="154"/>
      <c r="AL194" s="154" t="s">
        <v>149</v>
      </c>
      <c r="AM194" s="154"/>
      <c r="AN194" s="154"/>
      <c r="AO194" s="154" t="s">
        <v>163</v>
      </c>
      <c r="AP194" s="154" t="s">
        <v>2804</v>
      </c>
      <c r="AQ194" s="154" t="s">
        <v>216</v>
      </c>
      <c r="AR194" s="154" t="s">
        <v>149</v>
      </c>
      <c r="AS194" s="154"/>
      <c r="AT194" s="459" t="s">
        <v>218</v>
      </c>
      <c r="AU194" s="151" t="s">
        <v>2805</v>
      </c>
      <c r="AV194" s="154"/>
      <c r="AW194" s="156">
        <v>43164</v>
      </c>
      <c r="AX194" s="156">
        <v>43409</v>
      </c>
      <c r="AY194" s="156" t="s">
        <v>149</v>
      </c>
      <c r="AZ194" s="156">
        <v>43252</v>
      </c>
      <c r="BA194" s="156">
        <v>43132</v>
      </c>
      <c r="BB194" s="156"/>
      <c r="BC194" s="157" t="s">
        <v>2806</v>
      </c>
      <c r="BD194" s="156">
        <v>44207</v>
      </c>
      <c r="BE194" s="156" t="s">
        <v>149</v>
      </c>
      <c r="BF194" s="156">
        <v>44410</v>
      </c>
      <c r="BG194" s="156" t="s">
        <v>149</v>
      </c>
      <c r="BH194" s="154"/>
      <c r="BI194" s="154"/>
      <c r="BJ194" s="154"/>
      <c r="BK194" s="158">
        <v>45247</v>
      </c>
      <c r="BL194" s="151" t="s">
        <v>17</v>
      </c>
      <c r="BM194" s="258"/>
      <c r="BN194" s="151"/>
      <c r="BO194" s="151"/>
      <c r="BP194" s="151">
        <v>9</v>
      </c>
      <c r="BQ194" s="151">
        <v>57</v>
      </c>
      <c r="BR194" s="151">
        <v>0</v>
      </c>
      <c r="BS194" s="151"/>
      <c r="BT194" s="151"/>
      <c r="BU194" s="151"/>
      <c r="BV194" s="151"/>
      <c r="BW194" s="151" t="s">
        <v>162</v>
      </c>
      <c r="BX194" s="151" t="s">
        <v>162</v>
      </c>
      <c r="BY194" s="151"/>
      <c r="BZ194" s="159"/>
      <c r="CA194" s="159"/>
      <c r="CB194" s="151"/>
      <c r="CC194" s="151" t="s">
        <v>162</v>
      </c>
      <c r="CD194" s="151"/>
      <c r="CE194" s="151"/>
      <c r="CF194" s="410">
        <v>2</v>
      </c>
      <c r="CG194" s="151"/>
      <c r="CH194" s="151"/>
      <c r="CI194" s="151" t="s">
        <v>1830</v>
      </c>
      <c r="CJ194"/>
    </row>
    <row r="195" spans="1:88" s="53" customFormat="1" ht="24.95" customHeight="1">
      <c r="A195" s="151">
        <v>195</v>
      </c>
      <c r="B195" s="151" t="s">
        <v>2807</v>
      </c>
      <c r="C195" s="151" t="s">
        <v>2808</v>
      </c>
      <c r="D195" s="151" t="s">
        <v>2809</v>
      </c>
      <c r="E195" s="151" t="s">
        <v>2810</v>
      </c>
      <c r="F195" s="151" t="s">
        <v>25</v>
      </c>
      <c r="G195" s="151">
        <v>8</v>
      </c>
      <c r="H195" s="151" t="s">
        <v>51</v>
      </c>
      <c r="I195" s="151" t="s">
        <v>30</v>
      </c>
      <c r="J195" s="151" t="s">
        <v>2811</v>
      </c>
      <c r="K195" s="151" t="s">
        <v>2812</v>
      </c>
      <c r="L195" s="151" t="s">
        <v>43</v>
      </c>
      <c r="M195" s="151" t="s">
        <v>162</v>
      </c>
      <c r="N195" s="151">
        <v>2113374</v>
      </c>
      <c r="O195" s="151"/>
      <c r="P195" s="151" t="s">
        <v>150</v>
      </c>
      <c r="Q195" s="151"/>
      <c r="R195" s="151" t="s">
        <v>2813</v>
      </c>
      <c r="S195" s="151" t="s">
        <v>2814</v>
      </c>
      <c r="T195" s="377" t="s">
        <v>2815</v>
      </c>
      <c r="U195" s="154"/>
      <c r="V195" s="154">
        <v>28332</v>
      </c>
      <c r="W195" s="162" t="s">
        <v>2816</v>
      </c>
      <c r="X195" s="162" t="s">
        <v>2507</v>
      </c>
      <c r="Y195" s="162"/>
      <c r="Z195" s="162"/>
      <c r="AA195" s="151">
        <v>9</v>
      </c>
      <c r="AB195" s="154">
        <v>43261</v>
      </c>
      <c r="AC195" s="308">
        <v>43160</v>
      </c>
      <c r="AD195" s="154"/>
      <c r="AE195" s="154" t="s">
        <v>2817</v>
      </c>
      <c r="AF195" s="154" t="s">
        <v>2818</v>
      </c>
      <c r="AG195" s="154" t="s">
        <v>2819</v>
      </c>
      <c r="AH195" s="151">
        <f t="shared" ref="AH195:AH200" si="60">COUNTA(AE195:AG195)</f>
        <v>3</v>
      </c>
      <c r="AI195" s="154" t="s">
        <v>161</v>
      </c>
      <c r="AJ195" s="154" t="s">
        <v>161</v>
      </c>
      <c r="AK195" s="154"/>
      <c r="AL195" s="154" t="s">
        <v>149</v>
      </c>
      <c r="AM195" s="154" t="s">
        <v>162</v>
      </c>
      <c r="AN195" s="154" t="s">
        <v>162</v>
      </c>
      <c r="AO195" s="154" t="s">
        <v>163</v>
      </c>
      <c r="AP195" s="154" t="s">
        <v>202</v>
      </c>
      <c r="AQ195" s="154" t="s">
        <v>249</v>
      </c>
      <c r="AR195" s="154"/>
      <c r="AS195" s="154"/>
      <c r="AT195" s="459" t="s">
        <v>327</v>
      </c>
      <c r="AU195" s="151" t="s">
        <v>2820</v>
      </c>
      <c r="AV195" s="154"/>
      <c r="AW195" s="156">
        <v>43164</v>
      </c>
      <c r="AX195" s="156">
        <v>43409</v>
      </c>
      <c r="AY195" s="156" t="s">
        <v>149</v>
      </c>
      <c r="AZ195" s="156">
        <v>44169</v>
      </c>
      <c r="BA195" s="156">
        <v>44124</v>
      </c>
      <c r="BB195" s="156"/>
      <c r="BC195" s="157" t="s">
        <v>2821</v>
      </c>
      <c r="BD195" s="156">
        <v>44207</v>
      </c>
      <c r="BE195" s="156" t="s">
        <v>149</v>
      </c>
      <c r="BF195" s="156">
        <v>44410</v>
      </c>
      <c r="BG195" s="156" t="s">
        <v>149</v>
      </c>
      <c r="BH195" s="154"/>
      <c r="BI195" s="154"/>
      <c r="BJ195" s="154"/>
      <c r="BK195" s="158">
        <v>45498</v>
      </c>
      <c r="BL195" s="151" t="s">
        <v>17</v>
      </c>
      <c r="BM195" s="151">
        <f t="shared" si="59"/>
        <v>77</v>
      </c>
      <c r="BN195" s="151">
        <f>DATEDIF(AX195,BK195, "M")+1</f>
        <v>69</v>
      </c>
      <c r="BO195" s="285" t="s">
        <v>2822</v>
      </c>
      <c r="BP195" s="151">
        <v>1</v>
      </c>
      <c r="BQ195" s="151">
        <v>5</v>
      </c>
      <c r="BR195" s="151">
        <v>0</v>
      </c>
      <c r="BS195" s="151"/>
      <c r="BT195" s="151"/>
      <c r="BU195" s="151"/>
      <c r="BV195" s="151"/>
      <c r="BW195" s="151" t="s">
        <v>162</v>
      </c>
      <c r="BX195" s="151"/>
      <c r="BY195" s="151"/>
      <c r="BZ195" s="159"/>
      <c r="CA195" s="159"/>
      <c r="CB195" s="151"/>
      <c r="CC195" s="151"/>
      <c r="CD195" s="151"/>
      <c r="CE195" s="151"/>
      <c r="CF195" s="410"/>
      <c r="CG195" s="151"/>
      <c r="CH195" s="151"/>
      <c r="CI195" s="151" t="s">
        <v>1830</v>
      </c>
      <c r="CJ195"/>
    </row>
    <row r="196" spans="1:88" s="53" customFormat="1" ht="24.95" hidden="1" customHeight="1">
      <c r="A196" s="97">
        <v>196</v>
      </c>
      <c r="B196" s="97" t="s">
        <v>2823</v>
      </c>
      <c r="C196" s="97" t="s">
        <v>2824</v>
      </c>
      <c r="D196" s="97" t="s">
        <v>2825</v>
      </c>
      <c r="E196" s="97" t="s">
        <v>2826</v>
      </c>
      <c r="F196" s="97" t="s">
        <v>24</v>
      </c>
      <c r="G196" s="97">
        <v>8</v>
      </c>
      <c r="H196" s="97" t="s">
        <v>50</v>
      </c>
      <c r="I196" s="97" t="s">
        <v>44</v>
      </c>
      <c r="J196" s="97" t="s">
        <v>2298</v>
      </c>
      <c r="K196" s="97" t="s">
        <v>2827</v>
      </c>
      <c r="L196" s="97" t="s">
        <v>42</v>
      </c>
      <c r="M196" s="97" t="s">
        <v>149</v>
      </c>
      <c r="N196" s="97"/>
      <c r="O196" s="97"/>
      <c r="P196" s="97" t="s">
        <v>150</v>
      </c>
      <c r="Q196" s="97"/>
      <c r="R196" s="97" t="s">
        <v>2828</v>
      </c>
      <c r="S196" s="97" t="s">
        <v>2829</v>
      </c>
      <c r="T196" s="371" t="s">
        <v>2830</v>
      </c>
      <c r="U196" s="98"/>
      <c r="V196" s="98">
        <v>29109</v>
      </c>
      <c r="W196" s="179" t="s">
        <v>2831</v>
      </c>
      <c r="X196" s="179"/>
      <c r="Y196" s="179"/>
      <c r="Z196" s="179"/>
      <c r="AA196" s="97">
        <v>12</v>
      </c>
      <c r="AB196" s="98">
        <v>43284</v>
      </c>
      <c r="AC196" s="303">
        <v>43160</v>
      </c>
      <c r="AD196" s="98">
        <v>44398</v>
      </c>
      <c r="AE196" s="98" t="s">
        <v>2832</v>
      </c>
      <c r="AF196" s="98"/>
      <c r="AG196" s="98"/>
      <c r="AH196" s="97">
        <f t="shared" si="60"/>
        <v>1</v>
      </c>
      <c r="AI196" s="98" t="s">
        <v>160</v>
      </c>
      <c r="AJ196" s="98"/>
      <c r="AK196" s="98"/>
      <c r="AL196" s="98" t="s">
        <v>149</v>
      </c>
      <c r="AM196" s="98"/>
      <c r="AN196" s="98"/>
      <c r="AO196" s="98" t="s">
        <v>163</v>
      </c>
      <c r="AP196" s="98"/>
      <c r="AQ196" s="98"/>
      <c r="AR196" s="98"/>
      <c r="AS196" s="98"/>
      <c r="AT196" s="437" t="s">
        <v>297</v>
      </c>
      <c r="AU196" s="97" t="s">
        <v>2833</v>
      </c>
      <c r="AV196" s="98"/>
      <c r="AW196" s="99">
        <v>43164</v>
      </c>
      <c r="AX196" s="99">
        <v>43409</v>
      </c>
      <c r="AY196" s="99" t="s">
        <v>149</v>
      </c>
      <c r="AZ196" s="99">
        <v>44099</v>
      </c>
      <c r="BA196" s="99">
        <v>44122</v>
      </c>
      <c r="BB196" s="99"/>
      <c r="BC196" s="100"/>
      <c r="BD196" s="99"/>
      <c r="BE196" s="99"/>
      <c r="BF196" s="99"/>
      <c r="BG196" s="99"/>
      <c r="BH196" s="98"/>
      <c r="BI196" s="98"/>
      <c r="BJ196" s="98"/>
      <c r="BK196" s="115"/>
      <c r="BL196" s="97" t="s">
        <v>19</v>
      </c>
      <c r="BM196" s="286"/>
      <c r="BN196" s="286"/>
      <c r="BO196" s="97"/>
      <c r="BP196" s="97">
        <v>0</v>
      </c>
      <c r="BQ196" s="97"/>
      <c r="BR196" s="97"/>
      <c r="BS196" s="97"/>
      <c r="BT196" s="97"/>
      <c r="BU196" s="97"/>
      <c r="BV196" s="97"/>
      <c r="BW196" s="97" t="s">
        <v>162</v>
      </c>
      <c r="BX196" s="97"/>
      <c r="BY196" s="97"/>
      <c r="BZ196" s="101"/>
      <c r="CA196" s="101"/>
      <c r="CB196" s="97"/>
      <c r="CC196" s="97"/>
      <c r="CD196" s="97"/>
      <c r="CE196" s="97"/>
      <c r="CF196" s="119"/>
      <c r="CG196" s="97"/>
      <c r="CH196" s="97"/>
      <c r="CI196" s="97" t="s">
        <v>1830</v>
      </c>
      <c r="CJ196"/>
    </row>
    <row r="197" spans="1:88" s="53" customFormat="1" ht="24.95" hidden="1" customHeight="1">
      <c r="A197" s="97">
        <v>197</v>
      </c>
      <c r="B197" s="97" t="s">
        <v>2834</v>
      </c>
      <c r="C197" s="97" t="s">
        <v>2835</v>
      </c>
      <c r="D197" s="97" t="s">
        <v>2836</v>
      </c>
      <c r="E197" s="97" t="s">
        <v>2837</v>
      </c>
      <c r="F197" s="97" t="s">
        <v>25</v>
      </c>
      <c r="G197" s="97">
        <v>8</v>
      </c>
      <c r="H197" s="97" t="s">
        <v>57</v>
      </c>
      <c r="I197" s="97" t="s">
        <v>33</v>
      </c>
      <c r="J197" s="97" t="s">
        <v>606</v>
      </c>
      <c r="K197" s="97" t="s">
        <v>2838</v>
      </c>
      <c r="L197" s="97"/>
      <c r="M197" s="97" t="s">
        <v>162</v>
      </c>
      <c r="N197" s="97"/>
      <c r="O197" s="97"/>
      <c r="P197" s="97" t="s">
        <v>321</v>
      </c>
      <c r="Q197" s="97"/>
      <c r="R197" s="97" t="s">
        <v>2839</v>
      </c>
      <c r="S197" s="97" t="s">
        <v>2840</v>
      </c>
      <c r="T197" s="384" t="s">
        <v>2841</v>
      </c>
      <c r="U197" s="98"/>
      <c r="V197" s="98">
        <v>26666</v>
      </c>
      <c r="W197" s="179" t="s">
        <v>2842</v>
      </c>
      <c r="X197" s="179"/>
      <c r="Y197" s="179"/>
      <c r="Z197" s="179"/>
      <c r="AA197" s="97">
        <v>14</v>
      </c>
      <c r="AB197" s="98">
        <v>43343</v>
      </c>
      <c r="AC197" s="303">
        <v>43160</v>
      </c>
      <c r="AD197" s="98">
        <v>44651</v>
      </c>
      <c r="AE197" s="98" t="s">
        <v>2843</v>
      </c>
      <c r="AF197" s="98" t="s">
        <v>1144</v>
      </c>
      <c r="AG197" s="98"/>
      <c r="AH197" s="97">
        <f t="shared" si="60"/>
        <v>2</v>
      </c>
      <c r="AI197" s="98" t="s">
        <v>160</v>
      </c>
      <c r="AJ197" s="98" t="s">
        <v>160</v>
      </c>
      <c r="AK197" s="98"/>
      <c r="AL197" s="98" t="s">
        <v>162</v>
      </c>
      <c r="AM197" s="98"/>
      <c r="AN197" s="98"/>
      <c r="AO197" s="98" t="s">
        <v>163</v>
      </c>
      <c r="AP197" s="98"/>
      <c r="AQ197" s="98"/>
      <c r="AR197" s="98"/>
      <c r="AS197" s="98"/>
      <c r="AT197" s="437" t="s">
        <v>584</v>
      </c>
      <c r="AU197" s="97" t="s">
        <v>2844</v>
      </c>
      <c r="AV197" s="98"/>
      <c r="AW197" s="99">
        <v>43164</v>
      </c>
      <c r="AX197" s="99">
        <v>43409</v>
      </c>
      <c r="AY197" s="99" t="s">
        <v>149</v>
      </c>
      <c r="AZ197" s="99"/>
      <c r="BA197" s="99"/>
      <c r="BB197" s="99"/>
      <c r="BC197" s="100"/>
      <c r="BD197" s="99"/>
      <c r="BE197" s="99"/>
      <c r="BF197" s="99"/>
      <c r="BG197" s="99"/>
      <c r="BH197" s="98"/>
      <c r="BI197" s="98"/>
      <c r="BJ197" s="98"/>
      <c r="BK197" s="115"/>
      <c r="BL197" s="97" t="s">
        <v>19</v>
      </c>
      <c r="BM197" s="286"/>
      <c r="BN197" s="286"/>
      <c r="BO197" s="97"/>
      <c r="BP197" s="97">
        <v>4</v>
      </c>
      <c r="BQ197" s="97"/>
      <c r="BR197" s="97"/>
      <c r="BS197" s="97"/>
      <c r="BT197" s="97"/>
      <c r="BU197" s="97"/>
      <c r="BV197" s="97"/>
      <c r="BW197" s="97" t="s">
        <v>162</v>
      </c>
      <c r="BX197" s="97"/>
      <c r="BY197" s="97"/>
      <c r="BZ197" s="101"/>
      <c r="CA197" s="101"/>
      <c r="CB197" s="97"/>
      <c r="CC197" s="97"/>
      <c r="CD197" s="97"/>
      <c r="CE197" s="97"/>
      <c r="CF197" s="119"/>
      <c r="CG197" s="97"/>
      <c r="CH197" s="97"/>
      <c r="CI197" s="97" t="s">
        <v>1830</v>
      </c>
      <c r="CJ197"/>
    </row>
    <row r="198" spans="1:88" s="53" customFormat="1" ht="24.95" hidden="1" customHeight="1">
      <c r="A198" s="151">
        <v>198</v>
      </c>
      <c r="B198" s="151" t="s">
        <v>2845</v>
      </c>
      <c r="C198" s="151" t="s">
        <v>2846</v>
      </c>
      <c r="D198" s="151" t="s">
        <v>2847</v>
      </c>
      <c r="E198" s="151" t="s">
        <v>2848</v>
      </c>
      <c r="F198" s="151" t="s">
        <v>24</v>
      </c>
      <c r="G198" s="151">
        <v>8</v>
      </c>
      <c r="H198" s="151" t="s">
        <v>51</v>
      </c>
      <c r="I198" s="151" t="s">
        <v>30</v>
      </c>
      <c r="J198" s="151" t="s">
        <v>606</v>
      </c>
      <c r="K198" s="151" t="s">
        <v>2250</v>
      </c>
      <c r="L198" s="151" t="s">
        <v>30</v>
      </c>
      <c r="M198" s="151" t="s">
        <v>149</v>
      </c>
      <c r="N198" s="151"/>
      <c r="O198" s="151"/>
      <c r="P198" s="151" t="s">
        <v>150</v>
      </c>
      <c r="Q198" s="151"/>
      <c r="R198" s="423" t="s">
        <v>2849</v>
      </c>
      <c r="S198" s="151" t="s">
        <v>2850</v>
      </c>
      <c r="T198" s="376" t="s">
        <v>2851</v>
      </c>
      <c r="U198" s="154"/>
      <c r="V198" s="154">
        <v>28488</v>
      </c>
      <c r="W198" s="162" t="s">
        <v>2852</v>
      </c>
      <c r="X198" s="162" t="s">
        <v>155</v>
      </c>
      <c r="Y198" s="162"/>
      <c r="Z198" s="162"/>
      <c r="AA198" s="151">
        <v>2</v>
      </c>
      <c r="AB198" s="154">
        <v>43405</v>
      </c>
      <c r="AC198" s="308">
        <v>43160</v>
      </c>
      <c r="AD198" s="154"/>
      <c r="AE198" s="154" t="s">
        <v>2853</v>
      </c>
      <c r="AF198" s="154" t="s">
        <v>2854</v>
      </c>
      <c r="AG198" s="154"/>
      <c r="AH198" s="151">
        <f t="shared" si="60"/>
        <v>2</v>
      </c>
      <c r="AI198" s="154"/>
      <c r="AJ198" s="154" t="s">
        <v>160</v>
      </c>
      <c r="AK198" s="154"/>
      <c r="AL198" s="154" t="s">
        <v>149</v>
      </c>
      <c r="AM198" s="154" t="s">
        <v>149</v>
      </c>
      <c r="AN198" s="154"/>
      <c r="AO198" s="154" t="s">
        <v>163</v>
      </c>
      <c r="AP198" s="154"/>
      <c r="AQ198" s="154"/>
      <c r="AR198" s="154"/>
      <c r="AS198" s="154"/>
      <c r="AT198" s="459" t="s">
        <v>327</v>
      </c>
      <c r="AU198" s="151" t="s">
        <v>2855</v>
      </c>
      <c r="AV198" s="154"/>
      <c r="AW198" s="156">
        <v>43164</v>
      </c>
      <c r="AX198" s="156">
        <v>43409</v>
      </c>
      <c r="AY198" s="156" t="s">
        <v>149</v>
      </c>
      <c r="AZ198" s="156">
        <v>43833</v>
      </c>
      <c r="BA198" s="156">
        <v>43857</v>
      </c>
      <c r="BB198" s="156"/>
      <c r="BC198" s="157" t="s">
        <v>2856</v>
      </c>
      <c r="BD198" s="156">
        <v>44207</v>
      </c>
      <c r="BE198" s="156" t="s">
        <v>149</v>
      </c>
      <c r="BF198" s="156">
        <v>44410</v>
      </c>
      <c r="BG198" s="156" t="s">
        <v>149</v>
      </c>
      <c r="BH198" s="154"/>
      <c r="BI198" s="154"/>
      <c r="BJ198" s="154"/>
      <c r="BK198" s="158"/>
      <c r="BL198" s="151" t="s">
        <v>18</v>
      </c>
      <c r="BM198" s="258"/>
      <c r="BN198" s="258"/>
      <c r="BO198" s="151"/>
      <c r="BP198" s="151">
        <v>5</v>
      </c>
      <c r="BQ198" s="151">
        <v>12</v>
      </c>
      <c r="BR198" s="151">
        <v>0</v>
      </c>
      <c r="BS198" s="151"/>
      <c r="BT198" s="151"/>
      <c r="BU198" s="151"/>
      <c r="BV198" s="151"/>
      <c r="BW198" s="151" t="s">
        <v>162</v>
      </c>
      <c r="BX198" s="151"/>
      <c r="BY198" s="151"/>
      <c r="BZ198" s="159"/>
      <c r="CA198" s="159"/>
      <c r="CB198" s="151"/>
      <c r="CC198" s="151"/>
      <c r="CD198" s="151"/>
      <c r="CE198" s="151"/>
      <c r="CF198" s="410"/>
      <c r="CG198" s="151"/>
      <c r="CH198" s="151"/>
      <c r="CI198" s="151" t="s">
        <v>1830</v>
      </c>
      <c r="CJ198"/>
    </row>
    <row r="199" spans="1:88" s="53" customFormat="1" ht="24.95" customHeight="1">
      <c r="A199" s="151">
        <v>199</v>
      </c>
      <c r="B199" s="151" t="s">
        <v>2857</v>
      </c>
      <c r="C199" s="151" t="s">
        <v>2230</v>
      </c>
      <c r="D199" s="151"/>
      <c r="E199" s="151" t="s">
        <v>2858</v>
      </c>
      <c r="F199" s="151" t="s">
        <v>25</v>
      </c>
      <c r="G199" s="151">
        <v>8</v>
      </c>
      <c r="H199" s="151" t="s">
        <v>49</v>
      </c>
      <c r="I199" s="151" t="s">
        <v>35</v>
      </c>
      <c r="J199" s="151" t="s">
        <v>2859</v>
      </c>
      <c r="K199" s="151" t="s">
        <v>2860</v>
      </c>
      <c r="L199" s="151" t="s">
        <v>43</v>
      </c>
      <c r="M199" s="151" t="s">
        <v>162</v>
      </c>
      <c r="N199" s="151">
        <v>1540298</v>
      </c>
      <c r="O199" s="151" t="s">
        <v>321</v>
      </c>
      <c r="P199" s="151" t="s">
        <v>321</v>
      </c>
      <c r="Q199" s="151"/>
      <c r="R199" s="423" t="s">
        <v>2861</v>
      </c>
      <c r="S199" s="151" t="s">
        <v>2862</v>
      </c>
      <c r="T199" s="377" t="s">
        <v>2863</v>
      </c>
      <c r="U199" s="154" t="s">
        <v>2864</v>
      </c>
      <c r="V199" s="154">
        <v>31614</v>
      </c>
      <c r="W199" s="162" t="s">
        <v>2865</v>
      </c>
      <c r="X199" s="162" t="s">
        <v>178</v>
      </c>
      <c r="Y199" s="162" t="s">
        <v>162</v>
      </c>
      <c r="Z199" s="162"/>
      <c r="AA199" s="151">
        <v>15</v>
      </c>
      <c r="AB199" s="154">
        <v>43346</v>
      </c>
      <c r="AC199" s="308">
        <v>43160</v>
      </c>
      <c r="AD199" s="154"/>
      <c r="AE199" s="154" t="s">
        <v>2866</v>
      </c>
      <c r="AF199" s="154" t="s">
        <v>2319</v>
      </c>
      <c r="AG199" s="154"/>
      <c r="AH199" s="151">
        <f t="shared" si="60"/>
        <v>2</v>
      </c>
      <c r="AI199" s="154" t="s">
        <v>161</v>
      </c>
      <c r="AJ199" s="154" t="s">
        <v>160</v>
      </c>
      <c r="AK199" s="154"/>
      <c r="AL199" s="154" t="s">
        <v>162</v>
      </c>
      <c r="AM199" s="154" t="s">
        <v>162</v>
      </c>
      <c r="AN199" s="154"/>
      <c r="AO199" s="154" t="s">
        <v>181</v>
      </c>
      <c r="AP199" s="154" t="s">
        <v>2867</v>
      </c>
      <c r="AQ199" s="154" t="s">
        <v>2868</v>
      </c>
      <c r="AR199" s="154"/>
      <c r="AS199" s="154"/>
      <c r="AT199" s="459" t="s">
        <v>203</v>
      </c>
      <c r="AU199" s="151" t="s">
        <v>2869</v>
      </c>
      <c r="AV199" s="154"/>
      <c r="AW199" s="156">
        <v>43164</v>
      </c>
      <c r="AX199" s="156">
        <v>43409</v>
      </c>
      <c r="AY199" s="156" t="s">
        <v>149</v>
      </c>
      <c r="AZ199" s="156">
        <v>43607</v>
      </c>
      <c r="BA199" s="156">
        <v>43941</v>
      </c>
      <c r="BB199" s="156"/>
      <c r="BC199" s="157" t="s">
        <v>2870</v>
      </c>
      <c r="BD199" s="156">
        <v>44207</v>
      </c>
      <c r="BE199" s="156" t="s">
        <v>149</v>
      </c>
      <c r="BF199" s="156">
        <v>44410</v>
      </c>
      <c r="BG199" s="156" t="s">
        <v>149</v>
      </c>
      <c r="BH199" s="154"/>
      <c r="BI199" s="154"/>
      <c r="BJ199" s="154"/>
      <c r="BK199" s="158">
        <v>45701</v>
      </c>
      <c r="BL199" s="151" t="s">
        <v>17</v>
      </c>
      <c r="BM199" s="258"/>
      <c r="BN199" s="258"/>
      <c r="BO199" s="151" t="s">
        <v>2871</v>
      </c>
      <c r="BP199" s="151">
        <v>1</v>
      </c>
      <c r="BQ199" s="151">
        <v>8</v>
      </c>
      <c r="BR199" s="151">
        <v>0</v>
      </c>
      <c r="BS199" s="151"/>
      <c r="BT199" s="151"/>
      <c r="BU199" s="151"/>
      <c r="BV199" s="151"/>
      <c r="BW199" s="151" t="s">
        <v>162</v>
      </c>
      <c r="BX199" s="151" t="s">
        <v>162</v>
      </c>
      <c r="BY199" s="151" t="s">
        <v>2872</v>
      </c>
      <c r="BZ199" s="159"/>
      <c r="CA199" s="159"/>
      <c r="CB199" s="151"/>
      <c r="CC199" s="151" t="s">
        <v>162</v>
      </c>
      <c r="CD199" s="151"/>
      <c r="CE199" s="151"/>
      <c r="CF199" s="410">
        <v>1</v>
      </c>
      <c r="CG199" s="151"/>
      <c r="CH199" s="151"/>
      <c r="CI199" s="151" t="s">
        <v>814</v>
      </c>
      <c r="CJ199"/>
    </row>
    <row r="200" spans="1:88" s="53" customFormat="1" ht="25.5" hidden="1" customHeight="1">
      <c r="A200" s="151">
        <v>200</v>
      </c>
      <c r="B200" s="151" t="s">
        <v>2873</v>
      </c>
      <c r="C200" s="151" t="s">
        <v>2874</v>
      </c>
      <c r="D200" s="151" t="s">
        <v>2875</v>
      </c>
      <c r="E200" s="151" t="s">
        <v>2876</v>
      </c>
      <c r="F200" s="151" t="s">
        <v>25</v>
      </c>
      <c r="G200" s="151">
        <v>8</v>
      </c>
      <c r="H200" s="151" t="s">
        <v>49</v>
      </c>
      <c r="I200" s="151" t="s">
        <v>35</v>
      </c>
      <c r="J200" s="151" t="s">
        <v>2877</v>
      </c>
      <c r="K200" s="151" t="s">
        <v>2878</v>
      </c>
      <c r="L200" s="151" t="s">
        <v>40</v>
      </c>
      <c r="M200" s="151" t="s">
        <v>162</v>
      </c>
      <c r="N200" s="151">
        <v>10104312016</v>
      </c>
      <c r="O200" s="151"/>
      <c r="P200" s="151" t="s">
        <v>150</v>
      </c>
      <c r="Q200" s="151"/>
      <c r="R200" s="151" t="s">
        <v>2879</v>
      </c>
      <c r="S200" s="160" t="s">
        <v>2880</v>
      </c>
      <c r="T200" s="376" t="s">
        <v>2881</v>
      </c>
      <c r="U200" s="154"/>
      <c r="V200" s="154">
        <v>31356</v>
      </c>
      <c r="W200" s="162" t="s">
        <v>2882</v>
      </c>
      <c r="X200" s="162" t="s">
        <v>178</v>
      </c>
      <c r="Y200" s="162"/>
      <c r="Z200" s="162"/>
      <c r="AA200" s="151">
        <v>41</v>
      </c>
      <c r="AB200" s="154">
        <v>42594</v>
      </c>
      <c r="AC200" s="308">
        <v>43160</v>
      </c>
      <c r="AD200" s="154"/>
      <c r="AE200" s="154" t="s">
        <v>2883</v>
      </c>
      <c r="AF200" s="154" t="s">
        <v>2884</v>
      </c>
      <c r="AG200" s="154"/>
      <c r="AH200" s="151">
        <f t="shared" si="60"/>
        <v>2</v>
      </c>
      <c r="AI200" s="154" t="s">
        <v>161</v>
      </c>
      <c r="AJ200" s="154" t="s">
        <v>161</v>
      </c>
      <c r="AK200" s="154"/>
      <c r="AL200" s="154" t="s">
        <v>162</v>
      </c>
      <c r="AM200" s="154"/>
      <c r="AN200" s="154"/>
      <c r="AO200" s="154" t="s">
        <v>163</v>
      </c>
      <c r="AP200" s="154" t="s">
        <v>180</v>
      </c>
      <c r="AQ200" s="154" t="s">
        <v>180</v>
      </c>
      <c r="AR200" s="154"/>
      <c r="AS200" s="154"/>
      <c r="AT200" s="459" t="s">
        <v>203</v>
      </c>
      <c r="AU200" s="151" t="s">
        <v>2885</v>
      </c>
      <c r="AV200" s="154"/>
      <c r="AW200" s="156">
        <v>43164</v>
      </c>
      <c r="AX200" s="156">
        <v>43409</v>
      </c>
      <c r="AY200" s="156" t="s">
        <v>149</v>
      </c>
      <c r="AZ200" s="156">
        <v>43714</v>
      </c>
      <c r="BA200" s="156">
        <v>43927</v>
      </c>
      <c r="BB200" s="156"/>
      <c r="BC200" s="157" t="s">
        <v>2886</v>
      </c>
      <c r="BD200" s="156">
        <v>44207</v>
      </c>
      <c r="BE200" s="156" t="s">
        <v>149</v>
      </c>
      <c r="BF200" s="156">
        <v>44410</v>
      </c>
      <c r="BG200" s="156" t="s">
        <v>149</v>
      </c>
      <c r="BH200" s="154"/>
      <c r="BI200" s="154"/>
      <c r="BJ200" s="154"/>
      <c r="BK200" s="158"/>
      <c r="BL200" s="151" t="s">
        <v>18</v>
      </c>
      <c r="BM200" s="258"/>
      <c r="BN200" s="258"/>
      <c r="BO200" s="151"/>
      <c r="BP200" s="151">
        <v>3</v>
      </c>
      <c r="BQ200" s="151"/>
      <c r="BR200" s="151"/>
      <c r="BS200" s="151"/>
      <c r="BT200" s="151"/>
      <c r="BU200" s="151"/>
      <c r="BV200" s="151"/>
      <c r="BW200" s="151" t="s">
        <v>162</v>
      </c>
      <c r="BX200" s="151"/>
      <c r="BY200" s="151"/>
      <c r="BZ200" s="159"/>
      <c r="CA200" s="159"/>
      <c r="CB200" s="151"/>
      <c r="CC200" s="151"/>
      <c r="CD200" s="151"/>
      <c r="CE200" s="151"/>
      <c r="CF200" s="410"/>
      <c r="CG200" s="151"/>
      <c r="CH200" s="151"/>
      <c r="CI200" s="151" t="s">
        <v>814</v>
      </c>
      <c r="CJ200"/>
    </row>
    <row r="201" spans="1:88" s="53" customFormat="1" ht="24.95" customHeight="1">
      <c r="A201" s="102">
        <v>201</v>
      </c>
      <c r="B201" s="102" t="s">
        <v>2887</v>
      </c>
      <c r="C201" s="102" t="s">
        <v>2888</v>
      </c>
      <c r="D201" s="102" t="s">
        <v>2889</v>
      </c>
      <c r="E201" s="102" t="s">
        <v>2890</v>
      </c>
      <c r="F201" s="102" t="s">
        <v>24</v>
      </c>
      <c r="G201" s="102">
        <v>9</v>
      </c>
      <c r="H201" s="102" t="s">
        <v>50</v>
      </c>
      <c r="I201" s="102" t="s">
        <v>44</v>
      </c>
      <c r="J201" s="102" t="s">
        <v>2891</v>
      </c>
      <c r="K201" s="102" t="s">
        <v>2892</v>
      </c>
      <c r="L201" s="102" t="s">
        <v>42</v>
      </c>
      <c r="M201" s="102" t="s">
        <v>149</v>
      </c>
      <c r="N201" s="102"/>
      <c r="O201" s="102" t="s">
        <v>150</v>
      </c>
      <c r="P201" s="102" t="s">
        <v>150</v>
      </c>
      <c r="Q201" s="102"/>
      <c r="R201" s="102" t="s">
        <v>2893</v>
      </c>
      <c r="S201" s="102" t="s">
        <v>2894</v>
      </c>
      <c r="T201" s="211" t="s">
        <v>2895</v>
      </c>
      <c r="U201" s="103"/>
      <c r="V201" s="103">
        <v>31152</v>
      </c>
      <c r="W201" s="111" t="s">
        <v>2896</v>
      </c>
      <c r="X201" s="111" t="s">
        <v>2897</v>
      </c>
      <c r="Y201" s="111"/>
      <c r="Z201" s="111"/>
      <c r="AA201" s="102">
        <v>14</v>
      </c>
      <c r="AB201" s="103">
        <v>43709</v>
      </c>
      <c r="AC201" s="304">
        <v>43525</v>
      </c>
      <c r="AD201" s="103"/>
      <c r="AE201" s="103" t="s">
        <v>2898</v>
      </c>
      <c r="AF201" s="103" t="s">
        <v>2899</v>
      </c>
      <c r="AG201" s="103"/>
      <c r="AH201" s="102">
        <f>COUNTA(AE201:AG201)</f>
        <v>2</v>
      </c>
      <c r="AI201" s="103" t="s">
        <v>160</v>
      </c>
      <c r="AJ201" s="103" t="s">
        <v>160</v>
      </c>
      <c r="AK201" s="103"/>
      <c r="AL201" s="103" t="s">
        <v>162</v>
      </c>
      <c r="AM201" s="103" t="s">
        <v>149</v>
      </c>
      <c r="AN201" s="103"/>
      <c r="AO201" s="103" t="s">
        <v>181</v>
      </c>
      <c r="AP201" s="103" t="s">
        <v>2900</v>
      </c>
      <c r="AQ201" s="103" t="s">
        <v>2901</v>
      </c>
      <c r="AR201" s="103" t="s">
        <v>149</v>
      </c>
      <c r="AS201" s="103"/>
      <c r="AT201" s="438" t="s">
        <v>297</v>
      </c>
      <c r="AU201" s="102" t="s">
        <v>2902</v>
      </c>
      <c r="AV201" s="103"/>
      <c r="AW201" s="105">
        <v>43528</v>
      </c>
      <c r="AX201" s="105">
        <v>43770</v>
      </c>
      <c r="AY201" s="105" t="s">
        <v>149</v>
      </c>
      <c r="AZ201" s="105">
        <v>43815</v>
      </c>
      <c r="BA201" s="105">
        <v>43808</v>
      </c>
      <c r="BB201" s="105"/>
      <c r="BC201" s="106" t="s">
        <v>2903</v>
      </c>
      <c r="BD201" s="105">
        <v>44470</v>
      </c>
      <c r="BE201" s="105" t="s">
        <v>149</v>
      </c>
      <c r="BF201" s="105">
        <v>44732</v>
      </c>
      <c r="BG201" s="105" t="s">
        <v>149</v>
      </c>
      <c r="BH201" s="103">
        <v>45197</v>
      </c>
      <c r="BI201" s="103"/>
      <c r="BJ201" s="103"/>
      <c r="BK201" s="107">
        <v>45337</v>
      </c>
      <c r="BL201" s="102" t="s">
        <v>17</v>
      </c>
      <c r="BM201" s="102">
        <f>DATEDIF(AW201,BK201, "M")+1</f>
        <v>60</v>
      </c>
      <c r="BN201" s="287">
        <f t="shared" ref="BN201:BN203" si="61">DATEDIF(AX201,BK201, "M")+1</f>
        <v>52</v>
      </c>
      <c r="BO201" s="102"/>
      <c r="BP201" s="102">
        <v>0</v>
      </c>
      <c r="BQ201" s="102">
        <v>5</v>
      </c>
      <c r="BR201" s="102"/>
      <c r="BS201" s="102"/>
      <c r="BT201" s="102"/>
      <c r="BU201" s="102"/>
      <c r="BV201" s="102"/>
      <c r="BW201" s="102" t="s">
        <v>162</v>
      </c>
      <c r="BX201" s="102"/>
      <c r="BY201" s="102"/>
      <c r="BZ201" s="109"/>
      <c r="CA201" s="109"/>
      <c r="CB201" s="102"/>
      <c r="CC201" s="102"/>
      <c r="CD201" s="102"/>
      <c r="CE201" s="102"/>
      <c r="CF201" s="406">
        <v>2</v>
      </c>
      <c r="CG201" s="102"/>
      <c r="CH201" s="102"/>
      <c r="CI201" s="102" t="s">
        <v>1830</v>
      </c>
      <c r="CJ201"/>
    </row>
    <row r="202" spans="1:88" s="53" customFormat="1" ht="24.95" hidden="1" customHeight="1">
      <c r="A202" s="102">
        <v>202</v>
      </c>
      <c r="B202" s="102" t="s">
        <v>2904</v>
      </c>
      <c r="C202" s="102" t="s">
        <v>2905</v>
      </c>
      <c r="D202" s="102" t="s">
        <v>2906</v>
      </c>
      <c r="E202" s="102" t="s">
        <v>2907</v>
      </c>
      <c r="F202" s="102" t="s">
        <v>24</v>
      </c>
      <c r="G202" s="102">
        <v>9</v>
      </c>
      <c r="H202" s="102" t="s">
        <v>51</v>
      </c>
      <c r="I202" s="102" t="s">
        <v>37</v>
      </c>
      <c r="J202" s="102" t="s">
        <v>606</v>
      </c>
      <c r="K202" s="102" t="s">
        <v>606</v>
      </c>
      <c r="L202" s="102" t="s">
        <v>43</v>
      </c>
      <c r="M202" s="102" t="s">
        <v>162</v>
      </c>
      <c r="N202" s="212">
        <v>1507128</v>
      </c>
      <c r="O202" s="212" t="s">
        <v>150</v>
      </c>
      <c r="P202" s="102" t="s">
        <v>150</v>
      </c>
      <c r="Q202" s="102"/>
      <c r="R202" s="102" t="s">
        <v>2908</v>
      </c>
      <c r="S202" s="102" t="s">
        <v>2909</v>
      </c>
      <c r="T202" s="211" t="s">
        <v>2910</v>
      </c>
      <c r="U202" s="103" t="s">
        <v>2911</v>
      </c>
      <c r="V202" s="103">
        <v>28764</v>
      </c>
      <c r="W202" s="111" t="s">
        <v>2912</v>
      </c>
      <c r="X202" s="111" t="s">
        <v>178</v>
      </c>
      <c r="Y202" s="111" t="s">
        <v>162</v>
      </c>
      <c r="Z202" s="111"/>
      <c r="AA202" s="102">
        <v>21</v>
      </c>
      <c r="AB202" s="103">
        <v>43837</v>
      </c>
      <c r="AC202" s="304">
        <v>43525</v>
      </c>
      <c r="AD202" s="103"/>
      <c r="AE202" s="103" t="s">
        <v>2913</v>
      </c>
      <c r="AF202" s="103"/>
      <c r="AG202" s="103"/>
      <c r="AH202" s="102">
        <f t="shared" ref="AH202:AH224" si="62">COUNTA(AE202:AG202)</f>
        <v>1</v>
      </c>
      <c r="AI202" s="103" t="s">
        <v>2914</v>
      </c>
      <c r="AJ202" s="103"/>
      <c r="AK202" s="103"/>
      <c r="AL202" s="103" t="s">
        <v>149</v>
      </c>
      <c r="AM202" s="103"/>
      <c r="AN202" s="103"/>
      <c r="AO202" s="103" t="s">
        <v>181</v>
      </c>
      <c r="AP202" s="103" t="s">
        <v>2211</v>
      </c>
      <c r="AQ202" s="103" t="s">
        <v>2915</v>
      </c>
      <c r="AR202" s="103"/>
      <c r="AS202" s="103"/>
      <c r="AT202" s="438" t="s">
        <v>284</v>
      </c>
      <c r="AU202" s="102" t="s">
        <v>2916</v>
      </c>
      <c r="AV202" s="103"/>
      <c r="AW202" s="105">
        <v>43528</v>
      </c>
      <c r="AX202" s="105">
        <v>43770</v>
      </c>
      <c r="AY202" s="105" t="s">
        <v>149</v>
      </c>
      <c r="AZ202" s="105">
        <v>44057</v>
      </c>
      <c r="BA202" s="105">
        <v>44319</v>
      </c>
      <c r="BB202" s="105"/>
      <c r="BC202" s="106" t="s">
        <v>2917</v>
      </c>
      <c r="BD202" s="105">
        <v>44470</v>
      </c>
      <c r="BE202" s="105" t="s">
        <v>149</v>
      </c>
      <c r="BF202" s="105">
        <v>44732</v>
      </c>
      <c r="BG202" s="105" t="s">
        <v>149</v>
      </c>
      <c r="BH202" s="103"/>
      <c r="BI202" s="103"/>
      <c r="BJ202" s="103"/>
      <c r="BK202" s="107">
        <v>45202</v>
      </c>
      <c r="BL202" s="102" t="s">
        <v>17</v>
      </c>
      <c r="BM202" s="102">
        <f>DATEDIF(AW202,BK202, "M")+1</f>
        <v>55</v>
      </c>
      <c r="BN202" s="287">
        <f t="shared" si="61"/>
        <v>48</v>
      </c>
      <c r="BO202" s="287" t="s">
        <v>2918</v>
      </c>
      <c r="BP202" s="102">
        <v>7</v>
      </c>
      <c r="BQ202" s="102">
        <v>8</v>
      </c>
      <c r="BR202" s="102"/>
      <c r="BS202" s="102"/>
      <c r="BT202" s="102"/>
      <c r="BU202" s="102"/>
      <c r="BV202" s="102"/>
      <c r="BW202" s="102" t="s">
        <v>162</v>
      </c>
      <c r="BX202" s="102"/>
      <c r="BY202" s="102"/>
      <c r="BZ202" s="109"/>
      <c r="CA202" s="109"/>
      <c r="CB202" s="102"/>
      <c r="CC202" s="102" t="s">
        <v>162</v>
      </c>
      <c r="CD202" s="102"/>
      <c r="CE202" s="102"/>
      <c r="CF202" s="406">
        <v>3</v>
      </c>
      <c r="CG202" s="102"/>
      <c r="CH202" s="102"/>
      <c r="CI202" s="102" t="s">
        <v>1830</v>
      </c>
      <c r="CJ202"/>
    </row>
    <row r="203" spans="1:88" s="53" customFormat="1" ht="24.95" hidden="1" customHeight="1">
      <c r="A203" s="102">
        <v>203</v>
      </c>
      <c r="B203" s="102" t="s">
        <v>2919</v>
      </c>
      <c r="C203" s="102" t="s">
        <v>2920</v>
      </c>
      <c r="D203" s="102" t="s">
        <v>2921</v>
      </c>
      <c r="E203" s="102" t="s">
        <v>2922</v>
      </c>
      <c r="F203" s="102" t="s">
        <v>25</v>
      </c>
      <c r="G203" s="102">
        <v>9</v>
      </c>
      <c r="H203" s="102" t="s">
        <v>55</v>
      </c>
      <c r="I203" s="102" t="s">
        <v>43</v>
      </c>
      <c r="J203" s="102" t="s">
        <v>2923</v>
      </c>
      <c r="K203" s="102" t="s">
        <v>2923</v>
      </c>
      <c r="L203" s="102" t="s">
        <v>43</v>
      </c>
      <c r="M203" s="102" t="s">
        <v>149</v>
      </c>
      <c r="N203" s="102">
        <v>161842</v>
      </c>
      <c r="O203" s="102" t="s">
        <v>321</v>
      </c>
      <c r="P203" s="102" t="s">
        <v>321</v>
      </c>
      <c r="Q203" s="102"/>
      <c r="R203" s="102" t="s">
        <v>2924</v>
      </c>
      <c r="S203" s="102" t="s">
        <v>2925</v>
      </c>
      <c r="T203" s="211" t="s">
        <v>2926</v>
      </c>
      <c r="U203" s="103"/>
      <c r="V203" s="103">
        <v>33162</v>
      </c>
      <c r="W203" s="111" t="s">
        <v>2927</v>
      </c>
      <c r="X203" s="111" t="s">
        <v>2897</v>
      </c>
      <c r="Y203" s="111"/>
      <c r="Z203" s="111"/>
      <c r="AA203" s="102">
        <v>33</v>
      </c>
      <c r="AB203" s="103">
        <v>43242</v>
      </c>
      <c r="AC203" s="304">
        <v>43525</v>
      </c>
      <c r="AD203" s="103"/>
      <c r="AE203" s="103" t="s">
        <v>2928</v>
      </c>
      <c r="AF203" s="103"/>
      <c r="AG203" s="103"/>
      <c r="AH203" s="102">
        <f t="shared" si="62"/>
        <v>1</v>
      </c>
      <c r="AI203" s="103" t="s">
        <v>160</v>
      </c>
      <c r="AJ203" s="103"/>
      <c r="AK203" s="103"/>
      <c r="AL203" s="103" t="s">
        <v>149</v>
      </c>
      <c r="AM203" s="103"/>
      <c r="AN203" s="103"/>
      <c r="AO203" s="103" t="s">
        <v>163</v>
      </c>
      <c r="AP203" s="103"/>
      <c r="AQ203" s="103" t="s">
        <v>164</v>
      </c>
      <c r="AR203" s="103"/>
      <c r="AS203" s="103"/>
      <c r="AT203" s="438" t="s">
        <v>371</v>
      </c>
      <c r="AU203" s="102" t="s">
        <v>2929</v>
      </c>
      <c r="AV203" s="103"/>
      <c r="AW203" s="105">
        <v>43528</v>
      </c>
      <c r="AX203" s="105">
        <v>43770</v>
      </c>
      <c r="AY203" s="105" t="s">
        <v>149</v>
      </c>
      <c r="AZ203" s="105">
        <v>43775</v>
      </c>
      <c r="BA203" s="105">
        <v>43693</v>
      </c>
      <c r="BB203" s="105"/>
      <c r="BC203" s="106" t="s">
        <v>2930</v>
      </c>
      <c r="BD203" s="105">
        <v>44470</v>
      </c>
      <c r="BE203" s="105" t="s">
        <v>149</v>
      </c>
      <c r="BF203" s="105">
        <v>45110</v>
      </c>
      <c r="BG203" s="105" t="s">
        <v>162</v>
      </c>
      <c r="BH203" s="103">
        <v>44678</v>
      </c>
      <c r="BI203" s="103"/>
      <c r="BJ203" s="103"/>
      <c r="BK203" s="107">
        <v>44851</v>
      </c>
      <c r="BL203" s="102" t="s">
        <v>17</v>
      </c>
      <c r="BM203" s="102">
        <f>DATEDIF(AW203,BK203, "M")+1</f>
        <v>44</v>
      </c>
      <c r="BN203" s="287">
        <f t="shared" si="61"/>
        <v>36</v>
      </c>
      <c r="BO203" s="287" t="s">
        <v>2931</v>
      </c>
      <c r="BP203" s="102">
        <v>0</v>
      </c>
      <c r="BQ203" s="102">
        <v>5</v>
      </c>
      <c r="BR203" s="102"/>
      <c r="BS203" s="102"/>
      <c r="BT203" s="102"/>
      <c r="BU203" s="102"/>
      <c r="BV203" s="102"/>
      <c r="BW203" s="102" t="s">
        <v>162</v>
      </c>
      <c r="BX203" s="102"/>
      <c r="BY203" s="102"/>
      <c r="BZ203" s="109"/>
      <c r="CA203" s="109"/>
      <c r="CB203" s="102"/>
      <c r="CC203" s="102"/>
      <c r="CD203" s="102"/>
      <c r="CE203" s="102"/>
      <c r="CF203" s="406">
        <v>0</v>
      </c>
      <c r="CG203" s="102"/>
      <c r="CH203" s="102"/>
      <c r="CI203" s="102" t="s">
        <v>1830</v>
      </c>
      <c r="CJ203"/>
    </row>
    <row r="204" spans="1:88" s="53" customFormat="1" ht="24.95" hidden="1" customHeight="1">
      <c r="A204" s="102">
        <v>204</v>
      </c>
      <c r="B204" s="102" t="s">
        <v>2932</v>
      </c>
      <c r="C204" s="102" t="s">
        <v>2933</v>
      </c>
      <c r="D204" s="102"/>
      <c r="E204" s="102" t="s">
        <v>2934</v>
      </c>
      <c r="F204" s="102" t="s">
        <v>24</v>
      </c>
      <c r="G204" s="102">
        <v>9</v>
      </c>
      <c r="H204" s="102" t="s">
        <v>52</v>
      </c>
      <c r="I204" s="102" t="s">
        <v>41</v>
      </c>
      <c r="J204" s="102" t="s">
        <v>2935</v>
      </c>
      <c r="K204" s="102" t="s">
        <v>2935</v>
      </c>
      <c r="L204" s="102" t="s">
        <v>41</v>
      </c>
      <c r="M204" s="102" t="s">
        <v>149</v>
      </c>
      <c r="N204" s="102" t="s">
        <v>21</v>
      </c>
      <c r="O204" s="102" t="s">
        <v>150</v>
      </c>
      <c r="P204" s="102" t="s">
        <v>150</v>
      </c>
      <c r="Q204" s="102"/>
      <c r="R204" s="102" t="s">
        <v>2936</v>
      </c>
      <c r="S204" s="102" t="s">
        <v>2937</v>
      </c>
      <c r="T204" s="211" t="s">
        <v>2938</v>
      </c>
      <c r="U204" s="103" t="s">
        <v>2939</v>
      </c>
      <c r="V204" s="103">
        <v>29580</v>
      </c>
      <c r="W204" s="111" t="s">
        <v>2940</v>
      </c>
      <c r="X204" s="111" t="s">
        <v>2388</v>
      </c>
      <c r="Y204" s="111" t="s">
        <v>162</v>
      </c>
      <c r="Z204" s="111"/>
      <c r="AA204" s="102">
        <v>21</v>
      </c>
      <c r="AB204" s="103">
        <v>43709</v>
      </c>
      <c r="AC204" s="304">
        <v>43525</v>
      </c>
      <c r="AD204" s="103"/>
      <c r="AE204" s="103" t="s">
        <v>2941</v>
      </c>
      <c r="AF204" s="103"/>
      <c r="AG204" s="103"/>
      <c r="AH204" s="102">
        <f t="shared" si="62"/>
        <v>1</v>
      </c>
      <c r="AI204" s="103" t="s">
        <v>2942</v>
      </c>
      <c r="AJ204" s="103"/>
      <c r="AK204" s="103"/>
      <c r="AL204" s="103" t="s">
        <v>149</v>
      </c>
      <c r="AM204" s="103"/>
      <c r="AN204" s="103"/>
      <c r="AO204" s="103" t="s">
        <v>163</v>
      </c>
      <c r="AP204" s="103" t="s">
        <v>202</v>
      </c>
      <c r="AQ204" s="103" t="s">
        <v>202</v>
      </c>
      <c r="AR204" s="103" t="s">
        <v>162</v>
      </c>
      <c r="AS204" s="110" t="s">
        <v>2943</v>
      </c>
      <c r="AT204" s="438" t="s">
        <v>218</v>
      </c>
      <c r="AU204" s="102" t="s">
        <v>2944</v>
      </c>
      <c r="AV204" s="103"/>
      <c r="AW204" s="105">
        <v>43528</v>
      </c>
      <c r="AX204" s="105">
        <v>43770</v>
      </c>
      <c r="AY204" s="105" t="s">
        <v>149</v>
      </c>
      <c r="AZ204" s="105">
        <v>44266</v>
      </c>
      <c r="BA204" s="105">
        <v>44270</v>
      </c>
      <c r="BB204" s="105"/>
      <c r="BC204" s="106" t="s">
        <v>2945</v>
      </c>
      <c r="BD204" s="105">
        <v>44470</v>
      </c>
      <c r="BE204" s="105" t="s">
        <v>149</v>
      </c>
      <c r="BF204" s="105">
        <v>44732</v>
      </c>
      <c r="BG204" s="105" t="s">
        <v>149</v>
      </c>
      <c r="BH204" s="103"/>
      <c r="BI204" s="103"/>
      <c r="BJ204" s="103"/>
      <c r="BK204" s="107"/>
      <c r="BL204" s="102" t="s">
        <v>18</v>
      </c>
      <c r="BM204" s="102"/>
      <c r="BN204" s="287"/>
      <c r="BO204" s="287"/>
      <c r="BP204" s="102"/>
      <c r="BQ204" s="102"/>
      <c r="BR204" s="102"/>
      <c r="BS204" s="102"/>
      <c r="BT204" s="102"/>
      <c r="BU204" s="102"/>
      <c r="BV204" s="102"/>
      <c r="BW204" s="102" t="s">
        <v>162</v>
      </c>
      <c r="BX204" s="102"/>
      <c r="BY204" s="102"/>
      <c r="BZ204" s="109"/>
      <c r="CA204" s="109"/>
      <c r="CB204" s="102"/>
      <c r="CC204" s="102"/>
      <c r="CD204" s="102"/>
      <c r="CE204" s="102"/>
      <c r="CF204" s="406">
        <v>2</v>
      </c>
      <c r="CG204" s="102"/>
      <c r="CH204" s="102"/>
      <c r="CI204" s="102" t="s">
        <v>1830</v>
      </c>
      <c r="CJ204"/>
    </row>
    <row r="205" spans="1:88" s="53" customFormat="1" ht="24.95" hidden="1" customHeight="1">
      <c r="A205" s="102">
        <v>205</v>
      </c>
      <c r="B205" s="102" t="s">
        <v>2946</v>
      </c>
      <c r="C205" s="102" t="s">
        <v>2947</v>
      </c>
      <c r="D205" s="102"/>
      <c r="E205" s="102" t="s">
        <v>2948</v>
      </c>
      <c r="F205" s="102" t="s">
        <v>25</v>
      </c>
      <c r="G205" s="102">
        <v>9</v>
      </c>
      <c r="H205" s="102" t="s">
        <v>52</v>
      </c>
      <c r="I205" s="102" t="s">
        <v>41</v>
      </c>
      <c r="J205" s="102" t="s">
        <v>1429</v>
      </c>
      <c r="K205" s="102" t="s">
        <v>2021</v>
      </c>
      <c r="L205" s="102" t="s">
        <v>43</v>
      </c>
      <c r="M205" s="102" t="s">
        <v>162</v>
      </c>
      <c r="N205" s="102">
        <v>2394319</v>
      </c>
      <c r="O205" s="102" t="s">
        <v>150</v>
      </c>
      <c r="P205" s="102" t="s">
        <v>150</v>
      </c>
      <c r="Q205" s="102"/>
      <c r="R205" s="102" t="s">
        <v>2949</v>
      </c>
      <c r="S205" s="102" t="s">
        <v>2950</v>
      </c>
      <c r="T205" s="211" t="s">
        <v>2951</v>
      </c>
      <c r="U205" s="103" t="s">
        <v>2952</v>
      </c>
      <c r="V205" s="103">
        <v>27760</v>
      </c>
      <c r="W205" s="111" t="s">
        <v>2953</v>
      </c>
      <c r="X205" s="111" t="s">
        <v>2388</v>
      </c>
      <c r="Y205" s="111" t="s">
        <v>149</v>
      </c>
      <c r="Z205" s="111"/>
      <c r="AA205" s="102">
        <v>8</v>
      </c>
      <c r="AB205" s="103">
        <v>43840</v>
      </c>
      <c r="AC205" s="304">
        <v>43525</v>
      </c>
      <c r="AD205" s="103"/>
      <c r="AE205" s="103" t="s">
        <v>2954</v>
      </c>
      <c r="AF205" s="103"/>
      <c r="AG205" s="103"/>
      <c r="AH205" s="102">
        <f t="shared" si="62"/>
        <v>1</v>
      </c>
      <c r="AI205" s="103" t="s">
        <v>161</v>
      </c>
      <c r="AJ205" s="103"/>
      <c r="AK205" s="103"/>
      <c r="AL205" s="103" t="s">
        <v>149</v>
      </c>
      <c r="AM205" s="103"/>
      <c r="AN205" s="103"/>
      <c r="AO205" s="103" t="s">
        <v>163</v>
      </c>
      <c r="AP205" s="103" t="s">
        <v>202</v>
      </c>
      <c r="AQ205" s="103" t="s">
        <v>202</v>
      </c>
      <c r="AR205" s="103" t="s">
        <v>162</v>
      </c>
      <c r="AS205" s="103"/>
      <c r="AT205" s="438" t="s">
        <v>218</v>
      </c>
      <c r="AU205" s="102" t="s">
        <v>2955</v>
      </c>
      <c r="AV205" s="103"/>
      <c r="AW205" s="105">
        <v>43528</v>
      </c>
      <c r="AX205" s="105">
        <v>43770</v>
      </c>
      <c r="AY205" s="105" t="s">
        <v>149</v>
      </c>
      <c r="AZ205" s="105">
        <v>44166</v>
      </c>
      <c r="BA205" s="105">
        <v>44228</v>
      </c>
      <c r="BB205" s="105"/>
      <c r="BC205" s="106" t="s">
        <v>2956</v>
      </c>
      <c r="BD205" s="105">
        <v>44470</v>
      </c>
      <c r="BE205" s="105" t="s">
        <v>149</v>
      </c>
      <c r="BF205" s="105">
        <v>44732</v>
      </c>
      <c r="BG205" s="105" t="s">
        <v>149</v>
      </c>
      <c r="BH205" s="103">
        <v>44986</v>
      </c>
      <c r="BI205" s="103"/>
      <c r="BJ205" s="103"/>
      <c r="BK205" s="107">
        <v>45240</v>
      </c>
      <c r="BL205" s="102" t="s">
        <v>17</v>
      </c>
      <c r="BM205" s="102">
        <f>DATEDIF(AW205,BK205, "M")+1</f>
        <v>57</v>
      </c>
      <c r="BN205" s="287">
        <f>DATEDIF(AX205,BK205, "M")+1</f>
        <v>49</v>
      </c>
      <c r="BO205" s="287" t="s">
        <v>2957</v>
      </c>
      <c r="BP205" s="102">
        <v>1</v>
      </c>
      <c r="BQ205" s="102">
        <v>1</v>
      </c>
      <c r="BR205" s="102"/>
      <c r="BS205" s="102"/>
      <c r="BT205" s="102"/>
      <c r="BU205" s="102"/>
      <c r="BV205" s="102"/>
      <c r="BW205" s="102" t="s">
        <v>162</v>
      </c>
      <c r="BX205" s="102"/>
      <c r="BY205" s="102"/>
      <c r="BZ205" s="109"/>
      <c r="CA205" s="109"/>
      <c r="CB205" s="102"/>
      <c r="CC205" s="102"/>
      <c r="CD205" s="102"/>
      <c r="CE205" s="102"/>
      <c r="CF205" s="406">
        <v>3</v>
      </c>
      <c r="CG205" s="102"/>
      <c r="CH205" s="102"/>
      <c r="CI205" s="102" t="s">
        <v>1830</v>
      </c>
      <c r="CJ205"/>
    </row>
    <row r="206" spans="1:88" s="53" customFormat="1" ht="24.95" customHeight="1">
      <c r="A206" s="102">
        <v>206</v>
      </c>
      <c r="B206" s="102" t="s">
        <v>2958</v>
      </c>
      <c r="C206" s="102" t="s">
        <v>2959</v>
      </c>
      <c r="D206" s="102" t="s">
        <v>2960</v>
      </c>
      <c r="E206" s="102" t="s">
        <v>2961</v>
      </c>
      <c r="F206" s="102" t="s">
        <v>25</v>
      </c>
      <c r="G206" s="102">
        <v>9</v>
      </c>
      <c r="H206" s="102" t="s">
        <v>49</v>
      </c>
      <c r="I206" s="102" t="s">
        <v>40</v>
      </c>
      <c r="J206" s="102" t="s">
        <v>2962</v>
      </c>
      <c r="K206" s="102" t="s">
        <v>2963</v>
      </c>
      <c r="L206" s="102" t="s">
        <v>40</v>
      </c>
      <c r="M206" s="102" t="s">
        <v>149</v>
      </c>
      <c r="N206" s="102" t="s">
        <v>2964</v>
      </c>
      <c r="O206" s="102" t="s">
        <v>321</v>
      </c>
      <c r="P206" s="102" t="s">
        <v>321</v>
      </c>
      <c r="Q206" s="102"/>
      <c r="R206" s="102" t="s">
        <v>2965</v>
      </c>
      <c r="S206" s="102" t="s">
        <v>2966</v>
      </c>
      <c r="T206" s="211" t="s">
        <v>2967</v>
      </c>
      <c r="U206" s="103" t="s">
        <v>2968</v>
      </c>
      <c r="V206" s="103">
        <v>28925</v>
      </c>
      <c r="W206" s="111" t="s">
        <v>2969</v>
      </c>
      <c r="X206" s="111" t="s">
        <v>2388</v>
      </c>
      <c r="Y206" s="111" t="s">
        <v>156</v>
      </c>
      <c r="Z206" s="111"/>
      <c r="AA206" s="102">
        <v>12</v>
      </c>
      <c r="AB206" s="103">
        <v>43442</v>
      </c>
      <c r="AC206" s="304">
        <v>43525</v>
      </c>
      <c r="AD206" s="103"/>
      <c r="AE206" s="342" t="s">
        <v>2970</v>
      </c>
      <c r="AF206" s="103" t="s">
        <v>2971</v>
      </c>
      <c r="AG206" s="342" t="s">
        <v>2972</v>
      </c>
      <c r="AH206" s="102">
        <f t="shared" si="62"/>
        <v>3</v>
      </c>
      <c r="AI206" s="103" t="s">
        <v>160</v>
      </c>
      <c r="AJ206" s="103" t="s">
        <v>160</v>
      </c>
      <c r="AK206" s="103" t="s">
        <v>201</v>
      </c>
      <c r="AL206" s="103" t="s">
        <v>149</v>
      </c>
      <c r="AM206" s="103" t="s">
        <v>162</v>
      </c>
      <c r="AN206" s="103" t="s">
        <v>162</v>
      </c>
      <c r="AO206" s="103" t="s">
        <v>201</v>
      </c>
      <c r="AP206" s="103" t="s">
        <v>2973</v>
      </c>
      <c r="AQ206" s="103" t="s">
        <v>2974</v>
      </c>
      <c r="AR206" s="103"/>
      <c r="AS206" s="110" t="s">
        <v>2975</v>
      </c>
      <c r="AT206" s="438" t="s">
        <v>2976</v>
      </c>
      <c r="AU206" s="102" t="s">
        <v>2977</v>
      </c>
      <c r="AV206" s="103"/>
      <c r="AW206" s="105">
        <v>43528</v>
      </c>
      <c r="AX206" s="105">
        <v>43770</v>
      </c>
      <c r="AY206" s="105" t="s">
        <v>149</v>
      </c>
      <c r="AZ206" s="105">
        <v>43411</v>
      </c>
      <c r="BA206" s="105">
        <v>43768</v>
      </c>
      <c r="BB206" s="105"/>
      <c r="BC206" s="106" t="s">
        <v>2978</v>
      </c>
      <c r="BD206" s="105">
        <v>44470</v>
      </c>
      <c r="BE206" s="105" t="s">
        <v>149</v>
      </c>
      <c r="BF206" s="105">
        <v>44732</v>
      </c>
      <c r="BG206" s="105" t="s">
        <v>149</v>
      </c>
      <c r="BH206" s="103"/>
      <c r="BI206" s="103">
        <v>45694</v>
      </c>
      <c r="BJ206" s="103"/>
      <c r="BK206" s="107">
        <v>45702</v>
      </c>
      <c r="BL206" s="102" t="s">
        <v>17</v>
      </c>
      <c r="BM206" s="238">
        <f>DATEDIF(AW206,BK206, "M")+1</f>
        <v>72</v>
      </c>
      <c r="BN206" s="287">
        <f>DATEDIF(AX206,BK206, "M")+1</f>
        <v>64</v>
      </c>
      <c r="BO206" s="102"/>
      <c r="BP206" s="102">
        <v>3</v>
      </c>
      <c r="BQ206" s="102">
        <v>0</v>
      </c>
      <c r="BR206" s="102"/>
      <c r="BS206" s="102"/>
      <c r="BT206" s="102"/>
      <c r="BU206" s="102"/>
      <c r="BV206" s="102"/>
      <c r="BW206" s="102" t="s">
        <v>162</v>
      </c>
      <c r="BX206" s="102"/>
      <c r="BY206" s="102"/>
      <c r="BZ206" s="109">
        <v>45170</v>
      </c>
      <c r="CA206" s="109">
        <v>45473</v>
      </c>
      <c r="CB206" s="102">
        <v>10</v>
      </c>
      <c r="CC206" s="102"/>
      <c r="CD206" s="102"/>
      <c r="CE206" s="102"/>
      <c r="CF206" s="406">
        <v>1</v>
      </c>
      <c r="CG206" s="102"/>
      <c r="CH206" s="102"/>
      <c r="CI206" s="102" t="s">
        <v>1830</v>
      </c>
      <c r="CJ206"/>
    </row>
    <row r="207" spans="1:88" s="53" customFormat="1" ht="24.95" hidden="1" customHeight="1">
      <c r="A207" s="102">
        <v>207</v>
      </c>
      <c r="B207" s="102" t="s">
        <v>2979</v>
      </c>
      <c r="C207" s="102" t="s">
        <v>2980</v>
      </c>
      <c r="D207" s="102"/>
      <c r="E207" s="102" t="s">
        <v>2216</v>
      </c>
      <c r="F207" s="102" t="s">
        <v>24</v>
      </c>
      <c r="G207" s="102">
        <v>9</v>
      </c>
      <c r="H207" s="102" t="s">
        <v>52</v>
      </c>
      <c r="I207" s="102" t="s">
        <v>41</v>
      </c>
      <c r="J207" s="102" t="s">
        <v>2148</v>
      </c>
      <c r="K207" s="102" t="s">
        <v>172</v>
      </c>
      <c r="L207" s="102" t="s">
        <v>41</v>
      </c>
      <c r="M207" s="102" t="s">
        <v>149</v>
      </c>
      <c r="N207" s="102"/>
      <c r="O207" s="102" t="s">
        <v>150</v>
      </c>
      <c r="P207" s="102" t="s">
        <v>150</v>
      </c>
      <c r="Q207" s="102"/>
      <c r="R207" s="347" t="s">
        <v>2981</v>
      </c>
      <c r="S207" s="102" t="s">
        <v>2982</v>
      </c>
      <c r="T207" s="211" t="s">
        <v>2983</v>
      </c>
      <c r="U207" s="103" t="s">
        <v>302</v>
      </c>
      <c r="V207" s="103">
        <v>30157</v>
      </c>
      <c r="W207" s="111" t="s">
        <v>2984</v>
      </c>
      <c r="X207" s="111" t="s">
        <v>178</v>
      </c>
      <c r="Y207" s="111"/>
      <c r="Z207" s="111"/>
      <c r="AA207" s="102">
        <v>6</v>
      </c>
      <c r="AB207" s="103">
        <v>43758</v>
      </c>
      <c r="AC207" s="304">
        <v>43525</v>
      </c>
      <c r="AD207" s="103"/>
      <c r="AE207" s="103" t="s">
        <v>2985</v>
      </c>
      <c r="AF207" s="103" t="s">
        <v>2986</v>
      </c>
      <c r="AG207" s="103"/>
      <c r="AH207" s="102">
        <f t="shared" si="62"/>
        <v>2</v>
      </c>
      <c r="AI207" s="103" t="s">
        <v>161</v>
      </c>
      <c r="AJ207" s="103" t="s">
        <v>201</v>
      </c>
      <c r="AK207" s="103"/>
      <c r="AL207" s="103" t="s">
        <v>149</v>
      </c>
      <c r="AM207" s="103" t="s">
        <v>162</v>
      </c>
      <c r="AN207" s="103"/>
      <c r="AO207" s="103" t="s">
        <v>163</v>
      </c>
      <c r="AP207" s="103" t="s">
        <v>164</v>
      </c>
      <c r="AQ207" s="103" t="s">
        <v>202</v>
      </c>
      <c r="AR207" s="103" t="s">
        <v>162</v>
      </c>
      <c r="AS207" s="103"/>
      <c r="AT207" s="438" t="s">
        <v>218</v>
      </c>
      <c r="AU207" s="102" t="s">
        <v>2987</v>
      </c>
      <c r="AV207" s="103"/>
      <c r="AW207" s="105">
        <v>43528</v>
      </c>
      <c r="AX207" s="105">
        <v>43770</v>
      </c>
      <c r="AY207" s="105" t="s">
        <v>149</v>
      </c>
      <c r="AZ207" s="105">
        <v>43915</v>
      </c>
      <c r="BA207" s="105">
        <v>43971</v>
      </c>
      <c r="BB207" s="105"/>
      <c r="BC207" s="106" t="s">
        <v>2988</v>
      </c>
      <c r="BD207" s="105">
        <v>44470</v>
      </c>
      <c r="BE207" s="105" t="s">
        <v>149</v>
      </c>
      <c r="BF207" s="105">
        <v>44732</v>
      </c>
      <c r="BG207" s="105" t="s">
        <v>149</v>
      </c>
      <c r="BH207" s="103"/>
      <c r="BI207" s="103"/>
      <c r="BJ207" s="103"/>
      <c r="BK207" s="107"/>
      <c r="BL207" s="102" t="s">
        <v>18</v>
      </c>
      <c r="BM207" s="238"/>
      <c r="BN207" s="287"/>
      <c r="BO207" s="102"/>
      <c r="BP207" s="102">
        <v>1</v>
      </c>
      <c r="BQ207" s="102">
        <v>0</v>
      </c>
      <c r="BR207" s="102"/>
      <c r="BS207" s="102"/>
      <c r="BT207" s="102"/>
      <c r="BU207" s="102"/>
      <c r="BV207" s="102"/>
      <c r="BW207" s="102" t="s">
        <v>162</v>
      </c>
      <c r="BX207" s="102"/>
      <c r="BY207" s="102"/>
      <c r="BZ207" s="109"/>
      <c r="CA207" s="109"/>
      <c r="CB207" s="102"/>
      <c r="CC207" s="102"/>
      <c r="CD207" s="102"/>
      <c r="CE207" s="102"/>
      <c r="CF207" s="406">
        <v>1</v>
      </c>
      <c r="CG207" s="102"/>
      <c r="CH207" s="102"/>
      <c r="CI207" s="102" t="s">
        <v>1830</v>
      </c>
      <c r="CJ207"/>
    </row>
    <row r="208" spans="1:88" s="53" customFormat="1" ht="24.95" hidden="1" customHeight="1">
      <c r="A208" s="102">
        <v>208</v>
      </c>
      <c r="B208" s="102" t="s">
        <v>2989</v>
      </c>
      <c r="C208" s="102" t="s">
        <v>816</v>
      </c>
      <c r="D208" s="102"/>
      <c r="E208" s="102" t="s">
        <v>2990</v>
      </c>
      <c r="F208" s="102" t="s">
        <v>24</v>
      </c>
      <c r="G208" s="102">
        <v>9</v>
      </c>
      <c r="H208" s="102" t="s">
        <v>57</v>
      </c>
      <c r="I208" s="102" t="s">
        <v>33</v>
      </c>
      <c r="J208" s="102" t="s">
        <v>1752</v>
      </c>
      <c r="K208" s="102" t="s">
        <v>2991</v>
      </c>
      <c r="L208" s="102" t="s">
        <v>33</v>
      </c>
      <c r="M208" s="102" t="s">
        <v>149</v>
      </c>
      <c r="N208" s="102" t="s">
        <v>2992</v>
      </c>
      <c r="O208" s="102" t="s">
        <v>321</v>
      </c>
      <c r="P208" s="102" t="s">
        <v>321</v>
      </c>
      <c r="Q208" s="102"/>
      <c r="R208" s="102" t="s">
        <v>2993</v>
      </c>
      <c r="S208" s="102" t="s">
        <v>2994</v>
      </c>
      <c r="T208" s="213" t="s">
        <v>2995</v>
      </c>
      <c r="U208" s="103" t="s">
        <v>2996</v>
      </c>
      <c r="V208" s="103">
        <v>32361</v>
      </c>
      <c r="W208" s="111" t="s">
        <v>2997</v>
      </c>
      <c r="X208" s="111" t="s">
        <v>2388</v>
      </c>
      <c r="Y208" s="111" t="s">
        <v>156</v>
      </c>
      <c r="Z208" s="111"/>
      <c r="AA208" s="102">
        <v>15</v>
      </c>
      <c r="AB208" s="103">
        <v>43647</v>
      </c>
      <c r="AC208" s="304">
        <v>43525</v>
      </c>
      <c r="AD208" s="103"/>
      <c r="AE208" s="103" t="s">
        <v>2998</v>
      </c>
      <c r="AF208" s="103" t="s">
        <v>2999</v>
      </c>
      <c r="AG208" s="103" t="s">
        <v>3000</v>
      </c>
      <c r="AH208" s="102">
        <f t="shared" si="62"/>
        <v>3</v>
      </c>
      <c r="AI208" s="103" t="s">
        <v>160</v>
      </c>
      <c r="AJ208" s="103" t="s">
        <v>160</v>
      </c>
      <c r="AK208" s="103" t="s">
        <v>201</v>
      </c>
      <c r="AL208" s="103" t="s">
        <v>162</v>
      </c>
      <c r="AM208" s="103" t="s">
        <v>162</v>
      </c>
      <c r="AN208" s="103" t="s">
        <v>162</v>
      </c>
      <c r="AO208" s="103" t="s">
        <v>163</v>
      </c>
      <c r="AP208" s="103" t="s">
        <v>3001</v>
      </c>
      <c r="AQ208" s="103" t="s">
        <v>3001</v>
      </c>
      <c r="AR208" s="103"/>
      <c r="AS208" s="103"/>
      <c r="AT208" s="438" t="s">
        <v>584</v>
      </c>
      <c r="AU208" s="102" t="s">
        <v>3002</v>
      </c>
      <c r="AV208" s="103"/>
      <c r="AW208" s="105">
        <v>43528</v>
      </c>
      <c r="AX208" s="105">
        <v>43770</v>
      </c>
      <c r="AY208" s="105" t="s">
        <v>149</v>
      </c>
      <c r="AZ208" s="105">
        <v>43599</v>
      </c>
      <c r="BA208" s="105">
        <v>43746</v>
      </c>
      <c r="BB208" s="105"/>
      <c r="BC208" s="106" t="s">
        <v>3003</v>
      </c>
      <c r="BD208" s="105">
        <v>44470</v>
      </c>
      <c r="BE208" s="105" t="s">
        <v>149</v>
      </c>
      <c r="BF208" s="105">
        <v>44732</v>
      </c>
      <c r="BG208" s="105" t="s">
        <v>149</v>
      </c>
      <c r="BH208" s="103"/>
      <c r="BI208" s="103">
        <v>45168</v>
      </c>
      <c r="BJ208" s="103"/>
      <c r="BK208" s="103">
        <v>45168</v>
      </c>
      <c r="BL208" s="102" t="s">
        <v>17</v>
      </c>
      <c r="BM208" s="102">
        <f>DATEDIF(AW208,BK208, "M")+1</f>
        <v>54</v>
      </c>
      <c r="BN208" s="287">
        <f>DATEDIF(AX208,BK208, "M")+1</f>
        <v>46</v>
      </c>
      <c r="BO208" s="287" t="s">
        <v>2997</v>
      </c>
      <c r="BP208" s="102">
        <v>7</v>
      </c>
      <c r="BQ208" s="102">
        <v>24</v>
      </c>
      <c r="BR208" s="102"/>
      <c r="BS208" s="102"/>
      <c r="BT208" s="102"/>
      <c r="BU208" s="102"/>
      <c r="BV208" s="102"/>
      <c r="BW208" s="102" t="s">
        <v>162</v>
      </c>
      <c r="BX208" s="102"/>
      <c r="BY208" s="102"/>
      <c r="BZ208" s="109"/>
      <c r="CA208" s="109"/>
      <c r="CB208" s="102"/>
      <c r="CC208" s="102"/>
      <c r="CD208" s="102"/>
      <c r="CE208" s="102"/>
      <c r="CF208" s="406"/>
      <c r="CG208" s="102"/>
      <c r="CH208" s="102"/>
      <c r="CI208" s="102" t="s">
        <v>1830</v>
      </c>
      <c r="CJ208"/>
    </row>
    <row r="209" spans="1:88" s="53" customFormat="1" ht="24.95" hidden="1" customHeight="1">
      <c r="A209" s="102">
        <v>209</v>
      </c>
      <c r="B209" s="102" t="s">
        <v>3004</v>
      </c>
      <c r="C209" s="102" t="s">
        <v>3005</v>
      </c>
      <c r="D209" s="102" t="s">
        <v>3006</v>
      </c>
      <c r="E209" s="102" t="s">
        <v>3007</v>
      </c>
      <c r="F209" s="102" t="s">
        <v>24</v>
      </c>
      <c r="G209" s="102">
        <v>9</v>
      </c>
      <c r="H209" s="102" t="s">
        <v>49</v>
      </c>
      <c r="I209" s="102" t="s">
        <v>40</v>
      </c>
      <c r="J209" s="102" t="s">
        <v>2328</v>
      </c>
      <c r="K209" s="102" t="s">
        <v>3008</v>
      </c>
      <c r="L209" s="102" t="s">
        <v>43</v>
      </c>
      <c r="M209" s="102" t="s">
        <v>162</v>
      </c>
      <c r="N209" s="102" t="s">
        <v>3009</v>
      </c>
      <c r="O209" s="102" t="s">
        <v>150</v>
      </c>
      <c r="P209" s="102" t="s">
        <v>150</v>
      </c>
      <c r="Q209" s="102"/>
      <c r="R209" s="102" t="s">
        <v>3010</v>
      </c>
      <c r="S209" s="102" t="s">
        <v>3011</v>
      </c>
      <c r="T209" s="211" t="s">
        <v>3012</v>
      </c>
      <c r="U209" s="103"/>
      <c r="V209" s="103">
        <v>30383</v>
      </c>
      <c r="W209" s="111"/>
      <c r="X209" s="111" t="s">
        <v>178</v>
      </c>
      <c r="Y209" s="111"/>
      <c r="Z209" s="111"/>
      <c r="AA209" s="102">
        <v>17</v>
      </c>
      <c r="AB209" s="103">
        <v>44055</v>
      </c>
      <c r="AC209" s="304">
        <v>43525</v>
      </c>
      <c r="AD209" s="103"/>
      <c r="AE209" s="103" t="s">
        <v>3013</v>
      </c>
      <c r="AF209" s="103" t="s">
        <v>3014</v>
      </c>
      <c r="AG209" s="103"/>
      <c r="AH209" s="102">
        <f t="shared" si="62"/>
        <v>2</v>
      </c>
      <c r="AI209" s="103" t="s">
        <v>161</v>
      </c>
      <c r="AJ209" s="103" t="s">
        <v>160</v>
      </c>
      <c r="AK209" s="103"/>
      <c r="AL209" s="212" t="s">
        <v>162</v>
      </c>
      <c r="AM209" s="103" t="s">
        <v>149</v>
      </c>
      <c r="AN209" s="103"/>
      <c r="AO209" s="103" t="s">
        <v>163</v>
      </c>
      <c r="AP209" s="103" t="s">
        <v>3015</v>
      </c>
      <c r="AQ209" s="103" t="s">
        <v>164</v>
      </c>
      <c r="AR209" s="103"/>
      <c r="AS209" s="103"/>
      <c r="AT209" s="438" t="s">
        <v>419</v>
      </c>
      <c r="AU209" s="102" t="s">
        <v>3016</v>
      </c>
      <c r="AV209" s="103"/>
      <c r="AW209" s="105">
        <v>43528</v>
      </c>
      <c r="AX209" s="105">
        <v>43770</v>
      </c>
      <c r="AY209" s="105" t="s">
        <v>149</v>
      </c>
      <c r="AZ209" s="105"/>
      <c r="BA209" s="105"/>
      <c r="BB209" s="105"/>
      <c r="BC209" s="106" t="s">
        <v>3017</v>
      </c>
      <c r="BD209" s="105">
        <v>45061</v>
      </c>
      <c r="BE209" s="105" t="s">
        <v>162</v>
      </c>
      <c r="BF209" s="105">
        <v>45110</v>
      </c>
      <c r="BG209" s="105" t="s">
        <v>162</v>
      </c>
      <c r="BH209" s="103"/>
      <c r="BI209" s="103"/>
      <c r="BJ209" s="103"/>
      <c r="BK209" s="107"/>
      <c r="BL209" s="102" t="s">
        <v>18</v>
      </c>
      <c r="BM209" s="238"/>
      <c r="BN209" s="287"/>
      <c r="BO209" s="102"/>
      <c r="BP209" s="102"/>
      <c r="BQ209" s="102"/>
      <c r="BR209" s="102"/>
      <c r="BS209" s="102"/>
      <c r="BT209" s="102"/>
      <c r="BU209" s="102"/>
      <c r="BV209" s="102"/>
      <c r="BW209" s="102" t="s">
        <v>162</v>
      </c>
      <c r="BX209" s="102"/>
      <c r="BY209" s="102"/>
      <c r="BZ209" s="109"/>
      <c r="CA209" s="109"/>
      <c r="CB209" s="102"/>
      <c r="CC209" s="102"/>
      <c r="CD209" s="102"/>
      <c r="CE209" s="102"/>
      <c r="CF209" s="406">
        <v>3</v>
      </c>
      <c r="CG209" s="102"/>
      <c r="CH209" s="102"/>
      <c r="CI209" s="102" t="s">
        <v>1830</v>
      </c>
      <c r="CJ209"/>
    </row>
    <row r="210" spans="1:88" s="53" customFormat="1" ht="24.95" hidden="1" customHeight="1">
      <c r="A210" s="102">
        <v>210</v>
      </c>
      <c r="B210" s="102" t="s">
        <v>3018</v>
      </c>
      <c r="C210" s="102" t="s">
        <v>3019</v>
      </c>
      <c r="D210" s="102"/>
      <c r="E210" s="102" t="s">
        <v>3020</v>
      </c>
      <c r="F210" s="102" t="s">
        <v>25</v>
      </c>
      <c r="G210" s="102">
        <v>9</v>
      </c>
      <c r="H210" s="102" t="s">
        <v>52</v>
      </c>
      <c r="I210" s="102" t="s">
        <v>41</v>
      </c>
      <c r="J210" s="102" t="s">
        <v>3021</v>
      </c>
      <c r="K210" s="102" t="s">
        <v>3022</v>
      </c>
      <c r="L210" s="102" t="s">
        <v>41</v>
      </c>
      <c r="M210" s="102" t="s">
        <v>149</v>
      </c>
      <c r="N210" s="102"/>
      <c r="O210" s="102" t="s">
        <v>150</v>
      </c>
      <c r="P210" s="102" t="s">
        <v>150</v>
      </c>
      <c r="Q210" s="102"/>
      <c r="R210" s="102" t="s">
        <v>3023</v>
      </c>
      <c r="S210" s="102" t="s">
        <v>3024</v>
      </c>
      <c r="T210" s="211" t="s">
        <v>3025</v>
      </c>
      <c r="U210" s="103" t="s">
        <v>3026</v>
      </c>
      <c r="V210" s="103">
        <v>29221</v>
      </c>
      <c r="W210" s="111" t="s">
        <v>3027</v>
      </c>
      <c r="X210" s="111" t="s">
        <v>2388</v>
      </c>
      <c r="Y210" s="111" t="s">
        <v>156</v>
      </c>
      <c r="Z210" s="111"/>
      <c r="AA210" s="102">
        <v>11</v>
      </c>
      <c r="AB210" s="103">
        <v>43810</v>
      </c>
      <c r="AC210" s="304">
        <v>43525</v>
      </c>
      <c r="AD210" s="103"/>
      <c r="AE210" s="103" t="s">
        <v>3028</v>
      </c>
      <c r="AF210" s="103" t="s">
        <v>3029</v>
      </c>
      <c r="AG210" s="103"/>
      <c r="AH210" s="102">
        <f t="shared" si="62"/>
        <v>2</v>
      </c>
      <c r="AI210" s="103" t="s">
        <v>160</v>
      </c>
      <c r="AJ210" s="103" t="s">
        <v>160</v>
      </c>
      <c r="AK210" s="103"/>
      <c r="AL210" s="212" t="s">
        <v>162</v>
      </c>
      <c r="AM210" s="103" t="s">
        <v>149</v>
      </c>
      <c r="AN210" s="103"/>
      <c r="AO210" s="103" t="s">
        <v>163</v>
      </c>
      <c r="AP210" s="103" t="s">
        <v>180</v>
      </c>
      <c r="AQ210" s="103" t="s">
        <v>202</v>
      </c>
      <c r="AR210" s="103" t="s">
        <v>162</v>
      </c>
      <c r="AS210" s="103"/>
      <c r="AT210" s="438" t="s">
        <v>218</v>
      </c>
      <c r="AU210" s="102" t="s">
        <v>3030</v>
      </c>
      <c r="AV210" s="103"/>
      <c r="AW210" s="105">
        <v>43528</v>
      </c>
      <c r="AX210" s="105">
        <v>43770</v>
      </c>
      <c r="AY210" s="105" t="s">
        <v>149</v>
      </c>
      <c r="AZ210" s="105"/>
      <c r="BA210" s="105"/>
      <c r="BB210" s="105"/>
      <c r="BC210" s="106" t="s">
        <v>3031</v>
      </c>
      <c r="BD210" s="105">
        <v>44470</v>
      </c>
      <c r="BE210" s="105" t="s">
        <v>149</v>
      </c>
      <c r="BF210" s="105">
        <v>44732</v>
      </c>
      <c r="BG210" s="105" t="s">
        <v>149</v>
      </c>
      <c r="BH210" s="103"/>
      <c r="BI210" s="103"/>
      <c r="BJ210" s="103"/>
      <c r="BK210" s="107">
        <v>45229</v>
      </c>
      <c r="BL210" s="102" t="s">
        <v>17</v>
      </c>
      <c r="BM210" s="102">
        <f>DATEDIF(AW210,BK210, "M")+1</f>
        <v>56</v>
      </c>
      <c r="BN210" s="287">
        <f>DATEDIF(AX210,BK210, "M")+1</f>
        <v>48</v>
      </c>
      <c r="BO210" s="330" t="s">
        <v>3032</v>
      </c>
      <c r="BP210" s="102">
        <v>0</v>
      </c>
      <c r="BQ210" s="102"/>
      <c r="BR210" s="102"/>
      <c r="BS210" s="102"/>
      <c r="BT210" s="102"/>
      <c r="BU210" s="102"/>
      <c r="BV210" s="102"/>
      <c r="BW210" s="102" t="s">
        <v>3033</v>
      </c>
      <c r="BX210" s="102"/>
      <c r="BY210" s="102"/>
      <c r="BZ210" s="109"/>
      <c r="CA210" s="109"/>
      <c r="CB210" s="102"/>
      <c r="CC210" s="102"/>
      <c r="CD210" s="102"/>
      <c r="CE210" s="102"/>
      <c r="CF210" s="406">
        <v>4</v>
      </c>
      <c r="CG210" s="102"/>
      <c r="CH210" s="102"/>
      <c r="CI210" s="102" t="s">
        <v>1830</v>
      </c>
      <c r="CJ210"/>
    </row>
    <row r="211" spans="1:88" s="53" customFormat="1" ht="24.95" customHeight="1">
      <c r="A211" s="102">
        <v>211</v>
      </c>
      <c r="B211" s="102" t="s">
        <v>3034</v>
      </c>
      <c r="C211" s="102" t="s">
        <v>3035</v>
      </c>
      <c r="D211" s="102"/>
      <c r="E211" s="102" t="s">
        <v>3036</v>
      </c>
      <c r="F211" s="102" t="s">
        <v>24</v>
      </c>
      <c r="G211" s="102">
        <v>9</v>
      </c>
      <c r="H211" s="102" t="s">
        <v>57</v>
      </c>
      <c r="I211" s="102" t="s">
        <v>33</v>
      </c>
      <c r="J211" s="102" t="s">
        <v>3037</v>
      </c>
      <c r="K211" s="102" t="s">
        <v>3038</v>
      </c>
      <c r="L211" s="102" t="s">
        <v>33</v>
      </c>
      <c r="M211" s="102" t="s">
        <v>149</v>
      </c>
      <c r="N211" s="102">
        <v>201000282</v>
      </c>
      <c r="O211" s="102" t="s">
        <v>150</v>
      </c>
      <c r="P211" s="102" t="s">
        <v>150</v>
      </c>
      <c r="Q211" s="102"/>
      <c r="R211" s="102" t="s">
        <v>3039</v>
      </c>
      <c r="S211" s="102" t="s">
        <v>3040</v>
      </c>
      <c r="T211" s="211" t="s">
        <v>3041</v>
      </c>
      <c r="U211" s="103" t="s">
        <v>3042</v>
      </c>
      <c r="V211" s="103">
        <v>29803</v>
      </c>
      <c r="W211" s="111" t="s">
        <v>3043</v>
      </c>
      <c r="X211" s="111" t="s">
        <v>2507</v>
      </c>
      <c r="Y211" s="111"/>
      <c r="Z211" s="111"/>
      <c r="AA211" s="102">
        <v>28</v>
      </c>
      <c r="AB211" s="103">
        <v>43556</v>
      </c>
      <c r="AC211" s="304">
        <v>43525</v>
      </c>
      <c r="AD211" s="103"/>
      <c r="AE211" s="103" t="s">
        <v>3044</v>
      </c>
      <c r="AF211" s="103" t="s">
        <v>3045</v>
      </c>
      <c r="AG211" s="103"/>
      <c r="AH211" s="102">
        <f t="shared" si="62"/>
        <v>2</v>
      </c>
      <c r="AI211" s="103"/>
      <c r="AJ211" s="103"/>
      <c r="AK211" s="103"/>
      <c r="AL211" s="103"/>
      <c r="AM211" s="103"/>
      <c r="AN211" s="103"/>
      <c r="AO211" s="103" t="s">
        <v>163</v>
      </c>
      <c r="AP211" s="103" t="s">
        <v>180</v>
      </c>
      <c r="AQ211" s="103"/>
      <c r="AR211" s="103"/>
      <c r="AS211" s="103"/>
      <c r="AT211" s="438" t="s">
        <v>584</v>
      </c>
      <c r="AU211" s="102" t="s">
        <v>3046</v>
      </c>
      <c r="AV211" s="103"/>
      <c r="AW211" s="105">
        <v>43528</v>
      </c>
      <c r="AX211" s="105">
        <v>43770</v>
      </c>
      <c r="AY211" s="105" t="s">
        <v>149</v>
      </c>
      <c r="AZ211" s="105"/>
      <c r="BA211" s="105">
        <v>43934</v>
      </c>
      <c r="BB211" s="105"/>
      <c r="BC211" s="106" t="s">
        <v>3047</v>
      </c>
      <c r="BD211" s="105">
        <v>44470</v>
      </c>
      <c r="BE211" s="105" t="s">
        <v>149</v>
      </c>
      <c r="BF211" s="105">
        <v>44732</v>
      </c>
      <c r="BG211" s="105" t="s">
        <v>149</v>
      </c>
      <c r="BH211" s="103"/>
      <c r="BI211" s="103"/>
      <c r="BJ211" s="103"/>
      <c r="BK211" s="107">
        <v>45483</v>
      </c>
      <c r="BL211" s="102" t="s">
        <v>17</v>
      </c>
      <c r="BM211" s="102">
        <f>DATEDIF(AW211,BK211, "M")+1</f>
        <v>65</v>
      </c>
      <c r="BN211" s="287">
        <f>DATEDIF(AX211,BK211, "M")+1</f>
        <v>57</v>
      </c>
      <c r="BO211" s="102"/>
      <c r="BP211" s="102">
        <v>4</v>
      </c>
      <c r="BQ211" s="102">
        <v>1</v>
      </c>
      <c r="BR211" s="102"/>
      <c r="BS211" s="102"/>
      <c r="BT211" s="102"/>
      <c r="BU211" s="102"/>
      <c r="BV211" s="102"/>
      <c r="BW211" s="102" t="s">
        <v>162</v>
      </c>
      <c r="BX211" s="102"/>
      <c r="BY211" s="102"/>
      <c r="BZ211" s="109"/>
      <c r="CA211" s="109"/>
      <c r="CB211" s="102"/>
      <c r="CC211" s="102"/>
      <c r="CD211" s="102"/>
      <c r="CE211" s="102"/>
      <c r="CF211" s="406">
        <v>3</v>
      </c>
      <c r="CG211" s="102"/>
      <c r="CH211" s="102"/>
      <c r="CI211" s="102" t="s">
        <v>1830</v>
      </c>
      <c r="CJ211"/>
    </row>
    <row r="212" spans="1:88" s="53" customFormat="1" ht="24.95" hidden="1" customHeight="1">
      <c r="A212" s="102">
        <v>212</v>
      </c>
      <c r="B212" s="102" t="s">
        <v>3048</v>
      </c>
      <c r="C212" s="102" t="s">
        <v>3049</v>
      </c>
      <c r="D212" s="102"/>
      <c r="E212" s="102" t="s">
        <v>3050</v>
      </c>
      <c r="F212" s="102" t="s">
        <v>25</v>
      </c>
      <c r="G212" s="102">
        <v>9</v>
      </c>
      <c r="H212" s="102" t="s">
        <v>55</v>
      </c>
      <c r="I212" s="102" t="s">
        <v>43</v>
      </c>
      <c r="J212" s="102" t="s">
        <v>2756</v>
      </c>
      <c r="K212" s="102" t="s">
        <v>2756</v>
      </c>
      <c r="L212" s="102" t="s">
        <v>43</v>
      </c>
      <c r="M212" s="102" t="s">
        <v>149</v>
      </c>
      <c r="N212" s="102"/>
      <c r="O212" s="102" t="s">
        <v>321</v>
      </c>
      <c r="P212" s="102" t="s">
        <v>321</v>
      </c>
      <c r="Q212" s="102"/>
      <c r="R212" s="102" t="s">
        <v>3051</v>
      </c>
      <c r="S212" s="102" t="s">
        <v>3052</v>
      </c>
      <c r="T212" s="211" t="s">
        <v>3053</v>
      </c>
      <c r="U212" s="103" t="s">
        <v>3054</v>
      </c>
      <c r="V212" s="103">
        <v>30461</v>
      </c>
      <c r="W212" s="111" t="s">
        <v>3055</v>
      </c>
      <c r="X212" s="111" t="s">
        <v>178</v>
      </c>
      <c r="Y212" s="111"/>
      <c r="Z212" s="111"/>
      <c r="AA212" s="102">
        <v>1</v>
      </c>
      <c r="AB212" s="103">
        <v>43528</v>
      </c>
      <c r="AC212" s="304">
        <v>43525</v>
      </c>
      <c r="AD212" s="103"/>
      <c r="AE212" s="103" t="s">
        <v>3056</v>
      </c>
      <c r="AF212" s="103" t="s">
        <v>3057</v>
      </c>
      <c r="AG212" s="103" t="s">
        <v>3058</v>
      </c>
      <c r="AH212" s="102">
        <f t="shared" si="62"/>
        <v>3</v>
      </c>
      <c r="AI212" s="103" t="s">
        <v>160</v>
      </c>
      <c r="AJ212" s="103" t="s">
        <v>201</v>
      </c>
      <c r="AK212" s="103"/>
      <c r="AL212" s="103" t="s">
        <v>149</v>
      </c>
      <c r="AM212" s="103" t="s">
        <v>162</v>
      </c>
      <c r="AN212" s="103"/>
      <c r="AO212" s="103" t="s">
        <v>163</v>
      </c>
      <c r="AP212" s="103" t="s">
        <v>1867</v>
      </c>
      <c r="AQ212" s="103" t="s">
        <v>2443</v>
      </c>
      <c r="AR212" s="103" t="s">
        <v>149</v>
      </c>
      <c r="AS212" s="110" t="s">
        <v>3059</v>
      </c>
      <c r="AT212" s="438" t="s">
        <v>371</v>
      </c>
      <c r="AU212" s="102" t="s">
        <v>3060</v>
      </c>
      <c r="AV212" s="103"/>
      <c r="AW212" s="105">
        <v>43528</v>
      </c>
      <c r="AX212" s="105">
        <v>43770</v>
      </c>
      <c r="AY212" s="105" t="s">
        <v>149</v>
      </c>
      <c r="AZ212" s="105">
        <v>43770</v>
      </c>
      <c r="BA212" s="105">
        <v>43862</v>
      </c>
      <c r="BB212" s="105"/>
      <c r="BC212" s="106" t="s">
        <v>3061</v>
      </c>
      <c r="BD212" s="105">
        <v>44470</v>
      </c>
      <c r="BE212" s="105" t="s">
        <v>149</v>
      </c>
      <c r="BF212" s="105">
        <v>44732</v>
      </c>
      <c r="BG212" s="105" t="s">
        <v>149</v>
      </c>
      <c r="BH212" s="103"/>
      <c r="BI212" s="103"/>
      <c r="BJ212" s="103"/>
      <c r="BK212" s="107" t="s">
        <v>3062</v>
      </c>
      <c r="BL212" s="102" t="s">
        <v>17</v>
      </c>
      <c r="BM212" s="102">
        <f>DATEDIF(AW212,BK212, "M")+1</f>
        <v>63</v>
      </c>
      <c r="BN212" s="287">
        <f t="shared" ref="BN212:BN213" si="63">DATEDIF(AX212,BK212, "M")+1</f>
        <v>55</v>
      </c>
      <c r="BO212" s="330" t="s">
        <v>3063</v>
      </c>
      <c r="BP212" s="102">
        <v>2</v>
      </c>
      <c r="BQ212" s="102">
        <v>0</v>
      </c>
      <c r="BR212" s="102"/>
      <c r="BS212" s="102"/>
      <c r="BT212" s="102"/>
      <c r="BU212" s="102"/>
      <c r="BV212" s="102"/>
      <c r="BW212" s="102" t="s">
        <v>162</v>
      </c>
      <c r="BX212" s="102"/>
      <c r="BY212" s="102"/>
      <c r="BZ212" s="109"/>
      <c r="CA212" s="109"/>
      <c r="CB212" s="102"/>
      <c r="CC212" s="102"/>
      <c r="CD212" s="102"/>
      <c r="CE212" s="102"/>
      <c r="CF212" s="406">
        <v>0</v>
      </c>
      <c r="CG212" s="102"/>
      <c r="CH212" s="102"/>
      <c r="CI212" s="102" t="s">
        <v>1830</v>
      </c>
      <c r="CJ212"/>
    </row>
    <row r="213" spans="1:88" s="53" customFormat="1" ht="24.95" hidden="1" customHeight="1">
      <c r="A213" s="102">
        <v>213</v>
      </c>
      <c r="B213" s="102" t="s">
        <v>3064</v>
      </c>
      <c r="C213" s="102" t="s">
        <v>3065</v>
      </c>
      <c r="D213" s="102" t="s">
        <v>3066</v>
      </c>
      <c r="E213" s="102" t="s">
        <v>3067</v>
      </c>
      <c r="F213" s="102" t="s">
        <v>25</v>
      </c>
      <c r="G213" s="102">
        <v>9</v>
      </c>
      <c r="H213" s="102" t="s">
        <v>51</v>
      </c>
      <c r="I213" s="102" t="s">
        <v>37</v>
      </c>
      <c r="J213" s="102" t="s">
        <v>3068</v>
      </c>
      <c r="K213" s="102" t="s">
        <v>289</v>
      </c>
      <c r="L213" s="102" t="s">
        <v>30</v>
      </c>
      <c r="M213" s="102" t="s">
        <v>162</v>
      </c>
      <c r="N213" s="102">
        <v>78570</v>
      </c>
      <c r="O213" s="102" t="s">
        <v>150</v>
      </c>
      <c r="P213" s="102" t="s">
        <v>150</v>
      </c>
      <c r="Q213" s="102"/>
      <c r="R213" s="102" t="s">
        <v>3069</v>
      </c>
      <c r="S213" s="347" t="s">
        <v>3070</v>
      </c>
      <c r="T213" s="211" t="s">
        <v>3071</v>
      </c>
      <c r="U213" s="103"/>
      <c r="V213" s="103">
        <v>28082</v>
      </c>
      <c r="W213" s="111" t="s">
        <v>3072</v>
      </c>
      <c r="X213" s="111" t="s">
        <v>178</v>
      </c>
      <c r="Y213" s="111"/>
      <c r="Z213" s="111"/>
      <c r="AA213" s="102">
        <v>30</v>
      </c>
      <c r="AB213" s="103">
        <v>43570</v>
      </c>
      <c r="AC213" s="304">
        <v>43525</v>
      </c>
      <c r="AD213" s="103"/>
      <c r="AE213" s="103" t="s">
        <v>3073</v>
      </c>
      <c r="AF213" s="103" t="s">
        <v>3074</v>
      </c>
      <c r="AG213" s="103"/>
      <c r="AH213" s="102">
        <f t="shared" si="62"/>
        <v>2</v>
      </c>
      <c r="AI213" s="103" t="s">
        <v>161</v>
      </c>
      <c r="AJ213" s="103" t="s">
        <v>160</v>
      </c>
      <c r="AK213" s="103"/>
      <c r="AL213" s="103" t="s">
        <v>149</v>
      </c>
      <c r="AM213" s="103"/>
      <c r="AN213" s="103"/>
      <c r="AO213" s="103" t="s">
        <v>163</v>
      </c>
      <c r="AP213" s="103" t="s">
        <v>202</v>
      </c>
      <c r="AQ213" s="103" t="s">
        <v>249</v>
      </c>
      <c r="AR213" s="103"/>
      <c r="AS213" s="103"/>
      <c r="AT213" s="438" t="s">
        <v>284</v>
      </c>
      <c r="AU213" s="102" t="s">
        <v>3075</v>
      </c>
      <c r="AV213" s="103"/>
      <c r="AW213" s="105">
        <v>43528</v>
      </c>
      <c r="AX213" s="105">
        <v>43770</v>
      </c>
      <c r="AY213" s="105" t="s">
        <v>149</v>
      </c>
      <c r="AZ213" s="105">
        <v>44369</v>
      </c>
      <c r="BA213" s="105">
        <v>44083</v>
      </c>
      <c r="BB213" s="105"/>
      <c r="BC213" s="106" t="s">
        <v>3076</v>
      </c>
      <c r="BD213" s="105">
        <v>44470</v>
      </c>
      <c r="BE213" s="105" t="s">
        <v>149</v>
      </c>
      <c r="BF213" s="105">
        <v>44732</v>
      </c>
      <c r="BG213" s="105" t="s">
        <v>149</v>
      </c>
      <c r="BH213" s="103"/>
      <c r="BI213" s="103">
        <v>45187</v>
      </c>
      <c r="BJ213" s="103"/>
      <c r="BK213" s="107">
        <v>45226</v>
      </c>
      <c r="BL213" s="102" t="s">
        <v>17</v>
      </c>
      <c r="BM213" s="238"/>
      <c r="BN213" s="287">
        <f t="shared" si="63"/>
        <v>48</v>
      </c>
      <c r="BO213" s="102"/>
      <c r="BP213" s="102">
        <v>2</v>
      </c>
      <c r="BQ213" s="102">
        <v>2</v>
      </c>
      <c r="BR213" s="102"/>
      <c r="BS213" s="102"/>
      <c r="BT213" s="102"/>
      <c r="BU213" s="102"/>
      <c r="BV213" s="102"/>
      <c r="BW213" s="102" t="s">
        <v>162</v>
      </c>
      <c r="BX213" s="102"/>
      <c r="BY213" s="102"/>
      <c r="BZ213" s="109">
        <v>45047</v>
      </c>
      <c r="CA213" s="109">
        <v>45229</v>
      </c>
      <c r="CB213" s="102">
        <v>6</v>
      </c>
      <c r="CC213" s="102"/>
      <c r="CD213" s="102"/>
      <c r="CE213" s="102"/>
      <c r="CF213" s="406">
        <v>3</v>
      </c>
      <c r="CG213" s="102"/>
      <c r="CH213" s="102"/>
      <c r="CI213" s="102" t="s">
        <v>814</v>
      </c>
      <c r="CJ213"/>
    </row>
    <row r="214" spans="1:88" s="53" customFormat="1" ht="24.95" hidden="1" customHeight="1">
      <c r="A214" s="102">
        <v>214</v>
      </c>
      <c r="B214" s="102" t="s">
        <v>3077</v>
      </c>
      <c r="C214" s="102" t="s">
        <v>3078</v>
      </c>
      <c r="D214" s="102" t="s">
        <v>3079</v>
      </c>
      <c r="E214" s="102" t="s">
        <v>3080</v>
      </c>
      <c r="F214" s="102" t="s">
        <v>25</v>
      </c>
      <c r="G214" s="102">
        <v>9</v>
      </c>
      <c r="H214" s="102" t="s">
        <v>51</v>
      </c>
      <c r="I214" s="102" t="s">
        <v>30</v>
      </c>
      <c r="J214" s="102" t="s">
        <v>1183</v>
      </c>
      <c r="K214" s="102" t="s">
        <v>3081</v>
      </c>
      <c r="L214" s="102" t="s">
        <v>30</v>
      </c>
      <c r="M214" s="102" t="s">
        <v>149</v>
      </c>
      <c r="N214" s="102" t="s">
        <v>3082</v>
      </c>
      <c r="O214" s="102" t="s">
        <v>150</v>
      </c>
      <c r="P214" s="102" t="s">
        <v>150</v>
      </c>
      <c r="Q214" s="102"/>
      <c r="R214" s="102" t="s">
        <v>3083</v>
      </c>
      <c r="S214" s="102" t="s">
        <v>3084</v>
      </c>
      <c r="T214" s="211" t="s">
        <v>3085</v>
      </c>
      <c r="U214" s="103" t="s">
        <v>3086</v>
      </c>
      <c r="V214" s="103">
        <v>27320</v>
      </c>
      <c r="W214" s="111" t="s">
        <v>3087</v>
      </c>
      <c r="X214" s="111" t="s">
        <v>2388</v>
      </c>
      <c r="Y214" s="111" t="s">
        <v>149</v>
      </c>
      <c r="Z214" s="111"/>
      <c r="AA214" s="102">
        <v>2</v>
      </c>
      <c r="AB214" s="103">
        <v>43472</v>
      </c>
      <c r="AC214" s="304">
        <v>43525</v>
      </c>
      <c r="AD214" s="103"/>
      <c r="AE214" s="103" t="s">
        <v>3088</v>
      </c>
      <c r="AF214" s="103"/>
      <c r="AG214" s="103"/>
      <c r="AH214" s="102">
        <f t="shared" si="62"/>
        <v>1</v>
      </c>
      <c r="AI214" s="103" t="s">
        <v>160</v>
      </c>
      <c r="AJ214" s="103"/>
      <c r="AK214" s="103"/>
      <c r="AL214" s="103" t="s">
        <v>149</v>
      </c>
      <c r="AM214" s="103"/>
      <c r="AN214" s="103"/>
      <c r="AO214" s="103" t="s">
        <v>163</v>
      </c>
      <c r="AP214" s="103" t="s">
        <v>1448</v>
      </c>
      <c r="AQ214" s="103" t="s">
        <v>249</v>
      </c>
      <c r="AR214" s="103"/>
      <c r="AS214" s="103"/>
      <c r="AT214" s="439" t="s">
        <v>327</v>
      </c>
      <c r="AU214" s="102" t="s">
        <v>3089</v>
      </c>
      <c r="AV214" s="103"/>
      <c r="AW214" s="105">
        <v>43528</v>
      </c>
      <c r="AX214" s="105">
        <v>43770</v>
      </c>
      <c r="AY214" s="105" t="s">
        <v>149</v>
      </c>
      <c r="AZ214" s="105">
        <v>43724</v>
      </c>
      <c r="BA214" s="105">
        <v>44187</v>
      </c>
      <c r="BB214" s="105"/>
      <c r="BC214" s="106" t="s">
        <v>3090</v>
      </c>
      <c r="BD214" s="105">
        <v>44872</v>
      </c>
      <c r="BE214" s="105" t="s">
        <v>162</v>
      </c>
      <c r="BF214" s="105">
        <v>45110</v>
      </c>
      <c r="BG214" s="105" t="s">
        <v>162</v>
      </c>
      <c r="BH214" s="103"/>
      <c r="BI214" s="103"/>
      <c r="BJ214" s="103"/>
      <c r="BK214" s="107"/>
      <c r="BL214" s="102" t="s">
        <v>18</v>
      </c>
      <c r="BM214" s="238"/>
      <c r="BN214" s="287"/>
      <c r="BO214" s="102"/>
      <c r="BP214" s="102">
        <v>7</v>
      </c>
      <c r="BQ214" s="102">
        <v>5</v>
      </c>
      <c r="BR214" s="102"/>
      <c r="BS214" s="102"/>
      <c r="BT214" s="102"/>
      <c r="BU214" s="102"/>
      <c r="BV214" s="102"/>
      <c r="BW214" s="102" t="s">
        <v>162</v>
      </c>
      <c r="BX214" s="102"/>
      <c r="BY214" s="102"/>
      <c r="BZ214" s="109"/>
      <c r="CA214" s="109"/>
      <c r="CB214" s="102"/>
      <c r="CC214" s="102"/>
      <c r="CD214" s="102"/>
      <c r="CE214" s="102"/>
      <c r="CF214" s="406">
        <v>4</v>
      </c>
      <c r="CG214" s="102"/>
      <c r="CH214" s="102"/>
      <c r="CI214" s="102" t="s">
        <v>814</v>
      </c>
      <c r="CJ214"/>
    </row>
    <row r="215" spans="1:88" s="53" customFormat="1" ht="30.95" hidden="1" customHeight="1">
      <c r="A215" s="102">
        <v>215</v>
      </c>
      <c r="B215" s="102" t="s">
        <v>3091</v>
      </c>
      <c r="C215" s="102" t="s">
        <v>3092</v>
      </c>
      <c r="D215" s="102" t="s">
        <v>3093</v>
      </c>
      <c r="E215" s="102" t="s">
        <v>3094</v>
      </c>
      <c r="F215" s="102" t="s">
        <v>25</v>
      </c>
      <c r="G215" s="102">
        <v>9</v>
      </c>
      <c r="H215" s="102" t="s">
        <v>51</v>
      </c>
      <c r="I215" s="102" t="s">
        <v>30</v>
      </c>
      <c r="J215" s="102" t="s">
        <v>3095</v>
      </c>
      <c r="K215" s="102" t="s">
        <v>3096</v>
      </c>
      <c r="L215" s="102" t="s">
        <v>30</v>
      </c>
      <c r="M215" s="102" t="s">
        <v>149</v>
      </c>
      <c r="N215" s="102">
        <v>138807</v>
      </c>
      <c r="O215" s="102" t="s">
        <v>321</v>
      </c>
      <c r="P215" s="102" t="s">
        <v>321</v>
      </c>
      <c r="Q215" s="102"/>
      <c r="R215" s="102" t="s">
        <v>3097</v>
      </c>
      <c r="S215" s="102" t="s">
        <v>3098</v>
      </c>
      <c r="T215" s="214" t="s">
        <v>3099</v>
      </c>
      <c r="U215" s="103" t="s">
        <v>3100</v>
      </c>
      <c r="V215" s="103">
        <v>31819</v>
      </c>
      <c r="W215" s="111" t="s">
        <v>3101</v>
      </c>
      <c r="X215" s="111" t="s">
        <v>2388</v>
      </c>
      <c r="Y215" s="111" t="s">
        <v>156</v>
      </c>
      <c r="Z215" s="111"/>
      <c r="AA215" s="102">
        <v>13</v>
      </c>
      <c r="AB215" s="103">
        <v>42417</v>
      </c>
      <c r="AC215" s="304">
        <v>43525</v>
      </c>
      <c r="AD215" s="103"/>
      <c r="AE215" s="103" t="s">
        <v>3102</v>
      </c>
      <c r="AF215" s="103"/>
      <c r="AG215" s="103"/>
      <c r="AH215" s="102">
        <f t="shared" si="62"/>
        <v>1</v>
      </c>
      <c r="AI215" s="103" t="s">
        <v>160</v>
      </c>
      <c r="AJ215" s="103"/>
      <c r="AK215" s="103"/>
      <c r="AL215" s="103" t="s">
        <v>149</v>
      </c>
      <c r="AM215" s="103"/>
      <c r="AN215" s="103"/>
      <c r="AO215" s="103" t="s">
        <v>163</v>
      </c>
      <c r="AP215" s="103" t="s">
        <v>3103</v>
      </c>
      <c r="AQ215" s="103" t="s">
        <v>3104</v>
      </c>
      <c r="AR215" s="103"/>
      <c r="AS215" s="103"/>
      <c r="AT215" s="439" t="s">
        <v>3105</v>
      </c>
      <c r="AU215" s="102" t="s">
        <v>3106</v>
      </c>
      <c r="AV215" s="103"/>
      <c r="AW215" s="105">
        <v>43528</v>
      </c>
      <c r="AX215" s="105">
        <v>43770</v>
      </c>
      <c r="AY215" s="105" t="s">
        <v>149</v>
      </c>
      <c r="AZ215" s="105">
        <v>43271</v>
      </c>
      <c r="BA215" s="105">
        <v>43977</v>
      </c>
      <c r="BB215" s="105"/>
      <c r="BC215" s="106" t="s">
        <v>3107</v>
      </c>
      <c r="BD215" s="105">
        <v>44470</v>
      </c>
      <c r="BE215" s="105" t="s">
        <v>149</v>
      </c>
      <c r="BF215" s="105">
        <v>44732</v>
      </c>
      <c r="BG215" s="105" t="s">
        <v>149</v>
      </c>
      <c r="BH215" s="103"/>
      <c r="BI215" s="103">
        <v>45152</v>
      </c>
      <c r="BJ215" s="103"/>
      <c r="BK215" s="107">
        <v>45163</v>
      </c>
      <c r="BL215" s="102" t="s">
        <v>17</v>
      </c>
      <c r="BM215" s="102">
        <f t="shared" ref="BM215" si="64">DATEDIF(AW215,BK215, "M")+1</f>
        <v>54</v>
      </c>
      <c r="BN215" s="287">
        <f t="shared" ref="BN215:BN216" si="65">DATEDIF(AX215,BK215, "M")+1</f>
        <v>46</v>
      </c>
      <c r="BO215" s="287" t="s">
        <v>3108</v>
      </c>
      <c r="BP215" s="102">
        <v>2</v>
      </c>
      <c r="BQ215" s="102">
        <v>1</v>
      </c>
      <c r="BR215" s="102"/>
      <c r="BS215" s="102"/>
      <c r="BT215" s="102"/>
      <c r="BU215" s="102"/>
      <c r="BV215" s="102"/>
      <c r="BW215" s="102" t="s">
        <v>162</v>
      </c>
      <c r="BX215" s="102"/>
      <c r="BY215" s="102"/>
      <c r="BZ215" s="109"/>
      <c r="CA215" s="109"/>
      <c r="CB215" s="102"/>
      <c r="CC215" s="102"/>
      <c r="CD215" s="102"/>
      <c r="CE215" s="102"/>
      <c r="CF215" s="406"/>
      <c r="CG215" s="102"/>
      <c r="CH215" s="102"/>
      <c r="CI215" s="102" t="s">
        <v>814</v>
      </c>
      <c r="CJ215"/>
    </row>
    <row r="216" spans="1:88" s="53" customFormat="1" ht="24" customHeight="1">
      <c r="A216" s="102">
        <v>216</v>
      </c>
      <c r="B216" s="102" t="s">
        <v>3109</v>
      </c>
      <c r="C216" s="102" t="s">
        <v>3110</v>
      </c>
      <c r="D216" s="102" t="s">
        <v>3111</v>
      </c>
      <c r="E216" s="102" t="s">
        <v>3112</v>
      </c>
      <c r="F216" s="102" t="s">
        <v>25</v>
      </c>
      <c r="G216" s="102">
        <v>9</v>
      </c>
      <c r="H216" s="102" t="s">
        <v>55</v>
      </c>
      <c r="I216" s="102" t="s">
        <v>43</v>
      </c>
      <c r="J216" s="102" t="s">
        <v>3113</v>
      </c>
      <c r="K216" s="102" t="s">
        <v>3114</v>
      </c>
      <c r="L216" s="102" t="s">
        <v>43</v>
      </c>
      <c r="M216" s="102" t="s">
        <v>149</v>
      </c>
      <c r="N216" s="102" t="s">
        <v>3115</v>
      </c>
      <c r="O216" s="102" t="s">
        <v>321</v>
      </c>
      <c r="P216" s="102" t="s">
        <v>321</v>
      </c>
      <c r="Q216" s="102"/>
      <c r="R216" s="102" t="s">
        <v>3116</v>
      </c>
      <c r="S216" s="102" t="s">
        <v>3117</v>
      </c>
      <c r="T216" s="211" t="s">
        <v>3118</v>
      </c>
      <c r="U216" s="103" t="s">
        <v>3119</v>
      </c>
      <c r="V216" s="103">
        <v>31878</v>
      </c>
      <c r="W216" s="111" t="s">
        <v>3120</v>
      </c>
      <c r="X216" s="111" t="s">
        <v>178</v>
      </c>
      <c r="Y216" s="111"/>
      <c r="Z216" s="111"/>
      <c r="AA216" s="102">
        <v>6</v>
      </c>
      <c r="AB216" s="103">
        <v>43861</v>
      </c>
      <c r="AC216" s="304">
        <v>43525</v>
      </c>
      <c r="AD216" s="103"/>
      <c r="AE216" s="103" t="s">
        <v>3121</v>
      </c>
      <c r="AF216" s="103" t="s">
        <v>3122</v>
      </c>
      <c r="AG216" s="103"/>
      <c r="AH216" s="102">
        <f t="shared" si="62"/>
        <v>2</v>
      </c>
      <c r="AI216" s="103" t="s">
        <v>160</v>
      </c>
      <c r="AJ216" s="103" t="s">
        <v>160</v>
      </c>
      <c r="AK216" s="103"/>
      <c r="AL216" s="103" t="s">
        <v>162</v>
      </c>
      <c r="AM216" s="103" t="s">
        <v>162</v>
      </c>
      <c r="AN216" s="103"/>
      <c r="AO216" s="103" t="s">
        <v>163</v>
      </c>
      <c r="AP216" s="103" t="s">
        <v>202</v>
      </c>
      <c r="AQ216" s="103" t="s">
        <v>249</v>
      </c>
      <c r="AR216" s="103"/>
      <c r="AS216" s="103"/>
      <c r="AT216" s="438" t="s">
        <v>3123</v>
      </c>
      <c r="AU216" s="102" t="s">
        <v>3060</v>
      </c>
      <c r="AV216" s="103"/>
      <c r="AW216" s="105">
        <v>43528</v>
      </c>
      <c r="AX216" s="105">
        <v>43770</v>
      </c>
      <c r="AY216" s="105" t="s">
        <v>149</v>
      </c>
      <c r="AZ216" s="105">
        <v>43918</v>
      </c>
      <c r="BA216" s="105">
        <v>44050</v>
      </c>
      <c r="BB216" s="105"/>
      <c r="BC216" s="106" t="s">
        <v>3124</v>
      </c>
      <c r="BD216" s="105">
        <v>44470</v>
      </c>
      <c r="BE216" s="105" t="s">
        <v>149</v>
      </c>
      <c r="BF216" s="105">
        <v>44732</v>
      </c>
      <c r="BG216" s="105" t="s">
        <v>149</v>
      </c>
      <c r="BH216" s="103">
        <v>45247</v>
      </c>
      <c r="BI216" s="103"/>
      <c r="BJ216" s="103"/>
      <c r="BK216" s="107">
        <v>45441</v>
      </c>
      <c r="BL216" s="102" t="s">
        <v>17</v>
      </c>
      <c r="BM216" s="102">
        <f>DATEDIF(AW216,BK216, "M")+1</f>
        <v>63</v>
      </c>
      <c r="BN216" s="287">
        <f t="shared" si="65"/>
        <v>55</v>
      </c>
      <c r="BO216" s="287" t="s">
        <v>3125</v>
      </c>
      <c r="BP216" s="102">
        <v>0</v>
      </c>
      <c r="BQ216" s="102"/>
      <c r="BR216" s="102"/>
      <c r="BS216" s="102"/>
      <c r="BT216" s="102"/>
      <c r="BU216" s="102"/>
      <c r="BV216" s="102"/>
      <c r="BW216" s="102" t="s">
        <v>162</v>
      </c>
      <c r="BX216" s="102"/>
      <c r="BY216" s="102"/>
      <c r="BZ216" s="109"/>
      <c r="CA216" s="109"/>
      <c r="CB216" s="102"/>
      <c r="CC216" s="102"/>
      <c r="CD216" s="102"/>
      <c r="CE216" s="102"/>
      <c r="CF216" s="406">
        <v>0</v>
      </c>
      <c r="CG216" s="102"/>
      <c r="CH216" s="102"/>
      <c r="CI216" s="102" t="s">
        <v>814</v>
      </c>
      <c r="CJ216"/>
    </row>
    <row r="217" spans="1:88" s="53" customFormat="1" ht="24.95" hidden="1" customHeight="1">
      <c r="A217" s="97">
        <v>217</v>
      </c>
      <c r="B217" s="97" t="s">
        <v>3126</v>
      </c>
      <c r="C217" s="97" t="s">
        <v>3127</v>
      </c>
      <c r="D217" s="97" t="s">
        <v>3128</v>
      </c>
      <c r="E217" s="97" t="s">
        <v>3129</v>
      </c>
      <c r="F217" s="97" t="s">
        <v>25</v>
      </c>
      <c r="G217" s="97">
        <v>9</v>
      </c>
      <c r="H217" s="97" t="s">
        <v>49</v>
      </c>
      <c r="I217" s="97" t="s">
        <v>40</v>
      </c>
      <c r="J217" s="97" t="s">
        <v>2688</v>
      </c>
      <c r="K217" s="97" t="s">
        <v>3130</v>
      </c>
      <c r="L217" s="97" t="s">
        <v>40</v>
      </c>
      <c r="M217" s="97" t="s">
        <v>149</v>
      </c>
      <c r="N217" s="97" t="s">
        <v>3131</v>
      </c>
      <c r="O217" s="97" t="s">
        <v>150</v>
      </c>
      <c r="P217" s="97" t="s">
        <v>150</v>
      </c>
      <c r="Q217" s="97"/>
      <c r="R217" s="97" t="s">
        <v>3132</v>
      </c>
      <c r="S217" s="97" t="s">
        <v>3133</v>
      </c>
      <c r="T217" s="215" t="s">
        <v>3134</v>
      </c>
      <c r="U217" s="98" t="s">
        <v>3135</v>
      </c>
      <c r="V217" s="98">
        <v>31511</v>
      </c>
      <c r="W217" s="179"/>
      <c r="X217" s="179" t="s">
        <v>201</v>
      </c>
      <c r="Y217" s="179"/>
      <c r="Z217" s="179"/>
      <c r="AA217" s="97">
        <v>5</v>
      </c>
      <c r="AB217" s="98">
        <v>43346</v>
      </c>
      <c r="AC217" s="303">
        <v>43525</v>
      </c>
      <c r="AD217" s="98">
        <v>44818</v>
      </c>
      <c r="AE217" s="98" t="s">
        <v>3136</v>
      </c>
      <c r="AF217" s="98" t="s">
        <v>3137</v>
      </c>
      <c r="AG217" s="120"/>
      <c r="AH217" s="97">
        <f>COUNTA(AE217:AF217)</f>
        <v>2</v>
      </c>
      <c r="AI217" s="98" t="s">
        <v>160</v>
      </c>
      <c r="AJ217" s="98" t="s">
        <v>160</v>
      </c>
      <c r="AK217" s="98" t="s">
        <v>201</v>
      </c>
      <c r="AL217" s="98" t="s">
        <v>162</v>
      </c>
      <c r="AM217" s="98"/>
      <c r="AN217" s="98"/>
      <c r="AO217" s="98" t="s">
        <v>181</v>
      </c>
      <c r="AP217" s="98" t="s">
        <v>3138</v>
      </c>
      <c r="AQ217" s="98" t="s">
        <v>181</v>
      </c>
      <c r="AR217" s="98"/>
      <c r="AS217" s="98"/>
      <c r="AT217" s="437" t="s">
        <v>419</v>
      </c>
      <c r="AU217" s="97" t="s">
        <v>3139</v>
      </c>
      <c r="AV217" s="98"/>
      <c r="AW217" s="99">
        <v>43528</v>
      </c>
      <c r="AX217" s="99">
        <v>43770</v>
      </c>
      <c r="AY217" s="99" t="s">
        <v>149</v>
      </c>
      <c r="AZ217" s="99">
        <v>43427</v>
      </c>
      <c r="BA217" s="99">
        <v>43599</v>
      </c>
      <c r="BB217" s="99"/>
      <c r="BC217" s="100" t="s">
        <v>3140</v>
      </c>
      <c r="BD217" s="99"/>
      <c r="BE217" s="99"/>
      <c r="BF217" s="99"/>
      <c r="BG217" s="99"/>
      <c r="BH217" s="97"/>
      <c r="BI217" s="97"/>
      <c r="BJ217" s="97"/>
      <c r="BK217" s="115"/>
      <c r="BL217" s="97" t="s">
        <v>19</v>
      </c>
      <c r="BM217" s="286" t="s">
        <v>19</v>
      </c>
      <c r="BN217" s="286"/>
      <c r="BO217" s="97"/>
      <c r="BP217" s="97">
        <v>1</v>
      </c>
      <c r="BQ217" s="97">
        <v>1</v>
      </c>
      <c r="BR217" s="97"/>
      <c r="BS217" s="97"/>
      <c r="BT217" s="97"/>
      <c r="BU217" s="97"/>
      <c r="BV217" s="97"/>
      <c r="BW217" s="97" t="s">
        <v>3141</v>
      </c>
      <c r="BX217" s="97"/>
      <c r="BY217" s="97"/>
      <c r="BZ217" s="101">
        <v>44398</v>
      </c>
      <c r="CA217" s="101">
        <v>44733</v>
      </c>
      <c r="CB217" s="97">
        <v>12</v>
      </c>
      <c r="CC217" s="97"/>
      <c r="CD217" s="97"/>
      <c r="CE217" s="97"/>
      <c r="CF217" s="119">
        <v>2</v>
      </c>
      <c r="CG217" s="97"/>
      <c r="CH217" s="97"/>
      <c r="CI217" s="97" t="s">
        <v>814</v>
      </c>
      <c r="CJ217"/>
    </row>
    <row r="218" spans="1:88" s="53" customFormat="1" ht="24.95" hidden="1" customHeight="1">
      <c r="A218" s="102">
        <v>218</v>
      </c>
      <c r="B218" s="102" t="s">
        <v>3142</v>
      </c>
      <c r="C218" s="102" t="s">
        <v>3143</v>
      </c>
      <c r="D218" s="102" t="s">
        <v>2660</v>
      </c>
      <c r="E218" s="102" t="s">
        <v>3144</v>
      </c>
      <c r="F218" s="102" t="s">
        <v>25</v>
      </c>
      <c r="G218" s="102">
        <v>9</v>
      </c>
      <c r="H218" s="102" t="s">
        <v>51</v>
      </c>
      <c r="I218" s="102" t="s">
        <v>30</v>
      </c>
      <c r="J218" s="102" t="s">
        <v>3145</v>
      </c>
      <c r="K218" s="102" t="s">
        <v>3145</v>
      </c>
      <c r="L218" s="102" t="s">
        <v>43</v>
      </c>
      <c r="M218" s="102" t="s">
        <v>162</v>
      </c>
      <c r="N218" s="102" t="s">
        <v>3146</v>
      </c>
      <c r="O218" s="102" t="s">
        <v>150</v>
      </c>
      <c r="P218" s="102" t="s">
        <v>150</v>
      </c>
      <c r="Q218" s="102"/>
      <c r="R218" s="102" t="s">
        <v>3147</v>
      </c>
      <c r="S218" s="102" t="s">
        <v>3148</v>
      </c>
      <c r="T218" s="214" t="s">
        <v>3149</v>
      </c>
      <c r="U218" s="288"/>
      <c r="V218" s="103">
        <v>27798</v>
      </c>
      <c r="W218" s="111" t="s">
        <v>3150</v>
      </c>
      <c r="X218" s="111" t="s">
        <v>178</v>
      </c>
      <c r="Y218" s="111"/>
      <c r="Z218" s="111"/>
      <c r="AA218" s="102">
        <v>24</v>
      </c>
      <c r="AB218" s="103">
        <v>43647</v>
      </c>
      <c r="AC218" s="304">
        <v>43525</v>
      </c>
      <c r="AD218" s="103"/>
      <c r="AE218" s="103" t="s">
        <v>3151</v>
      </c>
      <c r="AF218" s="103"/>
      <c r="AG218" s="103"/>
      <c r="AH218" s="102">
        <f t="shared" si="62"/>
        <v>1</v>
      </c>
      <c r="AI218" s="103" t="s">
        <v>161</v>
      </c>
      <c r="AJ218" s="103"/>
      <c r="AK218" s="103"/>
      <c r="AL218" s="103" t="s">
        <v>162</v>
      </c>
      <c r="AM218" s="103"/>
      <c r="AN218" s="103"/>
      <c r="AO218" s="103" t="s">
        <v>163</v>
      </c>
      <c r="AP218" s="103" t="s">
        <v>202</v>
      </c>
      <c r="AQ218" s="103" t="s">
        <v>249</v>
      </c>
      <c r="AR218" s="103"/>
      <c r="AS218" s="103"/>
      <c r="AT218" s="438" t="s">
        <v>327</v>
      </c>
      <c r="AU218" s="102" t="s">
        <v>3152</v>
      </c>
      <c r="AV218" s="103"/>
      <c r="AW218" s="105">
        <v>43528</v>
      </c>
      <c r="AX218" s="105">
        <v>43770</v>
      </c>
      <c r="AY218" s="105" t="s">
        <v>149</v>
      </c>
      <c r="AZ218" s="105">
        <v>44258</v>
      </c>
      <c r="BA218" s="105">
        <v>44287</v>
      </c>
      <c r="BB218" s="105"/>
      <c r="BC218" s="106" t="s">
        <v>3153</v>
      </c>
      <c r="BD218" s="105">
        <v>44470</v>
      </c>
      <c r="BE218" s="105" t="s">
        <v>149</v>
      </c>
      <c r="BF218" s="105">
        <v>44732</v>
      </c>
      <c r="BG218" s="105" t="s">
        <v>149</v>
      </c>
      <c r="BH218" s="102"/>
      <c r="BI218" s="102"/>
      <c r="BJ218" s="102"/>
      <c r="BK218" s="107">
        <v>45258</v>
      </c>
      <c r="BL218" s="102" t="s">
        <v>17</v>
      </c>
      <c r="BM218" s="102">
        <f t="shared" ref="BM218:BM221" si="66">DATEDIF(AW218,BK218, "M")+1</f>
        <v>57</v>
      </c>
      <c r="BN218" s="287">
        <f>DATEDIF(AX218,BK218, "M")+1</f>
        <v>49</v>
      </c>
      <c r="BO218" s="287" t="s">
        <v>3154</v>
      </c>
      <c r="BP218" s="102">
        <v>5</v>
      </c>
      <c r="BQ218" s="102">
        <v>6</v>
      </c>
      <c r="BR218" s="102"/>
      <c r="BS218" s="102"/>
      <c r="BT218" s="102"/>
      <c r="BU218" s="102"/>
      <c r="BV218" s="102"/>
      <c r="BW218" s="102" t="s">
        <v>162</v>
      </c>
      <c r="BX218" s="102"/>
      <c r="BY218" s="102"/>
      <c r="BZ218" s="109"/>
      <c r="CA218" s="109"/>
      <c r="CB218" s="102"/>
      <c r="CC218" s="102"/>
      <c r="CD218" s="102"/>
      <c r="CE218" s="102"/>
      <c r="CF218" s="406">
        <v>2</v>
      </c>
      <c r="CG218" s="102"/>
      <c r="CH218" s="102"/>
      <c r="CI218" s="102" t="s">
        <v>814</v>
      </c>
      <c r="CJ218"/>
    </row>
    <row r="219" spans="1:88" s="53" customFormat="1" ht="24.95" hidden="1" customHeight="1">
      <c r="A219" s="102">
        <v>219</v>
      </c>
      <c r="B219" s="102" t="s">
        <v>3155</v>
      </c>
      <c r="C219" s="102" t="s">
        <v>3156</v>
      </c>
      <c r="D219" s="102" t="s">
        <v>3157</v>
      </c>
      <c r="E219" s="102" t="s">
        <v>3158</v>
      </c>
      <c r="F219" s="102" t="s">
        <v>24</v>
      </c>
      <c r="G219" s="102">
        <v>9</v>
      </c>
      <c r="H219" s="102" t="s">
        <v>49</v>
      </c>
      <c r="I219" s="102" t="s">
        <v>35</v>
      </c>
      <c r="J219" s="102" t="s">
        <v>3159</v>
      </c>
      <c r="K219" s="102" t="s">
        <v>3160</v>
      </c>
      <c r="L219" s="102" t="s">
        <v>43</v>
      </c>
      <c r="M219" s="102" t="s">
        <v>162</v>
      </c>
      <c r="N219" s="102"/>
      <c r="O219" s="102" t="s">
        <v>150</v>
      </c>
      <c r="P219" s="102" t="s">
        <v>150</v>
      </c>
      <c r="Q219" s="102"/>
      <c r="R219" s="102" t="s">
        <v>3161</v>
      </c>
      <c r="S219" s="102" t="s">
        <v>3162</v>
      </c>
      <c r="T219" s="211" t="s">
        <v>3163</v>
      </c>
      <c r="U219" s="103" t="s">
        <v>3164</v>
      </c>
      <c r="V219" s="103">
        <v>29084</v>
      </c>
      <c r="W219" s="111" t="s">
        <v>3165</v>
      </c>
      <c r="X219" s="111" t="s">
        <v>2388</v>
      </c>
      <c r="Y219" s="111" t="s">
        <v>156</v>
      </c>
      <c r="Z219" s="111"/>
      <c r="AA219" s="102">
        <v>16</v>
      </c>
      <c r="AB219" s="103">
        <v>43831</v>
      </c>
      <c r="AC219" s="304">
        <v>43525</v>
      </c>
      <c r="AD219" s="103"/>
      <c r="AE219" s="103" t="s">
        <v>3166</v>
      </c>
      <c r="AF219" s="103" t="s">
        <v>3167</v>
      </c>
      <c r="AG219" s="103" t="s">
        <v>3168</v>
      </c>
      <c r="AH219" s="102">
        <f t="shared" si="62"/>
        <v>3</v>
      </c>
      <c r="AI219" s="103" t="s">
        <v>161</v>
      </c>
      <c r="AJ219" s="103" t="s">
        <v>160</v>
      </c>
      <c r="AK219" s="103" t="s">
        <v>160</v>
      </c>
      <c r="AL219" s="103" t="s">
        <v>149</v>
      </c>
      <c r="AM219" s="103"/>
      <c r="AN219" s="103"/>
      <c r="AO219" s="103" t="s">
        <v>163</v>
      </c>
      <c r="AP219" s="103" t="s">
        <v>202</v>
      </c>
      <c r="AQ219" s="103" t="s">
        <v>202</v>
      </c>
      <c r="AR219" s="103"/>
      <c r="AS219" s="103"/>
      <c r="AT219" s="438" t="s">
        <v>203</v>
      </c>
      <c r="AU219" s="102" t="s">
        <v>3169</v>
      </c>
      <c r="AV219" s="103"/>
      <c r="AW219" s="105">
        <v>43528</v>
      </c>
      <c r="AX219" s="105">
        <v>43770</v>
      </c>
      <c r="AY219" s="105" t="s">
        <v>149</v>
      </c>
      <c r="AZ219" s="105">
        <v>44887</v>
      </c>
      <c r="BA219" s="105">
        <v>44887</v>
      </c>
      <c r="BB219" s="105"/>
      <c r="BC219" s="106" t="s">
        <v>3170</v>
      </c>
      <c r="BD219" s="105">
        <v>44470</v>
      </c>
      <c r="BE219" s="105" t="s">
        <v>149</v>
      </c>
      <c r="BF219" s="105">
        <v>44732</v>
      </c>
      <c r="BG219" s="105" t="s">
        <v>149</v>
      </c>
      <c r="BH219" s="102"/>
      <c r="BI219" s="102"/>
      <c r="BJ219" s="102"/>
      <c r="BK219" s="107"/>
      <c r="BL219" s="102" t="s">
        <v>18</v>
      </c>
      <c r="BM219" s="238"/>
      <c r="BN219" s="287"/>
      <c r="BO219" s="102"/>
      <c r="BP219" s="102">
        <v>3</v>
      </c>
      <c r="BQ219" s="102"/>
      <c r="BR219" s="102"/>
      <c r="BS219" s="102"/>
      <c r="BT219" s="102"/>
      <c r="BU219" s="102"/>
      <c r="BV219" s="102"/>
      <c r="BW219" s="102" t="s">
        <v>162</v>
      </c>
      <c r="BX219" s="102"/>
      <c r="BY219" s="102"/>
      <c r="BZ219" s="109"/>
      <c r="CA219" s="109"/>
      <c r="CB219" s="102"/>
      <c r="CC219" s="102"/>
      <c r="CD219" s="102"/>
      <c r="CE219" s="102"/>
      <c r="CF219" s="406">
        <v>3</v>
      </c>
      <c r="CG219" s="102"/>
      <c r="CH219" s="102"/>
      <c r="CI219" s="102" t="s">
        <v>814</v>
      </c>
      <c r="CJ219"/>
    </row>
    <row r="220" spans="1:88" s="53" customFormat="1" ht="24.95" hidden="1" customHeight="1">
      <c r="A220" s="102">
        <v>220</v>
      </c>
      <c r="B220" s="102" t="s">
        <v>3171</v>
      </c>
      <c r="C220" s="102" t="s">
        <v>3172</v>
      </c>
      <c r="D220" s="102" t="s">
        <v>3173</v>
      </c>
      <c r="E220" s="102" t="s">
        <v>3174</v>
      </c>
      <c r="F220" s="102" t="s">
        <v>25</v>
      </c>
      <c r="G220" s="102">
        <v>9</v>
      </c>
      <c r="H220" s="102" t="s">
        <v>51</v>
      </c>
      <c r="I220" s="102" t="s">
        <v>37</v>
      </c>
      <c r="J220" s="102" t="s">
        <v>3175</v>
      </c>
      <c r="K220" s="102" t="s">
        <v>3176</v>
      </c>
      <c r="L220" s="102" t="s">
        <v>37</v>
      </c>
      <c r="M220" s="102" t="s">
        <v>149</v>
      </c>
      <c r="N220" s="102" t="s">
        <v>3177</v>
      </c>
      <c r="O220" s="102" t="s">
        <v>150</v>
      </c>
      <c r="P220" s="102" t="s">
        <v>150</v>
      </c>
      <c r="Q220" s="102"/>
      <c r="R220" s="102" t="s">
        <v>3178</v>
      </c>
      <c r="S220" s="102" t="s">
        <v>3179</v>
      </c>
      <c r="T220" s="211" t="s">
        <v>3180</v>
      </c>
      <c r="U220" s="103" t="s">
        <v>2761</v>
      </c>
      <c r="V220" s="103">
        <v>27500</v>
      </c>
      <c r="W220" s="111"/>
      <c r="X220" s="111" t="s">
        <v>178</v>
      </c>
      <c r="Y220" s="111" t="s">
        <v>162</v>
      </c>
      <c r="Z220" s="111"/>
      <c r="AA220" s="102">
        <v>9</v>
      </c>
      <c r="AB220" s="103">
        <v>43396</v>
      </c>
      <c r="AC220" s="304">
        <v>43525</v>
      </c>
      <c r="AD220" s="103"/>
      <c r="AE220" s="103" t="s">
        <v>3181</v>
      </c>
      <c r="AF220" s="103" t="s">
        <v>3182</v>
      </c>
      <c r="AG220" s="103"/>
      <c r="AH220" s="102">
        <f t="shared" si="62"/>
        <v>2</v>
      </c>
      <c r="AI220" s="103" t="s">
        <v>160</v>
      </c>
      <c r="AJ220" s="103" t="s">
        <v>160</v>
      </c>
      <c r="AK220" s="103"/>
      <c r="AL220" s="103" t="s">
        <v>149</v>
      </c>
      <c r="AM220" s="103"/>
      <c r="AN220" s="103"/>
      <c r="AO220" s="103" t="s">
        <v>181</v>
      </c>
      <c r="AP220" s="103" t="s">
        <v>1272</v>
      </c>
      <c r="AQ220" s="103"/>
      <c r="AR220" s="103"/>
      <c r="AS220" s="103"/>
      <c r="AT220" s="438" t="s">
        <v>284</v>
      </c>
      <c r="AU220" s="102" t="s">
        <v>3183</v>
      </c>
      <c r="AV220" s="103"/>
      <c r="AW220" s="105">
        <v>43528</v>
      </c>
      <c r="AX220" s="105">
        <v>43770</v>
      </c>
      <c r="AY220" s="105" t="s">
        <v>149</v>
      </c>
      <c r="AZ220" s="105">
        <v>44404</v>
      </c>
      <c r="BA220" s="105">
        <v>44351</v>
      </c>
      <c r="BB220" s="105"/>
      <c r="BC220" s="106" t="s">
        <v>3184</v>
      </c>
      <c r="BD220" s="105">
        <v>44470</v>
      </c>
      <c r="BE220" s="105" t="s">
        <v>149</v>
      </c>
      <c r="BF220" s="105">
        <v>44732</v>
      </c>
      <c r="BG220" s="105" t="s">
        <v>149</v>
      </c>
      <c r="BH220" s="102"/>
      <c r="BI220" s="104">
        <v>45272</v>
      </c>
      <c r="BJ220" s="104">
        <v>45283</v>
      </c>
      <c r="BK220" s="107">
        <v>44938</v>
      </c>
      <c r="BL220" s="102" t="s">
        <v>17</v>
      </c>
      <c r="BM220" s="102">
        <f t="shared" si="66"/>
        <v>47</v>
      </c>
      <c r="BN220" s="287">
        <f t="shared" ref="BN220:BN221" si="67">DATEDIF(AX220,BK220, "M")+1</f>
        <v>39</v>
      </c>
      <c r="BO220" s="287" t="s">
        <v>3185</v>
      </c>
      <c r="BP220" s="102">
        <v>7</v>
      </c>
      <c r="BQ220" s="102">
        <v>4</v>
      </c>
      <c r="BR220" s="102"/>
      <c r="BS220" s="102"/>
      <c r="BT220" s="102"/>
      <c r="BU220" s="102"/>
      <c r="BV220" s="102"/>
      <c r="BW220" s="102" t="s">
        <v>162</v>
      </c>
      <c r="BX220" s="102"/>
      <c r="BY220" s="102"/>
      <c r="BZ220" s="109"/>
      <c r="CA220" s="109"/>
      <c r="CB220" s="102"/>
      <c r="CC220" s="102"/>
      <c r="CD220" s="102"/>
      <c r="CE220" s="102"/>
      <c r="CF220" s="406">
        <v>3</v>
      </c>
      <c r="CG220" s="102"/>
      <c r="CH220" s="102"/>
      <c r="CI220" s="102" t="s">
        <v>814</v>
      </c>
      <c r="CJ220"/>
    </row>
    <row r="221" spans="1:88" s="53" customFormat="1" ht="24.95" customHeight="1">
      <c r="A221" s="102">
        <v>221</v>
      </c>
      <c r="B221" s="102" t="s">
        <v>3186</v>
      </c>
      <c r="C221" s="102" t="s">
        <v>3187</v>
      </c>
      <c r="D221" s="102" t="s">
        <v>623</v>
      </c>
      <c r="E221" s="102" t="s">
        <v>3188</v>
      </c>
      <c r="F221" s="102" t="s">
        <v>24</v>
      </c>
      <c r="G221" s="102">
        <v>9</v>
      </c>
      <c r="H221" s="102" t="s">
        <v>56</v>
      </c>
      <c r="I221" s="102" t="s">
        <v>38</v>
      </c>
      <c r="J221" s="102" t="s">
        <v>1136</v>
      </c>
      <c r="K221" s="102" t="s">
        <v>3189</v>
      </c>
      <c r="L221" s="102" t="s">
        <v>43</v>
      </c>
      <c r="M221" s="102" t="s">
        <v>162</v>
      </c>
      <c r="N221" s="102"/>
      <c r="O221" s="102" t="s">
        <v>150</v>
      </c>
      <c r="P221" s="102" t="s">
        <v>150</v>
      </c>
      <c r="Q221" s="102"/>
      <c r="R221" s="102" t="s">
        <v>3190</v>
      </c>
      <c r="S221" s="347" t="s">
        <v>3191</v>
      </c>
      <c r="T221" s="213" t="s">
        <v>3192</v>
      </c>
      <c r="U221" s="103" t="s">
        <v>3193</v>
      </c>
      <c r="V221" s="103">
        <v>30008</v>
      </c>
      <c r="W221" s="111" t="s">
        <v>3194</v>
      </c>
      <c r="X221" s="111" t="s">
        <v>2388</v>
      </c>
      <c r="Y221" s="111" t="s">
        <v>156</v>
      </c>
      <c r="Z221" s="111"/>
      <c r="AA221" s="102">
        <v>9</v>
      </c>
      <c r="AB221" s="103">
        <v>43861</v>
      </c>
      <c r="AC221" s="304">
        <v>43525</v>
      </c>
      <c r="AD221" s="103"/>
      <c r="AE221" s="103" t="s">
        <v>3195</v>
      </c>
      <c r="AF221" s="103" t="s">
        <v>3196</v>
      </c>
      <c r="AG221" s="103" t="s">
        <v>3197</v>
      </c>
      <c r="AH221" s="102">
        <f t="shared" si="62"/>
        <v>3</v>
      </c>
      <c r="AI221" s="103" t="s">
        <v>161</v>
      </c>
      <c r="AJ221" s="103" t="s">
        <v>161</v>
      </c>
      <c r="AK221" s="103" t="s">
        <v>160</v>
      </c>
      <c r="AL221" s="103" t="s">
        <v>149</v>
      </c>
      <c r="AM221" s="103" t="s">
        <v>162</v>
      </c>
      <c r="AN221" s="103" t="s">
        <v>162</v>
      </c>
      <c r="AO221" s="103" t="s">
        <v>181</v>
      </c>
      <c r="AP221" s="103" t="s">
        <v>597</v>
      </c>
      <c r="AQ221" s="103"/>
      <c r="AR221" s="103"/>
      <c r="AS221" s="103"/>
      <c r="AT221" s="438" t="s">
        <v>1273</v>
      </c>
      <c r="AU221" s="102" t="s">
        <v>3198</v>
      </c>
      <c r="AV221" s="103"/>
      <c r="AW221" s="105">
        <v>43528</v>
      </c>
      <c r="AX221" s="105">
        <v>43770</v>
      </c>
      <c r="AY221" s="105" t="s">
        <v>149</v>
      </c>
      <c r="AZ221" s="105">
        <v>44239</v>
      </c>
      <c r="BA221" s="105">
        <v>44375</v>
      </c>
      <c r="BB221" s="105"/>
      <c r="BC221" s="106" t="s">
        <v>3199</v>
      </c>
      <c r="BD221" s="105">
        <v>44470</v>
      </c>
      <c r="BE221" s="105" t="s">
        <v>149</v>
      </c>
      <c r="BF221" s="105">
        <v>44732</v>
      </c>
      <c r="BG221" s="105" t="s">
        <v>149</v>
      </c>
      <c r="BH221" s="102"/>
      <c r="BI221" s="102"/>
      <c r="BJ221" s="102"/>
      <c r="BK221" s="107">
        <v>45313</v>
      </c>
      <c r="BL221" s="102" t="s">
        <v>17</v>
      </c>
      <c r="BM221" s="102">
        <f t="shared" si="66"/>
        <v>59</v>
      </c>
      <c r="BN221" s="287">
        <f t="shared" si="67"/>
        <v>51</v>
      </c>
      <c r="BO221" s="287" t="s">
        <v>3200</v>
      </c>
      <c r="BP221" s="102">
        <v>24</v>
      </c>
      <c r="BQ221" s="102">
        <v>6</v>
      </c>
      <c r="BR221" s="102"/>
      <c r="BS221" s="102"/>
      <c r="BT221" s="102"/>
      <c r="BU221" s="102"/>
      <c r="BV221" s="102"/>
      <c r="BW221" s="102" t="s">
        <v>162</v>
      </c>
      <c r="BX221" s="102"/>
      <c r="BY221" s="102"/>
      <c r="BZ221" s="109"/>
      <c r="CA221" s="109"/>
      <c r="CB221" s="102"/>
      <c r="CC221" s="102"/>
      <c r="CD221" s="102"/>
      <c r="CE221" s="102"/>
      <c r="CF221" s="406">
        <v>1</v>
      </c>
      <c r="CG221" s="102"/>
      <c r="CH221" s="102"/>
      <c r="CI221" s="102" t="s">
        <v>814</v>
      </c>
      <c r="CJ221"/>
    </row>
    <row r="222" spans="1:88" s="53" customFormat="1" ht="24.95" hidden="1" customHeight="1">
      <c r="A222" s="102">
        <v>222</v>
      </c>
      <c r="B222" s="102" t="s">
        <v>3201</v>
      </c>
      <c r="C222" s="102" t="s">
        <v>3202</v>
      </c>
      <c r="D222" s="102"/>
      <c r="E222" s="102" t="s">
        <v>3203</v>
      </c>
      <c r="F222" s="102" t="s">
        <v>25</v>
      </c>
      <c r="G222" s="102">
        <v>9</v>
      </c>
      <c r="H222" s="102" t="s">
        <v>50</v>
      </c>
      <c r="I222" s="102" t="s">
        <v>44</v>
      </c>
      <c r="J222" s="102" t="s">
        <v>3204</v>
      </c>
      <c r="K222" s="102" t="s">
        <v>3205</v>
      </c>
      <c r="L222" s="102" t="s">
        <v>42</v>
      </c>
      <c r="M222" s="102" t="s">
        <v>149</v>
      </c>
      <c r="N222" s="102">
        <v>201980015427</v>
      </c>
      <c r="O222" s="102" t="s">
        <v>150</v>
      </c>
      <c r="P222" s="102" t="s">
        <v>150</v>
      </c>
      <c r="Q222" s="102"/>
      <c r="R222" s="102" t="s">
        <v>3206</v>
      </c>
      <c r="S222" s="102" t="s">
        <v>3207</v>
      </c>
      <c r="T222" s="211" t="s">
        <v>3208</v>
      </c>
      <c r="U222" s="103" t="s">
        <v>3209</v>
      </c>
      <c r="V222" s="103">
        <v>33421</v>
      </c>
      <c r="W222" s="111" t="s">
        <v>3210</v>
      </c>
      <c r="X222" s="111" t="s">
        <v>155</v>
      </c>
      <c r="Y222" s="111"/>
      <c r="Z222" s="111"/>
      <c r="AA222" s="102">
        <v>3</v>
      </c>
      <c r="AB222" s="103">
        <v>43815</v>
      </c>
      <c r="AC222" s="304">
        <v>43525</v>
      </c>
      <c r="AD222" s="103"/>
      <c r="AE222" s="103" t="s">
        <v>3211</v>
      </c>
      <c r="AF222" s="103" t="s">
        <v>3212</v>
      </c>
      <c r="AG222" s="103"/>
      <c r="AH222" s="102">
        <f t="shared" si="62"/>
        <v>2</v>
      </c>
      <c r="AI222" s="103" t="s">
        <v>160</v>
      </c>
      <c r="AJ222" s="103" t="s">
        <v>160</v>
      </c>
      <c r="AK222" s="103"/>
      <c r="AL222" s="103" t="s">
        <v>162</v>
      </c>
      <c r="AM222" s="103" t="s">
        <v>149</v>
      </c>
      <c r="AN222" s="103"/>
      <c r="AO222" s="103" t="s">
        <v>181</v>
      </c>
      <c r="AP222" s="103" t="s">
        <v>2211</v>
      </c>
      <c r="AQ222" s="103" t="s">
        <v>2211</v>
      </c>
      <c r="AR222" s="103"/>
      <c r="AS222" s="103"/>
      <c r="AT222" s="438" t="s">
        <v>297</v>
      </c>
      <c r="AU222" s="102" t="s">
        <v>3213</v>
      </c>
      <c r="AV222" s="103"/>
      <c r="AW222" s="105">
        <v>43528</v>
      </c>
      <c r="AX222" s="105">
        <v>43770</v>
      </c>
      <c r="AY222" s="105" t="s">
        <v>149</v>
      </c>
      <c r="AZ222" s="105">
        <v>43609</v>
      </c>
      <c r="BA222" s="105">
        <v>43653</v>
      </c>
      <c r="BB222" s="105"/>
      <c r="BC222" s="106" t="s">
        <v>3214</v>
      </c>
      <c r="BD222" s="105">
        <v>44470</v>
      </c>
      <c r="BE222" s="105" t="s">
        <v>149</v>
      </c>
      <c r="BF222" s="105">
        <v>44732</v>
      </c>
      <c r="BG222" s="105" t="s">
        <v>149</v>
      </c>
      <c r="BH222" s="102"/>
      <c r="BI222" s="102"/>
      <c r="BJ222" s="102"/>
      <c r="BK222" s="107"/>
      <c r="BL222" s="102" t="s">
        <v>18</v>
      </c>
      <c r="BM222" s="238"/>
      <c r="BN222" s="287"/>
      <c r="BO222" s="102"/>
      <c r="BP222" s="102">
        <v>0</v>
      </c>
      <c r="BQ222" s="102">
        <v>5</v>
      </c>
      <c r="BR222" s="102"/>
      <c r="BS222" s="102"/>
      <c r="BT222" s="102"/>
      <c r="BU222" s="102"/>
      <c r="BV222" s="102"/>
      <c r="BW222" s="102" t="s">
        <v>162</v>
      </c>
      <c r="BX222" s="102"/>
      <c r="BY222" s="102"/>
      <c r="BZ222" s="109">
        <v>45078</v>
      </c>
      <c r="CA222" s="109">
        <v>45443</v>
      </c>
      <c r="CB222" s="102">
        <v>12</v>
      </c>
      <c r="CC222" s="102"/>
      <c r="CD222" s="102"/>
      <c r="CE222" s="102"/>
      <c r="CF222" s="406">
        <v>0</v>
      </c>
      <c r="CG222" s="102"/>
      <c r="CH222" s="102"/>
      <c r="CI222" s="102" t="s">
        <v>814</v>
      </c>
      <c r="CJ222"/>
    </row>
    <row r="223" spans="1:88" s="53" customFormat="1" ht="24.95" hidden="1" customHeight="1">
      <c r="A223" s="102">
        <v>223</v>
      </c>
      <c r="B223" s="102" t="s">
        <v>3215</v>
      </c>
      <c r="C223" s="102" t="s">
        <v>3216</v>
      </c>
      <c r="D223" s="102"/>
      <c r="E223" s="102" t="s">
        <v>3217</v>
      </c>
      <c r="F223" s="102" t="s">
        <v>25</v>
      </c>
      <c r="G223" s="102">
        <v>9</v>
      </c>
      <c r="H223" s="102" t="s">
        <v>51</v>
      </c>
      <c r="I223" s="102" t="s">
        <v>30</v>
      </c>
      <c r="J223" s="102" t="s">
        <v>3218</v>
      </c>
      <c r="K223" s="102" t="s">
        <v>3219</v>
      </c>
      <c r="L223" s="102" t="s">
        <v>30</v>
      </c>
      <c r="M223" s="102" t="s">
        <v>149</v>
      </c>
      <c r="N223" s="102"/>
      <c r="O223" s="102" t="s">
        <v>150</v>
      </c>
      <c r="P223" s="102" t="s">
        <v>150</v>
      </c>
      <c r="Q223" s="102"/>
      <c r="R223" s="102" t="s">
        <v>3220</v>
      </c>
      <c r="S223" s="102" t="s">
        <v>3221</v>
      </c>
      <c r="T223" s="211" t="s">
        <v>3222</v>
      </c>
      <c r="U223" s="289" t="s">
        <v>3223</v>
      </c>
      <c r="V223" s="103">
        <v>26828</v>
      </c>
      <c r="W223" s="216" t="s">
        <v>3224</v>
      </c>
      <c r="X223" s="216" t="s">
        <v>178</v>
      </c>
      <c r="Y223" s="216" t="s">
        <v>162</v>
      </c>
      <c r="Z223" s="216"/>
      <c r="AA223" s="102">
        <v>45</v>
      </c>
      <c r="AB223" s="103">
        <v>43840</v>
      </c>
      <c r="AC223" s="304">
        <v>43525</v>
      </c>
      <c r="AD223" s="103"/>
      <c r="AE223" s="103" t="s">
        <v>3225</v>
      </c>
      <c r="AF223" s="103"/>
      <c r="AG223" s="103"/>
      <c r="AH223" s="102">
        <f t="shared" si="62"/>
        <v>1</v>
      </c>
      <c r="AI223" s="103" t="s">
        <v>3226</v>
      </c>
      <c r="AJ223" s="103"/>
      <c r="AK223" s="103"/>
      <c r="AL223" s="103" t="s">
        <v>149</v>
      </c>
      <c r="AM223" s="103"/>
      <c r="AN223" s="103"/>
      <c r="AO223" s="103" t="s">
        <v>163</v>
      </c>
      <c r="AP223" s="103" t="s">
        <v>1448</v>
      </c>
      <c r="AQ223" s="103" t="s">
        <v>1448</v>
      </c>
      <c r="AR223" s="103"/>
      <c r="AS223" s="103"/>
      <c r="AT223" s="438" t="s">
        <v>327</v>
      </c>
      <c r="AU223" s="102" t="s">
        <v>3227</v>
      </c>
      <c r="AV223" s="103"/>
      <c r="AW223" s="105">
        <v>43528</v>
      </c>
      <c r="AX223" s="105">
        <v>43771</v>
      </c>
      <c r="AY223" s="105" t="s">
        <v>149</v>
      </c>
      <c r="AZ223" s="105">
        <v>40464</v>
      </c>
      <c r="BA223" s="105">
        <v>44116</v>
      </c>
      <c r="BB223" s="105"/>
      <c r="BC223" s="106" t="s">
        <v>3228</v>
      </c>
      <c r="BD223" s="105">
        <v>44470</v>
      </c>
      <c r="BE223" s="105" t="s">
        <v>149</v>
      </c>
      <c r="BF223" s="105">
        <v>44732</v>
      </c>
      <c r="BG223" s="105" t="s">
        <v>149</v>
      </c>
      <c r="BH223" s="102"/>
      <c r="BI223" s="102"/>
      <c r="BJ223" s="102"/>
      <c r="BK223" s="107"/>
      <c r="BL223" s="102" t="s">
        <v>18</v>
      </c>
      <c r="BM223" s="238"/>
      <c r="BN223" s="287"/>
      <c r="BO223" s="102"/>
      <c r="BP223" s="102">
        <v>3</v>
      </c>
      <c r="BQ223" s="102">
        <v>7</v>
      </c>
      <c r="BR223" s="102"/>
      <c r="BS223" s="102"/>
      <c r="BT223" s="102"/>
      <c r="BU223" s="102"/>
      <c r="BV223" s="102"/>
      <c r="BW223" s="102" t="s">
        <v>162</v>
      </c>
      <c r="BX223" s="102"/>
      <c r="BY223" s="102"/>
      <c r="BZ223" s="109"/>
      <c r="CA223" s="109"/>
      <c r="CB223" s="102"/>
      <c r="CC223" s="102"/>
      <c r="CD223" s="102"/>
      <c r="CE223" s="102"/>
      <c r="CF223" s="406">
        <v>3</v>
      </c>
      <c r="CG223" s="102"/>
      <c r="CH223" s="102"/>
      <c r="CI223" s="102" t="s">
        <v>814</v>
      </c>
      <c r="CJ223"/>
    </row>
    <row r="224" spans="1:88" s="53" customFormat="1" ht="24.95" hidden="1" customHeight="1">
      <c r="A224" s="102">
        <v>224</v>
      </c>
      <c r="B224" s="97" t="s">
        <v>3229</v>
      </c>
      <c r="C224" s="97" t="s">
        <v>3230</v>
      </c>
      <c r="D224" s="97" t="s">
        <v>3231</v>
      </c>
      <c r="E224" s="97" t="s">
        <v>3232</v>
      </c>
      <c r="F224" s="97" t="s">
        <v>25</v>
      </c>
      <c r="G224" s="97">
        <v>9</v>
      </c>
      <c r="H224" s="97" t="s">
        <v>57</v>
      </c>
      <c r="I224" s="97" t="s">
        <v>33</v>
      </c>
      <c r="J224" s="97" t="s">
        <v>1539</v>
      </c>
      <c r="K224" s="97" t="s">
        <v>2991</v>
      </c>
      <c r="L224" s="97"/>
      <c r="M224" s="97" t="s">
        <v>149</v>
      </c>
      <c r="N224" s="97"/>
      <c r="O224" s="97" t="s">
        <v>150</v>
      </c>
      <c r="P224" s="97" t="s">
        <v>150</v>
      </c>
      <c r="Q224" s="97"/>
      <c r="R224" s="97" t="s">
        <v>3233</v>
      </c>
      <c r="S224" s="209" t="s">
        <v>3234</v>
      </c>
      <c r="T224" s="215" t="s">
        <v>3235</v>
      </c>
      <c r="U224" s="98" t="s">
        <v>3236</v>
      </c>
      <c r="V224" s="98">
        <v>30844</v>
      </c>
      <c r="W224" s="179" t="s">
        <v>3237</v>
      </c>
      <c r="X224" s="179"/>
      <c r="Y224" s="179"/>
      <c r="Z224" s="179"/>
      <c r="AA224" s="97">
        <v>26</v>
      </c>
      <c r="AB224" s="98"/>
      <c r="AC224" s="303">
        <v>43525</v>
      </c>
      <c r="AD224" s="98">
        <v>44818</v>
      </c>
      <c r="AE224" s="98"/>
      <c r="AF224" s="98"/>
      <c r="AG224" s="98"/>
      <c r="AH224" s="97">
        <f t="shared" si="62"/>
        <v>0</v>
      </c>
      <c r="AI224" s="98"/>
      <c r="AJ224" s="98"/>
      <c r="AK224" s="98"/>
      <c r="AL224" s="98"/>
      <c r="AM224" s="98"/>
      <c r="AN224" s="98"/>
      <c r="AO224" s="98" t="s">
        <v>181</v>
      </c>
      <c r="AP224" s="98" t="s">
        <v>2900</v>
      </c>
      <c r="AQ224" s="98" t="s">
        <v>2900</v>
      </c>
      <c r="AR224" s="98"/>
      <c r="AS224" s="98"/>
      <c r="AT224" s="437" t="s">
        <v>584</v>
      </c>
      <c r="AU224" s="97" t="s">
        <v>3238</v>
      </c>
      <c r="AV224" s="98"/>
      <c r="AW224" s="99">
        <v>43891</v>
      </c>
      <c r="AX224" s="99">
        <v>44136</v>
      </c>
      <c r="AY224" s="99" t="s">
        <v>162</v>
      </c>
      <c r="AZ224" s="99"/>
      <c r="BA224" s="99"/>
      <c r="BB224" s="99"/>
      <c r="BC224" s="100" t="s">
        <v>3237</v>
      </c>
      <c r="BD224" s="99"/>
      <c r="BE224" s="99"/>
      <c r="BF224" s="99"/>
      <c r="BG224" s="99"/>
      <c r="BH224" s="97"/>
      <c r="BI224" s="97"/>
      <c r="BJ224" s="97"/>
      <c r="BK224" s="115"/>
      <c r="BL224" s="97" t="s">
        <v>19</v>
      </c>
      <c r="BM224" s="286" t="s">
        <v>19</v>
      </c>
      <c r="BN224" s="286"/>
      <c r="BO224" s="97"/>
      <c r="BP224" s="97">
        <v>1</v>
      </c>
      <c r="BQ224" s="97">
        <v>2</v>
      </c>
      <c r="BR224" s="97"/>
      <c r="BS224" s="97"/>
      <c r="BT224" s="97"/>
      <c r="BU224" s="97"/>
      <c r="BV224" s="97"/>
      <c r="BW224" s="97" t="s">
        <v>162</v>
      </c>
      <c r="BX224" s="97" t="s">
        <v>149</v>
      </c>
      <c r="BY224" s="97"/>
      <c r="BZ224" s="101">
        <v>43705</v>
      </c>
      <c r="CA224" s="101">
        <v>43914</v>
      </c>
      <c r="CB224" s="97">
        <v>7</v>
      </c>
      <c r="CC224" s="97"/>
      <c r="CD224" s="97"/>
      <c r="CE224" s="97"/>
      <c r="CF224" s="119">
        <v>3</v>
      </c>
      <c r="CG224" s="97"/>
      <c r="CH224" s="97"/>
      <c r="CI224" s="97" t="s">
        <v>814</v>
      </c>
      <c r="CJ224"/>
    </row>
    <row r="225" spans="1:88" s="53" customFormat="1" ht="29.45" customHeight="1">
      <c r="A225" s="217">
        <v>225</v>
      </c>
      <c r="B225" s="217" t="s">
        <v>3239</v>
      </c>
      <c r="C225" s="217" t="s">
        <v>3240</v>
      </c>
      <c r="D225" s="217"/>
      <c r="E225" s="217" t="s">
        <v>3241</v>
      </c>
      <c r="F225" s="217" t="s">
        <v>25</v>
      </c>
      <c r="G225" s="217">
        <v>10</v>
      </c>
      <c r="H225" s="217" t="s">
        <v>52</v>
      </c>
      <c r="I225" s="217" t="s">
        <v>41</v>
      </c>
      <c r="J225" s="217" t="s">
        <v>1429</v>
      </c>
      <c r="K225" s="217" t="s">
        <v>3242</v>
      </c>
      <c r="L225" s="217" t="s">
        <v>43</v>
      </c>
      <c r="M225" s="217" t="s">
        <v>162</v>
      </c>
      <c r="N225" s="217"/>
      <c r="O225" s="217" t="s">
        <v>150</v>
      </c>
      <c r="P225" s="217" t="s">
        <v>150</v>
      </c>
      <c r="Q225" s="217"/>
      <c r="R225" s="217" t="s">
        <v>3243</v>
      </c>
      <c r="S225" s="217" t="s">
        <v>3244</v>
      </c>
      <c r="T225" s="385" t="s">
        <v>3245</v>
      </c>
      <c r="U225" s="218" t="s">
        <v>3246</v>
      </c>
      <c r="V225" s="218">
        <v>29346</v>
      </c>
      <c r="W225" s="290" t="s">
        <v>3247</v>
      </c>
      <c r="X225" s="290" t="s">
        <v>178</v>
      </c>
      <c r="Y225" s="290"/>
      <c r="Z225" s="290"/>
      <c r="AA225" s="217"/>
      <c r="AB225" s="218">
        <v>43861</v>
      </c>
      <c r="AC225" s="312">
        <v>43891</v>
      </c>
      <c r="AD225" s="218"/>
      <c r="AE225" s="218" t="s">
        <v>3248</v>
      </c>
      <c r="AF225" s="218"/>
      <c r="AG225" s="218"/>
      <c r="AH225" s="217">
        <f t="shared" ref="AH225:AH249" si="68">COUNTA(AE225:AG225)</f>
        <v>1</v>
      </c>
      <c r="AI225" s="218"/>
      <c r="AJ225" s="218"/>
      <c r="AK225" s="218"/>
      <c r="AL225" s="218"/>
      <c r="AM225" s="218"/>
      <c r="AN225" s="218"/>
      <c r="AO225" s="218" t="s">
        <v>163</v>
      </c>
      <c r="AP225" s="218" t="s">
        <v>180</v>
      </c>
      <c r="AQ225" s="218" t="s">
        <v>180</v>
      </c>
      <c r="AR225" s="218" t="s">
        <v>162</v>
      </c>
      <c r="AS225" s="218"/>
      <c r="AT225" s="460" t="s">
        <v>218</v>
      </c>
      <c r="AU225" s="217" t="s">
        <v>3249</v>
      </c>
      <c r="AV225" s="218"/>
      <c r="AW225" s="219">
        <v>43892</v>
      </c>
      <c r="AX225" s="345" t="s">
        <v>3250</v>
      </c>
      <c r="AY225" s="218" t="s">
        <v>149</v>
      </c>
      <c r="AZ225" s="219">
        <v>44452</v>
      </c>
      <c r="BA225" s="219">
        <v>44531</v>
      </c>
      <c r="BB225" s="219"/>
      <c r="BC225" s="220" t="s">
        <v>3247</v>
      </c>
      <c r="BD225" s="219">
        <v>44872</v>
      </c>
      <c r="BE225" s="219" t="s">
        <v>149</v>
      </c>
      <c r="BF225" s="219">
        <v>45476</v>
      </c>
      <c r="BG225" s="219" t="s">
        <v>149</v>
      </c>
      <c r="BH225" s="218"/>
      <c r="BI225" s="218"/>
      <c r="BJ225" s="218"/>
      <c r="BK225" s="221">
        <v>45538</v>
      </c>
      <c r="BL225" s="217" t="s">
        <v>17</v>
      </c>
      <c r="BM225" s="291">
        <f>DATEDIF(AW225,BK225, "M")+1</f>
        <v>55</v>
      </c>
      <c r="BN225" s="217" t="e">
        <f>DATEDIF(AX225,BK225, "M")+1</f>
        <v>#VALUE!</v>
      </c>
      <c r="BO225" s="217" t="s">
        <v>3251</v>
      </c>
      <c r="BP225" s="217">
        <v>0</v>
      </c>
      <c r="BQ225" s="217"/>
      <c r="BR225" s="217"/>
      <c r="BS225" s="217"/>
      <c r="BT225" s="217"/>
      <c r="BU225" s="217"/>
      <c r="BV225" s="217"/>
      <c r="BW225" s="217" t="s">
        <v>162</v>
      </c>
      <c r="BX225" s="217"/>
      <c r="BY225" s="217"/>
      <c r="BZ225" s="222"/>
      <c r="CA225" s="222"/>
      <c r="CB225" s="217"/>
      <c r="CC225" s="217"/>
      <c r="CD225" s="217"/>
      <c r="CE225" s="217"/>
      <c r="CF225" s="414">
        <v>3</v>
      </c>
      <c r="CG225" s="217"/>
      <c r="CH225" s="217"/>
      <c r="CI225" s="217" t="s">
        <v>814</v>
      </c>
      <c r="CJ225"/>
    </row>
    <row r="226" spans="1:88" s="53" customFormat="1" ht="32.450000000000003" hidden="1" customHeight="1">
      <c r="A226" s="217">
        <v>226</v>
      </c>
      <c r="B226" s="217" t="s">
        <v>3252</v>
      </c>
      <c r="C226" s="217" t="s">
        <v>3253</v>
      </c>
      <c r="D226" s="217"/>
      <c r="E226" s="217" t="s">
        <v>3254</v>
      </c>
      <c r="F226" s="217" t="s">
        <v>25</v>
      </c>
      <c r="G226" s="217">
        <v>10</v>
      </c>
      <c r="H226" s="217" t="s">
        <v>52</v>
      </c>
      <c r="I226" s="217" t="s">
        <v>41</v>
      </c>
      <c r="J226" s="217" t="s">
        <v>606</v>
      </c>
      <c r="K226" s="217" t="s">
        <v>3255</v>
      </c>
      <c r="L226" s="217" t="s">
        <v>43</v>
      </c>
      <c r="M226" s="217" t="s">
        <v>162</v>
      </c>
      <c r="N226" s="217">
        <v>2477108</v>
      </c>
      <c r="O226" s="217" t="s">
        <v>150</v>
      </c>
      <c r="P226" s="217" t="s">
        <v>150</v>
      </c>
      <c r="Q226" s="217"/>
      <c r="R226" s="217" t="s">
        <v>3256</v>
      </c>
      <c r="S226" s="217" t="s">
        <v>3257</v>
      </c>
      <c r="T226" s="385" t="s">
        <v>3258</v>
      </c>
      <c r="U226" s="218" t="s">
        <v>3259</v>
      </c>
      <c r="V226" s="218">
        <v>31357</v>
      </c>
      <c r="W226" s="290" t="s">
        <v>3260</v>
      </c>
      <c r="X226" s="290" t="s">
        <v>178</v>
      </c>
      <c r="Y226" s="290"/>
      <c r="Z226" s="290"/>
      <c r="AA226" s="217"/>
      <c r="AB226" s="218">
        <v>43815</v>
      </c>
      <c r="AC226" s="312">
        <v>43891</v>
      </c>
      <c r="AD226" s="218"/>
      <c r="AE226" s="218" t="s">
        <v>3261</v>
      </c>
      <c r="AF226" s="218"/>
      <c r="AG226" s="218"/>
      <c r="AH226" s="217">
        <f t="shared" si="68"/>
        <v>1</v>
      </c>
      <c r="AI226" s="218"/>
      <c r="AJ226" s="218"/>
      <c r="AK226" s="218"/>
      <c r="AL226" s="218"/>
      <c r="AM226" s="218"/>
      <c r="AN226" s="218"/>
      <c r="AO226" s="218" t="s">
        <v>163</v>
      </c>
      <c r="AP226" s="218" t="s">
        <v>180</v>
      </c>
      <c r="AQ226" s="218" t="s">
        <v>180</v>
      </c>
      <c r="AR226" s="218" t="s">
        <v>162</v>
      </c>
      <c r="AS226" s="218" t="s">
        <v>3262</v>
      </c>
      <c r="AT226" s="460" t="s">
        <v>218</v>
      </c>
      <c r="AU226" s="217" t="s">
        <v>3263</v>
      </c>
      <c r="AV226" s="218"/>
      <c r="AW226" s="219">
        <v>43893</v>
      </c>
      <c r="AX226" s="345" t="s">
        <v>3250</v>
      </c>
      <c r="AY226" s="218" t="s">
        <v>149</v>
      </c>
      <c r="AZ226" s="219">
        <v>44111</v>
      </c>
      <c r="BA226" s="219">
        <v>44075</v>
      </c>
      <c r="BB226" s="219"/>
      <c r="BC226" s="220" t="s">
        <v>3260</v>
      </c>
      <c r="BD226" s="219">
        <v>44872</v>
      </c>
      <c r="BE226" s="219" t="s">
        <v>149</v>
      </c>
      <c r="BF226" s="219">
        <v>45476</v>
      </c>
      <c r="BG226" s="219" t="s">
        <v>149</v>
      </c>
      <c r="BH226" s="218">
        <v>45747</v>
      </c>
      <c r="BI226" s="218"/>
      <c r="BJ226" s="218"/>
      <c r="BK226" s="221"/>
      <c r="BL226" s="217" t="s">
        <v>18</v>
      </c>
      <c r="BM226" s="291"/>
      <c r="BN226" s="291"/>
      <c r="BO226" s="217"/>
      <c r="BP226" s="217">
        <v>1</v>
      </c>
      <c r="BQ226" s="217">
        <v>2</v>
      </c>
      <c r="BR226" s="217"/>
      <c r="BS226" s="217"/>
      <c r="BT226" s="217"/>
      <c r="BU226" s="217"/>
      <c r="BV226" s="217"/>
      <c r="BW226" s="217" t="s">
        <v>162</v>
      </c>
      <c r="BX226" s="217"/>
      <c r="BY226" s="217"/>
      <c r="BZ226" s="222">
        <v>45586</v>
      </c>
      <c r="CA226" s="222">
        <v>45716</v>
      </c>
      <c r="CB226" s="217">
        <v>4</v>
      </c>
      <c r="CC226" s="217"/>
      <c r="CD226" s="217"/>
      <c r="CE226" s="217"/>
      <c r="CF226" s="414">
        <v>0</v>
      </c>
      <c r="CG226" s="217"/>
      <c r="CH226" s="217"/>
      <c r="CI226" s="217" t="s">
        <v>814</v>
      </c>
      <c r="CJ226"/>
    </row>
    <row r="227" spans="1:88" s="53" customFormat="1" ht="20.45" hidden="1" customHeight="1">
      <c r="A227" s="217">
        <v>227</v>
      </c>
      <c r="B227" s="217" t="s">
        <v>3264</v>
      </c>
      <c r="C227" s="217" t="s">
        <v>3265</v>
      </c>
      <c r="D227" s="217" t="s">
        <v>3266</v>
      </c>
      <c r="E227" s="217" t="s">
        <v>3267</v>
      </c>
      <c r="F227" s="217" t="s">
        <v>25</v>
      </c>
      <c r="G227" s="217">
        <v>10</v>
      </c>
      <c r="H227" s="217" t="s">
        <v>56</v>
      </c>
      <c r="I227" s="217" t="s">
        <v>38</v>
      </c>
      <c r="J227" s="217" t="s">
        <v>2148</v>
      </c>
      <c r="K227" s="217" t="s">
        <v>3268</v>
      </c>
      <c r="L227" s="217" t="s">
        <v>43</v>
      </c>
      <c r="M227" s="217" t="s">
        <v>162</v>
      </c>
      <c r="N227" s="217"/>
      <c r="O227" s="217" t="s">
        <v>321</v>
      </c>
      <c r="P227" s="217" t="s">
        <v>321</v>
      </c>
      <c r="Q227" s="217"/>
      <c r="R227" s="217" t="s">
        <v>3269</v>
      </c>
      <c r="S227" s="217" t="s">
        <v>3270</v>
      </c>
      <c r="T227" s="385" t="s">
        <v>3271</v>
      </c>
      <c r="U227" s="218" t="s">
        <v>3272</v>
      </c>
      <c r="V227" s="218">
        <v>30155</v>
      </c>
      <c r="W227" s="290" t="s">
        <v>3273</v>
      </c>
      <c r="X227" s="290" t="s">
        <v>2897</v>
      </c>
      <c r="Y227" s="290"/>
      <c r="Z227" s="290"/>
      <c r="AA227" s="217"/>
      <c r="AB227" s="218">
        <v>44089</v>
      </c>
      <c r="AC227" s="312">
        <v>43891</v>
      </c>
      <c r="AD227" s="218"/>
      <c r="AE227" s="218" t="s">
        <v>3274</v>
      </c>
      <c r="AF227" s="218" t="s">
        <v>3275</v>
      </c>
      <c r="AG227" s="218"/>
      <c r="AH227" s="217">
        <f t="shared" si="68"/>
        <v>2</v>
      </c>
      <c r="AI227" s="218"/>
      <c r="AJ227" s="218"/>
      <c r="AK227" s="218"/>
      <c r="AL227" s="218"/>
      <c r="AM227" s="218"/>
      <c r="AN227" s="218"/>
      <c r="AO227" s="218" t="s">
        <v>964</v>
      </c>
      <c r="AP227" s="218" t="s">
        <v>597</v>
      </c>
      <c r="AQ227" s="218"/>
      <c r="AR227" s="218"/>
      <c r="AS227" s="218"/>
      <c r="AT227" s="460" t="s">
        <v>1273</v>
      </c>
      <c r="AU227" s="217" t="s">
        <v>3276</v>
      </c>
      <c r="AV227" s="218"/>
      <c r="AW227" s="219">
        <v>43895</v>
      </c>
      <c r="AX227" s="345" t="s">
        <v>3250</v>
      </c>
      <c r="AY227" s="218" t="s">
        <v>149</v>
      </c>
      <c r="AZ227" s="219">
        <v>44309</v>
      </c>
      <c r="BA227" s="219">
        <v>44474</v>
      </c>
      <c r="BB227" s="219"/>
      <c r="BC227" s="220" t="s">
        <v>3273</v>
      </c>
      <c r="BD227" s="219">
        <v>44872</v>
      </c>
      <c r="BE227" s="219" t="s">
        <v>149</v>
      </c>
      <c r="BF227" s="219">
        <v>45476</v>
      </c>
      <c r="BG227" s="219" t="s">
        <v>149</v>
      </c>
      <c r="BH227" s="218"/>
      <c r="BI227" s="218">
        <v>45597</v>
      </c>
      <c r="BJ227" s="218"/>
      <c r="BK227" s="221"/>
      <c r="BL227" s="217" t="s">
        <v>18</v>
      </c>
      <c r="BM227" s="291"/>
      <c r="BN227" s="291"/>
      <c r="BO227" s="217"/>
      <c r="BP227" s="217">
        <v>15</v>
      </c>
      <c r="BQ227" s="217">
        <v>4</v>
      </c>
      <c r="BR227" s="217"/>
      <c r="BS227" s="217"/>
      <c r="BT227" s="217"/>
      <c r="BU227" s="217"/>
      <c r="BV227" s="217"/>
      <c r="BW227" s="217" t="s">
        <v>162</v>
      </c>
      <c r="BX227" s="217"/>
      <c r="BY227" s="217"/>
      <c r="BZ227" s="222"/>
      <c r="CA227" s="222"/>
      <c r="CB227" s="217"/>
      <c r="CC227" s="217"/>
      <c r="CD227" s="217"/>
      <c r="CE227" s="217"/>
      <c r="CF227" s="414">
        <v>0</v>
      </c>
      <c r="CG227" s="217"/>
      <c r="CH227" s="217"/>
      <c r="CI227" s="217" t="s">
        <v>814</v>
      </c>
      <c r="CJ227"/>
    </row>
    <row r="228" spans="1:88" s="53" customFormat="1" ht="29.45" hidden="1" customHeight="1">
      <c r="A228" s="217">
        <v>228</v>
      </c>
      <c r="B228" s="217" t="s">
        <v>3277</v>
      </c>
      <c r="C228" s="217" t="s">
        <v>633</v>
      </c>
      <c r="D228" s="217" t="s">
        <v>3278</v>
      </c>
      <c r="E228" s="217" t="s">
        <v>3279</v>
      </c>
      <c r="F228" s="217" t="s">
        <v>25</v>
      </c>
      <c r="G228" s="217">
        <v>10</v>
      </c>
      <c r="H228" s="217" t="s">
        <v>51</v>
      </c>
      <c r="I228" s="217" t="s">
        <v>30</v>
      </c>
      <c r="J228" s="217" t="s">
        <v>3280</v>
      </c>
      <c r="K228" s="217" t="s">
        <v>3281</v>
      </c>
      <c r="L228" s="217" t="s">
        <v>30</v>
      </c>
      <c r="M228" s="217" t="s">
        <v>149</v>
      </c>
      <c r="N228" s="217"/>
      <c r="O228" s="217" t="s">
        <v>321</v>
      </c>
      <c r="P228" s="217" t="s">
        <v>321</v>
      </c>
      <c r="Q228" s="217"/>
      <c r="R228" s="217" t="s">
        <v>3282</v>
      </c>
      <c r="S228" s="217" t="s">
        <v>3283</v>
      </c>
      <c r="T228" s="385" t="s">
        <v>3284</v>
      </c>
      <c r="U228" s="218" t="s">
        <v>3285</v>
      </c>
      <c r="V228" s="218">
        <v>27816</v>
      </c>
      <c r="W228" s="290" t="s">
        <v>3286</v>
      </c>
      <c r="X228" s="290" t="s">
        <v>178</v>
      </c>
      <c r="Y228" s="290"/>
      <c r="Z228" s="290"/>
      <c r="AA228" s="217"/>
      <c r="AB228" s="218">
        <v>43955</v>
      </c>
      <c r="AC228" s="312">
        <v>43891</v>
      </c>
      <c r="AD228" s="218"/>
      <c r="AE228" s="218" t="s">
        <v>3287</v>
      </c>
      <c r="AF228" s="218"/>
      <c r="AG228" s="218"/>
      <c r="AH228" s="217">
        <f t="shared" si="68"/>
        <v>1</v>
      </c>
      <c r="AI228" s="218"/>
      <c r="AJ228" s="218"/>
      <c r="AK228" s="218"/>
      <c r="AL228" s="218"/>
      <c r="AM228" s="218"/>
      <c r="AN228" s="218"/>
      <c r="AO228" s="218" t="s">
        <v>163</v>
      </c>
      <c r="AP228" s="218" t="s">
        <v>1448</v>
      </c>
      <c r="AQ228" s="218" t="s">
        <v>249</v>
      </c>
      <c r="AR228" s="218"/>
      <c r="AS228" s="218"/>
      <c r="AT228" s="460" t="s">
        <v>327</v>
      </c>
      <c r="AU228" s="217" t="s">
        <v>3288</v>
      </c>
      <c r="AV228" s="218"/>
      <c r="AW228" s="219">
        <v>43906</v>
      </c>
      <c r="AX228" s="346">
        <v>44136</v>
      </c>
      <c r="AY228" s="219" t="s">
        <v>149</v>
      </c>
      <c r="AZ228" s="219"/>
      <c r="BA228" s="219">
        <v>44600</v>
      </c>
      <c r="BB228" s="219"/>
      <c r="BC228" s="220" t="s">
        <v>3286</v>
      </c>
      <c r="BD228" s="219">
        <v>45061</v>
      </c>
      <c r="BE228" s="219" t="s">
        <v>162</v>
      </c>
      <c r="BF228" s="219">
        <v>45476</v>
      </c>
      <c r="BG228" s="219" t="s">
        <v>149</v>
      </c>
      <c r="BH228" s="218"/>
      <c r="BI228" s="218"/>
      <c r="BJ228" s="218"/>
      <c r="BK228" s="221"/>
      <c r="BL228" s="217" t="s">
        <v>18</v>
      </c>
      <c r="BM228" s="291"/>
      <c r="BN228" s="291"/>
      <c r="BO228" s="217"/>
      <c r="BP228" s="217">
        <v>4</v>
      </c>
      <c r="BQ228" s="217">
        <v>3</v>
      </c>
      <c r="BR228" s="217"/>
      <c r="BS228" s="217"/>
      <c r="BT228" s="217"/>
      <c r="BU228" s="217"/>
      <c r="BV228" s="217"/>
      <c r="BW228" s="217" t="s">
        <v>162</v>
      </c>
      <c r="BX228" s="217"/>
      <c r="BY228" s="217"/>
      <c r="BZ228" s="222">
        <v>45566</v>
      </c>
      <c r="CA228" s="222">
        <v>45688</v>
      </c>
      <c r="CB228" s="217">
        <v>4</v>
      </c>
      <c r="CC228" s="217"/>
      <c r="CD228" s="217"/>
      <c r="CE228" s="217"/>
      <c r="CF228" s="414">
        <v>0</v>
      </c>
      <c r="CG228" s="217"/>
      <c r="CH228" s="217"/>
      <c r="CI228" s="217" t="s">
        <v>814</v>
      </c>
      <c r="CJ228"/>
    </row>
    <row r="229" spans="1:88" s="53" customFormat="1" ht="29.45" hidden="1" customHeight="1">
      <c r="A229" s="217">
        <v>229</v>
      </c>
      <c r="B229" s="217" t="s">
        <v>3289</v>
      </c>
      <c r="C229" s="217" t="s">
        <v>3290</v>
      </c>
      <c r="D229" s="217" t="s">
        <v>3291</v>
      </c>
      <c r="E229" s="217" t="s">
        <v>3292</v>
      </c>
      <c r="F229" s="217" t="s">
        <v>25</v>
      </c>
      <c r="G229" s="217">
        <v>10</v>
      </c>
      <c r="H229" s="217" t="s">
        <v>50</v>
      </c>
      <c r="I229" s="217" t="s">
        <v>44</v>
      </c>
      <c r="J229" s="217" t="s">
        <v>1429</v>
      </c>
      <c r="K229" s="217" t="s">
        <v>3293</v>
      </c>
      <c r="L229" s="217" t="s">
        <v>43</v>
      </c>
      <c r="M229" s="217" t="s">
        <v>162</v>
      </c>
      <c r="N229" s="217"/>
      <c r="O229" s="217" t="s">
        <v>150</v>
      </c>
      <c r="P229" s="217" t="s">
        <v>150</v>
      </c>
      <c r="Q229" s="217"/>
      <c r="R229" s="217" t="s">
        <v>3294</v>
      </c>
      <c r="S229" s="217" t="s">
        <v>3295</v>
      </c>
      <c r="T229" s="385" t="s">
        <v>3296</v>
      </c>
      <c r="U229" s="218" t="s">
        <v>3297</v>
      </c>
      <c r="V229" s="218">
        <v>29049</v>
      </c>
      <c r="W229" s="290" t="s">
        <v>3298</v>
      </c>
      <c r="X229" s="290" t="s">
        <v>2897</v>
      </c>
      <c r="Y229" s="290"/>
      <c r="Z229" s="290"/>
      <c r="AA229" s="217"/>
      <c r="AB229" s="218">
        <v>44398</v>
      </c>
      <c r="AC229" s="312">
        <v>43891</v>
      </c>
      <c r="AD229" s="218"/>
      <c r="AE229" s="218" t="s">
        <v>2954</v>
      </c>
      <c r="AF229" s="342" t="s">
        <v>3299</v>
      </c>
      <c r="AG229" s="218"/>
      <c r="AH229" s="217">
        <f t="shared" si="68"/>
        <v>2</v>
      </c>
      <c r="AI229" s="218"/>
      <c r="AJ229" s="218"/>
      <c r="AK229" s="218"/>
      <c r="AL229" s="218"/>
      <c r="AM229" s="218"/>
      <c r="AN229" s="218"/>
      <c r="AO229" s="218" t="s">
        <v>163</v>
      </c>
      <c r="AP229" s="218" t="s">
        <v>249</v>
      </c>
      <c r="AQ229" s="218" t="s">
        <v>249</v>
      </c>
      <c r="AR229" s="218"/>
      <c r="AS229" s="218"/>
      <c r="AT229" s="460" t="s">
        <v>297</v>
      </c>
      <c r="AU229" s="217" t="s">
        <v>3300</v>
      </c>
      <c r="AV229" s="218"/>
      <c r="AW229" s="219">
        <v>43907</v>
      </c>
      <c r="AX229" s="345" t="s">
        <v>3250</v>
      </c>
      <c r="AY229" s="219" t="s">
        <v>149</v>
      </c>
      <c r="AZ229" s="219">
        <v>44596</v>
      </c>
      <c r="BA229" s="219">
        <v>44656</v>
      </c>
      <c r="BB229" s="219"/>
      <c r="BC229" s="220" t="s">
        <v>3298</v>
      </c>
      <c r="BD229" s="219">
        <v>44872</v>
      </c>
      <c r="BE229" s="219" t="s">
        <v>149</v>
      </c>
      <c r="BF229" s="219">
        <v>45476</v>
      </c>
      <c r="BG229" s="219" t="s">
        <v>149</v>
      </c>
      <c r="BH229" s="218"/>
      <c r="BI229" s="218"/>
      <c r="BJ229" s="218"/>
      <c r="BK229" s="221"/>
      <c r="BL229" s="217" t="s">
        <v>18</v>
      </c>
      <c r="BM229" s="291"/>
      <c r="BN229" s="291"/>
      <c r="BO229" s="217"/>
      <c r="BP229" s="217">
        <v>1</v>
      </c>
      <c r="BQ229" s="217">
        <v>6</v>
      </c>
      <c r="BR229" s="217"/>
      <c r="BS229" s="217"/>
      <c r="BT229" s="217"/>
      <c r="BU229" s="217"/>
      <c r="BV229" s="217"/>
      <c r="BW229" s="217" t="s">
        <v>162</v>
      </c>
      <c r="BX229" s="217"/>
      <c r="BY229" s="217"/>
      <c r="BZ229" s="222"/>
      <c r="CA229" s="222"/>
      <c r="CB229" s="217"/>
      <c r="CC229" s="217"/>
      <c r="CD229" s="217"/>
      <c r="CE229" s="217"/>
      <c r="CF229" s="414">
        <v>3</v>
      </c>
      <c r="CG229" s="217"/>
      <c r="CH229" s="217"/>
      <c r="CI229" s="217" t="s">
        <v>814</v>
      </c>
      <c r="CJ229"/>
    </row>
    <row r="230" spans="1:88" s="53" customFormat="1" ht="29.45" hidden="1" customHeight="1">
      <c r="A230" s="217">
        <v>230</v>
      </c>
      <c r="B230" s="217" t="s">
        <v>3301</v>
      </c>
      <c r="C230" s="217" t="s">
        <v>3302</v>
      </c>
      <c r="D230" s="217" t="s">
        <v>3303</v>
      </c>
      <c r="E230" s="217" t="s">
        <v>3304</v>
      </c>
      <c r="F230" s="217" t="s">
        <v>25</v>
      </c>
      <c r="G230" s="217">
        <v>10</v>
      </c>
      <c r="H230" s="217" t="s">
        <v>49</v>
      </c>
      <c r="I230" s="217" t="s">
        <v>35</v>
      </c>
      <c r="J230" s="217" t="s">
        <v>3305</v>
      </c>
      <c r="K230" s="217" t="s">
        <v>3306</v>
      </c>
      <c r="L230" s="217" t="s">
        <v>43</v>
      </c>
      <c r="M230" s="217" t="s">
        <v>162</v>
      </c>
      <c r="N230" s="217"/>
      <c r="O230" s="217" t="s">
        <v>1310</v>
      </c>
      <c r="P230" s="217" t="s">
        <v>1310</v>
      </c>
      <c r="Q230" s="217"/>
      <c r="R230" s="217" t="s">
        <v>3307</v>
      </c>
      <c r="S230" s="217" t="s">
        <v>3308</v>
      </c>
      <c r="T230" s="385" t="s">
        <v>3309</v>
      </c>
      <c r="U230" s="218" t="s">
        <v>3310</v>
      </c>
      <c r="V230" s="218">
        <v>31132</v>
      </c>
      <c r="W230" s="290" t="s">
        <v>3311</v>
      </c>
      <c r="X230" s="290" t="s">
        <v>178</v>
      </c>
      <c r="Y230" s="290"/>
      <c r="Z230" s="290"/>
      <c r="AA230" s="217"/>
      <c r="AB230" s="218">
        <v>44013</v>
      </c>
      <c r="AC230" s="312">
        <v>43891</v>
      </c>
      <c r="AD230" s="218"/>
      <c r="AE230" s="218" t="s">
        <v>3312</v>
      </c>
      <c r="AF230" s="218" t="s">
        <v>3313</v>
      </c>
      <c r="AG230" s="218" t="s">
        <v>3313</v>
      </c>
      <c r="AH230" s="217">
        <f t="shared" si="68"/>
        <v>3</v>
      </c>
      <c r="AI230" s="218"/>
      <c r="AJ230" s="218"/>
      <c r="AK230" s="218"/>
      <c r="AL230" s="218"/>
      <c r="AM230" s="218"/>
      <c r="AN230" s="218"/>
      <c r="AO230" s="218" t="s">
        <v>163</v>
      </c>
      <c r="AP230" s="218" t="s">
        <v>880</v>
      </c>
      <c r="AQ230" s="218" t="s">
        <v>3314</v>
      </c>
      <c r="AR230" s="218" t="s">
        <v>149</v>
      </c>
      <c r="AS230" s="218"/>
      <c r="AT230" s="460" t="s">
        <v>3315</v>
      </c>
      <c r="AU230" s="217" t="s">
        <v>3316</v>
      </c>
      <c r="AV230" s="218"/>
      <c r="AW230" s="219">
        <v>43897</v>
      </c>
      <c r="AX230" s="345" t="s">
        <v>3250</v>
      </c>
      <c r="AY230" s="219" t="s">
        <v>149</v>
      </c>
      <c r="AZ230" s="219">
        <v>44161</v>
      </c>
      <c r="BA230" s="219">
        <v>44214</v>
      </c>
      <c r="BB230" s="219"/>
      <c r="BC230" s="220" t="s">
        <v>3311</v>
      </c>
      <c r="BD230" s="219">
        <v>44872</v>
      </c>
      <c r="BE230" s="219" t="s">
        <v>149</v>
      </c>
      <c r="BF230" s="219">
        <v>45476</v>
      </c>
      <c r="BG230" s="219" t="s">
        <v>149</v>
      </c>
      <c r="BH230" s="218"/>
      <c r="BI230" s="218"/>
      <c r="BJ230" s="218"/>
      <c r="BK230" s="221">
        <v>45188</v>
      </c>
      <c r="BL230" s="223" t="s">
        <v>17</v>
      </c>
      <c r="BM230" s="291">
        <f>DATEDIF(AW230,BK230, "M")+1</f>
        <v>43</v>
      </c>
      <c r="BN230" s="217" t="e">
        <f t="shared" ref="BN230" si="69">DATEDIF(AX230,BK230, "M")+1</f>
        <v>#VALUE!</v>
      </c>
      <c r="BO230" s="338" t="s">
        <v>3317</v>
      </c>
      <c r="BP230" s="217">
        <v>2</v>
      </c>
      <c r="BQ230" s="217">
        <v>1</v>
      </c>
      <c r="BR230" s="217"/>
      <c r="BS230" s="217"/>
      <c r="BT230" s="217"/>
      <c r="BU230" s="217"/>
      <c r="BV230" s="217"/>
      <c r="BW230" s="217" t="s">
        <v>162</v>
      </c>
      <c r="BX230" s="217"/>
      <c r="BY230" s="217"/>
      <c r="BZ230" s="222"/>
      <c r="CA230" s="222"/>
      <c r="CB230" s="217"/>
      <c r="CC230" s="217"/>
      <c r="CD230" s="217"/>
      <c r="CE230" s="217"/>
      <c r="CF230" s="414">
        <v>3</v>
      </c>
      <c r="CG230" s="217"/>
      <c r="CH230" s="217"/>
      <c r="CI230" s="217" t="s">
        <v>814</v>
      </c>
      <c r="CJ230"/>
    </row>
    <row r="231" spans="1:88" s="53" customFormat="1" ht="24.95" hidden="1" customHeight="1">
      <c r="A231" s="217">
        <v>231</v>
      </c>
      <c r="B231" s="217" t="s">
        <v>3318</v>
      </c>
      <c r="C231" s="217" t="s">
        <v>3319</v>
      </c>
      <c r="D231" s="217" t="s">
        <v>3320</v>
      </c>
      <c r="E231" s="217" t="s">
        <v>3321</v>
      </c>
      <c r="F231" s="217" t="s">
        <v>25</v>
      </c>
      <c r="G231" s="217">
        <v>10</v>
      </c>
      <c r="H231" s="217" t="s">
        <v>51</v>
      </c>
      <c r="I231" s="217" t="s">
        <v>30</v>
      </c>
      <c r="J231" s="217" t="s">
        <v>3322</v>
      </c>
      <c r="K231" s="217" t="s">
        <v>1752</v>
      </c>
      <c r="L231" s="217" t="s">
        <v>30</v>
      </c>
      <c r="M231" s="217" t="s">
        <v>162</v>
      </c>
      <c r="N231" s="217"/>
      <c r="O231" s="217" t="s">
        <v>150</v>
      </c>
      <c r="P231" s="217" t="s">
        <v>150</v>
      </c>
      <c r="Q231" s="217" t="s">
        <v>150</v>
      </c>
      <c r="R231" s="217" t="s">
        <v>3323</v>
      </c>
      <c r="S231" s="217" t="s">
        <v>3324</v>
      </c>
      <c r="T231" s="385" t="s">
        <v>3325</v>
      </c>
      <c r="U231" s="218" t="s">
        <v>3326</v>
      </c>
      <c r="V231" s="218">
        <v>29362</v>
      </c>
      <c r="W231" s="290" t="s">
        <v>3327</v>
      </c>
      <c r="X231" s="290" t="s">
        <v>2507</v>
      </c>
      <c r="Y231" s="290"/>
      <c r="Z231" s="290"/>
      <c r="AA231" s="217"/>
      <c r="AB231" s="218"/>
      <c r="AC231" s="312">
        <v>43891</v>
      </c>
      <c r="AD231" s="218"/>
      <c r="AE231" s="218" t="s">
        <v>3328</v>
      </c>
      <c r="AF231" s="218" t="s">
        <v>3329</v>
      </c>
      <c r="AG231" s="218" t="s">
        <v>3330</v>
      </c>
      <c r="AH231" s="217">
        <f t="shared" si="68"/>
        <v>3</v>
      </c>
      <c r="AI231" s="218"/>
      <c r="AJ231" s="218"/>
      <c r="AK231" s="218"/>
      <c r="AL231" s="218"/>
      <c r="AM231" s="218"/>
      <c r="AN231" s="218"/>
      <c r="AO231" s="218" t="s">
        <v>163</v>
      </c>
      <c r="AP231" s="218" t="s">
        <v>444</v>
      </c>
      <c r="AQ231" s="218" t="s">
        <v>1448</v>
      </c>
      <c r="AR231" s="218" t="s">
        <v>149</v>
      </c>
      <c r="AS231" s="218"/>
      <c r="AT231" s="460" t="s">
        <v>327</v>
      </c>
      <c r="AU231" s="217" t="s">
        <v>3331</v>
      </c>
      <c r="AV231" s="218"/>
      <c r="AW231" s="219">
        <v>43898</v>
      </c>
      <c r="AX231" s="219">
        <v>44136</v>
      </c>
      <c r="AY231" s="219" t="s">
        <v>149</v>
      </c>
      <c r="AZ231" s="219"/>
      <c r="BA231" s="219"/>
      <c r="BB231" s="219"/>
      <c r="BC231" s="220" t="s">
        <v>3327</v>
      </c>
      <c r="BD231" s="219">
        <v>44872</v>
      </c>
      <c r="BE231" s="219" t="s">
        <v>149</v>
      </c>
      <c r="BF231" s="219">
        <v>45476</v>
      </c>
      <c r="BG231" s="219" t="s">
        <v>149</v>
      </c>
      <c r="BH231" s="218"/>
      <c r="BI231" s="218"/>
      <c r="BJ231" s="218"/>
      <c r="BK231" s="221">
        <v>44543</v>
      </c>
      <c r="BL231" s="217" t="s">
        <v>17</v>
      </c>
      <c r="BM231" s="291">
        <f>DATEDIF(AW231,BK231, "M")+1</f>
        <v>22</v>
      </c>
      <c r="BN231" s="217">
        <f t="shared" ref="BN231" si="70">DATEDIF(AX231,BK231, "M")+1</f>
        <v>14</v>
      </c>
      <c r="BO231" s="338" t="s">
        <v>3332</v>
      </c>
      <c r="BP231" s="217">
        <v>3</v>
      </c>
      <c r="BQ231" s="217">
        <v>2</v>
      </c>
      <c r="BR231" s="217"/>
      <c r="BS231" s="217"/>
      <c r="BT231" s="217"/>
      <c r="BU231" s="217"/>
      <c r="BV231" s="217"/>
      <c r="BW231" s="217" t="s">
        <v>3333</v>
      </c>
      <c r="BX231" s="217"/>
      <c r="BY231" s="217"/>
      <c r="BZ231" s="222"/>
      <c r="CA231" s="222"/>
      <c r="CB231" s="217"/>
      <c r="CC231" s="217"/>
      <c r="CD231" s="217"/>
      <c r="CE231" s="217"/>
      <c r="CF231" s="414">
        <v>4</v>
      </c>
      <c r="CG231" s="217">
        <v>4</v>
      </c>
      <c r="CH231" s="217"/>
      <c r="CI231" s="217" t="s">
        <v>814</v>
      </c>
      <c r="CJ231"/>
    </row>
    <row r="232" spans="1:88" s="53" customFormat="1" ht="24.95" hidden="1" customHeight="1">
      <c r="A232" s="217">
        <v>232</v>
      </c>
      <c r="B232" s="97" t="s">
        <v>3334</v>
      </c>
      <c r="C232" s="97" t="s">
        <v>3335</v>
      </c>
      <c r="D232" s="97" t="s">
        <v>3336</v>
      </c>
      <c r="E232" s="97" t="s">
        <v>3337</v>
      </c>
      <c r="F232" s="97" t="s">
        <v>24</v>
      </c>
      <c r="G232" s="97">
        <v>10</v>
      </c>
      <c r="H232" s="97" t="s">
        <v>49</v>
      </c>
      <c r="I232" s="97" t="s">
        <v>40</v>
      </c>
      <c r="J232" s="97" t="s">
        <v>3338</v>
      </c>
      <c r="K232" s="97" t="s">
        <v>2299</v>
      </c>
      <c r="L232" s="97" t="s">
        <v>40</v>
      </c>
      <c r="M232" s="97" t="s">
        <v>149</v>
      </c>
      <c r="N232" s="97"/>
      <c r="O232" s="97" t="s">
        <v>321</v>
      </c>
      <c r="P232" s="97" t="s">
        <v>321</v>
      </c>
      <c r="Q232" s="97"/>
      <c r="R232" s="97" t="s">
        <v>3339</v>
      </c>
      <c r="S232" s="97" t="s">
        <v>3340</v>
      </c>
      <c r="T232" s="371" t="s">
        <v>3341</v>
      </c>
      <c r="U232" s="98" t="s">
        <v>3342</v>
      </c>
      <c r="V232" s="98">
        <v>30207</v>
      </c>
      <c r="W232" s="179" t="s">
        <v>3343</v>
      </c>
      <c r="X232" s="179" t="s">
        <v>2388</v>
      </c>
      <c r="Y232" s="179"/>
      <c r="Z232" s="179"/>
      <c r="AA232" s="97"/>
      <c r="AB232" s="98"/>
      <c r="AC232" s="303">
        <v>43891</v>
      </c>
      <c r="AD232" s="98">
        <v>45107</v>
      </c>
      <c r="AE232" s="98" t="s">
        <v>3344</v>
      </c>
      <c r="AF232" s="97"/>
      <c r="AG232" s="97"/>
      <c r="AH232" s="97">
        <f t="shared" si="68"/>
        <v>1</v>
      </c>
      <c r="AI232" s="98"/>
      <c r="AJ232" s="98"/>
      <c r="AK232" s="98"/>
      <c r="AL232" s="98"/>
      <c r="AM232" s="98"/>
      <c r="AN232" s="98"/>
      <c r="AO232" s="98" t="s">
        <v>163</v>
      </c>
      <c r="AP232" s="98"/>
      <c r="AQ232" s="98"/>
      <c r="AR232" s="98"/>
      <c r="AS232" s="98"/>
      <c r="AT232" s="437" t="s">
        <v>419</v>
      </c>
      <c r="AU232" s="97" t="s">
        <v>3345</v>
      </c>
      <c r="AV232" s="98"/>
      <c r="AW232" s="99">
        <v>43899</v>
      </c>
      <c r="AX232" s="99">
        <v>44136</v>
      </c>
      <c r="AY232" s="99" t="s">
        <v>149</v>
      </c>
      <c r="AZ232" s="99"/>
      <c r="BA232" s="99"/>
      <c r="BB232" s="99"/>
      <c r="BC232" s="100" t="s">
        <v>3343</v>
      </c>
      <c r="BD232" s="99"/>
      <c r="BE232" s="99"/>
      <c r="BF232" s="99"/>
      <c r="BG232" s="99"/>
      <c r="BH232" s="98"/>
      <c r="BI232" s="98"/>
      <c r="BJ232" s="98"/>
      <c r="BK232" s="115"/>
      <c r="BL232" s="208" t="s">
        <v>19</v>
      </c>
      <c r="BM232" s="286"/>
      <c r="BN232" s="286"/>
      <c r="BO232" s="97"/>
      <c r="BP232" s="97"/>
      <c r="BQ232" s="97"/>
      <c r="BR232" s="97"/>
      <c r="BS232" s="97"/>
      <c r="BT232" s="97"/>
      <c r="BU232" s="97"/>
      <c r="BV232" s="97"/>
      <c r="BW232" s="97" t="s">
        <v>162</v>
      </c>
      <c r="BX232" s="97"/>
      <c r="BY232" s="97"/>
      <c r="BZ232" s="101"/>
      <c r="CA232" s="101"/>
      <c r="CB232" s="97"/>
      <c r="CC232" s="97"/>
      <c r="CD232" s="97"/>
      <c r="CE232" s="97"/>
      <c r="CF232" s="119">
        <v>1</v>
      </c>
      <c r="CG232" s="97"/>
      <c r="CH232" s="97"/>
      <c r="CI232" s="97" t="s">
        <v>814</v>
      </c>
      <c r="CJ232"/>
    </row>
    <row r="233" spans="1:88" s="53" customFormat="1" ht="24.95" customHeight="1">
      <c r="A233" s="217">
        <v>233</v>
      </c>
      <c r="B233" s="217" t="s">
        <v>3346</v>
      </c>
      <c r="C233" s="217" t="s">
        <v>3347</v>
      </c>
      <c r="D233" s="217" t="s">
        <v>3348</v>
      </c>
      <c r="E233" s="217" t="s">
        <v>3349</v>
      </c>
      <c r="F233" s="217" t="s">
        <v>25</v>
      </c>
      <c r="G233" s="217">
        <v>10</v>
      </c>
      <c r="H233" s="217" t="s">
        <v>51</v>
      </c>
      <c r="I233" s="217" t="s">
        <v>37</v>
      </c>
      <c r="J233" s="217" t="s">
        <v>2811</v>
      </c>
      <c r="K233" s="217" t="s">
        <v>3350</v>
      </c>
      <c r="L233" s="217" t="s">
        <v>43</v>
      </c>
      <c r="M233" s="217" t="s">
        <v>162</v>
      </c>
      <c r="N233" s="217"/>
      <c r="O233" s="217" t="s">
        <v>150</v>
      </c>
      <c r="P233" s="217" t="s">
        <v>150</v>
      </c>
      <c r="Q233" s="217"/>
      <c r="R233" s="217" t="s">
        <v>3351</v>
      </c>
      <c r="S233" s="428" t="s">
        <v>3352</v>
      </c>
      <c r="T233" s="385" t="s">
        <v>3353</v>
      </c>
      <c r="U233" s="218" t="s">
        <v>793</v>
      </c>
      <c r="V233" s="218">
        <v>29652</v>
      </c>
      <c r="W233" s="290" t="s">
        <v>3354</v>
      </c>
      <c r="X233" s="290" t="s">
        <v>2388</v>
      </c>
      <c r="Y233" s="290"/>
      <c r="Z233" s="290"/>
      <c r="AA233" s="217"/>
      <c r="AB233" s="218">
        <v>44305</v>
      </c>
      <c r="AC233" s="312">
        <v>43891</v>
      </c>
      <c r="AD233" s="218"/>
      <c r="AE233" s="218" t="s">
        <v>3355</v>
      </c>
      <c r="AF233" s="218" t="s">
        <v>3356</v>
      </c>
      <c r="AG233" s="218" t="s">
        <v>3357</v>
      </c>
      <c r="AH233" s="217">
        <f t="shared" si="68"/>
        <v>3</v>
      </c>
      <c r="AI233" s="218"/>
      <c r="AJ233" s="218"/>
      <c r="AK233" s="218"/>
      <c r="AL233" s="218"/>
      <c r="AM233" s="218"/>
      <c r="AN233" s="218"/>
      <c r="AO233" s="218" t="s">
        <v>163</v>
      </c>
      <c r="AP233" s="218" t="s">
        <v>1448</v>
      </c>
      <c r="AQ233" s="218" t="s">
        <v>1977</v>
      </c>
      <c r="AR233" s="218"/>
      <c r="AS233" s="218"/>
      <c r="AT233" s="460" t="s">
        <v>284</v>
      </c>
      <c r="AU233" s="217" t="s">
        <v>3358</v>
      </c>
      <c r="AV233" s="218"/>
      <c r="AW233" s="219">
        <v>43909</v>
      </c>
      <c r="AX233" s="219">
        <v>44136</v>
      </c>
      <c r="AY233" s="219" t="s">
        <v>149</v>
      </c>
      <c r="AZ233" s="219">
        <v>44391</v>
      </c>
      <c r="BA233" s="219">
        <v>44355</v>
      </c>
      <c r="BB233" s="219"/>
      <c r="BC233" s="220" t="s">
        <v>3354</v>
      </c>
      <c r="BD233" s="219">
        <v>45061</v>
      </c>
      <c r="BE233" s="219" t="s">
        <v>162</v>
      </c>
      <c r="BF233" s="219">
        <v>45476</v>
      </c>
      <c r="BG233" s="219" t="s">
        <v>149</v>
      </c>
      <c r="BH233" s="218"/>
      <c r="BI233" s="218"/>
      <c r="BJ233" s="218">
        <v>45747</v>
      </c>
      <c r="BK233" s="218">
        <v>45747</v>
      </c>
      <c r="BL233" s="217" t="s">
        <v>17</v>
      </c>
      <c r="BM233" s="291">
        <f>DATEDIF(AW233,BK233, "M")+1</f>
        <v>61</v>
      </c>
      <c r="BN233" s="291">
        <f>DATEDIF(AX233,BK233, "M")+1</f>
        <v>53</v>
      </c>
      <c r="BO233" s="217" t="s">
        <v>3359</v>
      </c>
      <c r="BP233" s="217">
        <v>4</v>
      </c>
      <c r="BQ233" s="217">
        <v>3</v>
      </c>
      <c r="BR233" s="217"/>
      <c r="BS233" s="217"/>
      <c r="BT233" s="217"/>
      <c r="BU233" s="217"/>
      <c r="BV233" s="217"/>
      <c r="BW233" s="217" t="s">
        <v>162</v>
      </c>
      <c r="BX233" s="217"/>
      <c r="BY233" s="217"/>
      <c r="BZ233" s="222"/>
      <c r="CA233" s="222"/>
      <c r="CB233" s="217"/>
      <c r="CC233" s="217"/>
      <c r="CD233" s="217"/>
      <c r="CE233" s="217"/>
      <c r="CF233" s="414">
        <v>2</v>
      </c>
      <c r="CG233" s="217"/>
      <c r="CH233" s="217"/>
      <c r="CI233" s="217" t="s">
        <v>814</v>
      </c>
      <c r="CJ233"/>
    </row>
    <row r="234" spans="1:88" s="53" customFormat="1" ht="24.95" hidden="1" customHeight="1">
      <c r="A234" s="217">
        <v>234</v>
      </c>
      <c r="B234" s="217" t="s">
        <v>3360</v>
      </c>
      <c r="C234" s="217" t="s">
        <v>3361</v>
      </c>
      <c r="D234" s="217"/>
      <c r="E234" s="217" t="s">
        <v>3362</v>
      </c>
      <c r="F234" s="217" t="s">
        <v>24</v>
      </c>
      <c r="G234" s="217">
        <v>10</v>
      </c>
      <c r="H234" s="217" t="s">
        <v>57</v>
      </c>
      <c r="I234" s="217" t="s">
        <v>33</v>
      </c>
      <c r="J234" s="217" t="s">
        <v>606</v>
      </c>
      <c r="K234" s="217" t="s">
        <v>2991</v>
      </c>
      <c r="L234" s="217" t="s">
        <v>33</v>
      </c>
      <c r="M234" s="217" t="s">
        <v>149</v>
      </c>
      <c r="N234" s="217"/>
      <c r="O234" s="217" t="s">
        <v>150</v>
      </c>
      <c r="P234" s="217" t="s">
        <v>150</v>
      </c>
      <c r="Q234" s="217"/>
      <c r="R234" s="217" t="s">
        <v>3363</v>
      </c>
      <c r="S234" s="217" t="s">
        <v>3364</v>
      </c>
      <c r="T234" s="385" t="s">
        <v>3365</v>
      </c>
      <c r="U234" s="218" t="s">
        <v>822</v>
      </c>
      <c r="V234" s="218">
        <v>31343</v>
      </c>
      <c r="W234" s="290" t="s">
        <v>3366</v>
      </c>
      <c r="X234" s="290" t="s">
        <v>178</v>
      </c>
      <c r="Y234" s="290"/>
      <c r="Z234" s="290"/>
      <c r="AA234" s="217"/>
      <c r="AB234" s="218">
        <v>44074</v>
      </c>
      <c r="AC234" s="312">
        <v>43891</v>
      </c>
      <c r="AD234" s="218"/>
      <c r="AE234" s="218" t="s">
        <v>3367</v>
      </c>
      <c r="AF234" s="218" t="s">
        <v>3368</v>
      </c>
      <c r="AG234" s="218" t="s">
        <v>3369</v>
      </c>
      <c r="AH234" s="217">
        <f t="shared" si="68"/>
        <v>3</v>
      </c>
      <c r="AI234" s="218"/>
      <c r="AJ234" s="218"/>
      <c r="AK234" s="218"/>
      <c r="AL234" s="218"/>
      <c r="AM234" s="218"/>
      <c r="AN234" s="218"/>
      <c r="AO234" s="218" t="s">
        <v>181</v>
      </c>
      <c r="AP234" s="218" t="s">
        <v>1843</v>
      </c>
      <c r="AQ234" s="218"/>
      <c r="AR234" s="218"/>
      <c r="AS234" s="218"/>
      <c r="AT234" s="460" t="s">
        <v>584</v>
      </c>
      <c r="AU234" s="217" t="s">
        <v>3370</v>
      </c>
      <c r="AV234" s="218"/>
      <c r="AW234" s="219">
        <v>43901</v>
      </c>
      <c r="AX234" s="219">
        <v>44136</v>
      </c>
      <c r="AY234" s="219" t="s">
        <v>149</v>
      </c>
      <c r="AZ234" s="219">
        <v>44271</v>
      </c>
      <c r="BA234" s="219">
        <v>44593</v>
      </c>
      <c r="BB234" s="219"/>
      <c r="BC234" s="220" t="s">
        <v>3366</v>
      </c>
      <c r="BD234" s="219">
        <v>44872</v>
      </c>
      <c r="BE234" s="219" t="s">
        <v>149</v>
      </c>
      <c r="BF234" s="219">
        <v>45476</v>
      </c>
      <c r="BG234" s="219" t="s">
        <v>149</v>
      </c>
      <c r="BH234" s="218"/>
      <c r="BI234" s="218">
        <v>45237</v>
      </c>
      <c r="BJ234" s="218"/>
      <c r="BK234" s="221">
        <v>45245</v>
      </c>
      <c r="BL234" s="217" t="s">
        <v>17</v>
      </c>
      <c r="BM234" s="291">
        <f>DATEDIF(AW234,BK234, "M")+1</f>
        <v>45</v>
      </c>
      <c r="BN234" s="217">
        <f>DATEDIF(AX234,BK234, "M")+1</f>
        <v>37</v>
      </c>
      <c r="BO234" s="338" t="s">
        <v>3371</v>
      </c>
      <c r="BP234" s="217">
        <v>8</v>
      </c>
      <c r="BQ234" s="217">
        <v>7</v>
      </c>
      <c r="BR234" s="217"/>
      <c r="BS234" s="217"/>
      <c r="BT234" s="217"/>
      <c r="BU234" s="217"/>
      <c r="BV234" s="217"/>
      <c r="BW234" s="217" t="s">
        <v>162</v>
      </c>
      <c r="BX234" s="217"/>
      <c r="BY234" s="217"/>
      <c r="BZ234" s="222"/>
      <c r="CA234" s="222"/>
      <c r="CB234" s="217"/>
      <c r="CC234" s="217"/>
      <c r="CD234" s="217"/>
      <c r="CE234" s="217"/>
      <c r="CF234" s="414">
        <v>1</v>
      </c>
      <c r="CG234" s="217"/>
      <c r="CH234" s="217"/>
      <c r="CI234" s="217" t="s">
        <v>814</v>
      </c>
      <c r="CJ234"/>
    </row>
    <row r="235" spans="1:88" s="53" customFormat="1" ht="26.1" hidden="1" customHeight="1">
      <c r="A235" s="217">
        <v>235</v>
      </c>
      <c r="B235" s="217" t="s">
        <v>3372</v>
      </c>
      <c r="C235" s="217" t="s">
        <v>3373</v>
      </c>
      <c r="D235" s="217" t="s">
        <v>3374</v>
      </c>
      <c r="E235" s="217" t="s">
        <v>3375</v>
      </c>
      <c r="F235" s="217" t="s">
        <v>25</v>
      </c>
      <c r="G235" s="217">
        <v>10</v>
      </c>
      <c r="H235" s="217" t="s">
        <v>51</v>
      </c>
      <c r="I235" s="217" t="s">
        <v>37</v>
      </c>
      <c r="J235" s="217" t="s">
        <v>3376</v>
      </c>
      <c r="K235" s="217" t="s">
        <v>3377</v>
      </c>
      <c r="L235" s="217" t="s">
        <v>30</v>
      </c>
      <c r="M235" s="217" t="s">
        <v>162</v>
      </c>
      <c r="N235" s="217"/>
      <c r="O235" s="217" t="s">
        <v>150</v>
      </c>
      <c r="P235" s="217" t="s">
        <v>150</v>
      </c>
      <c r="Q235" s="217"/>
      <c r="R235" s="217" t="s">
        <v>3378</v>
      </c>
      <c r="S235" s="217" t="s">
        <v>3379</v>
      </c>
      <c r="T235" s="385" t="s">
        <v>3380</v>
      </c>
      <c r="U235" s="218" t="s">
        <v>822</v>
      </c>
      <c r="V235" s="218">
        <v>27714</v>
      </c>
      <c r="W235" s="290" t="s">
        <v>3381</v>
      </c>
      <c r="X235" s="290" t="s">
        <v>155</v>
      </c>
      <c r="Y235" s="290"/>
      <c r="Z235" s="290"/>
      <c r="AA235" s="217"/>
      <c r="AB235" s="218">
        <v>44217</v>
      </c>
      <c r="AC235" s="312">
        <v>43891</v>
      </c>
      <c r="AD235" s="218"/>
      <c r="AE235" s="218" t="s">
        <v>3382</v>
      </c>
      <c r="AF235" s="218" t="s">
        <v>3383</v>
      </c>
      <c r="AG235" s="218"/>
      <c r="AH235" s="217">
        <f t="shared" si="68"/>
        <v>2</v>
      </c>
      <c r="AI235" s="218"/>
      <c r="AJ235" s="218"/>
      <c r="AK235" s="218"/>
      <c r="AL235" s="218"/>
      <c r="AM235" s="218"/>
      <c r="AN235" s="218"/>
      <c r="AO235" s="218" t="s">
        <v>181</v>
      </c>
      <c r="AP235" s="218" t="s">
        <v>249</v>
      </c>
      <c r="AQ235" s="218" t="s">
        <v>3384</v>
      </c>
      <c r="AR235" s="218"/>
      <c r="AS235" s="218"/>
      <c r="AT235" s="460" t="s">
        <v>284</v>
      </c>
      <c r="AU235" s="217" t="s">
        <v>3385</v>
      </c>
      <c r="AV235" s="218"/>
      <c r="AW235" s="219">
        <v>43910</v>
      </c>
      <c r="AX235" s="345" t="s">
        <v>3250</v>
      </c>
      <c r="AY235" s="219" t="s">
        <v>149</v>
      </c>
      <c r="AZ235" s="219">
        <v>44888</v>
      </c>
      <c r="BA235" s="219">
        <v>44780</v>
      </c>
      <c r="BB235" s="219"/>
      <c r="BC235" s="220" t="s">
        <v>3381</v>
      </c>
      <c r="BD235" s="219">
        <v>45061</v>
      </c>
      <c r="BE235" s="219" t="s">
        <v>162</v>
      </c>
      <c r="BF235" s="219">
        <v>45476</v>
      </c>
      <c r="BG235" s="219" t="s">
        <v>149</v>
      </c>
      <c r="BH235" s="218"/>
      <c r="BI235" s="218"/>
      <c r="BJ235" s="218"/>
      <c r="BK235" s="221"/>
      <c r="BL235" s="217" t="s">
        <v>18</v>
      </c>
      <c r="BM235" s="291"/>
      <c r="BN235" s="217"/>
      <c r="BO235" s="217"/>
      <c r="BP235" s="217">
        <v>7</v>
      </c>
      <c r="BQ235" s="217">
        <v>8</v>
      </c>
      <c r="BR235" s="217"/>
      <c r="BS235" s="217"/>
      <c r="BT235" s="217"/>
      <c r="BU235" s="217"/>
      <c r="BV235" s="217"/>
      <c r="BW235" s="217" t="s">
        <v>162</v>
      </c>
      <c r="BX235" s="217"/>
      <c r="BY235" s="217"/>
      <c r="BZ235" s="222"/>
      <c r="CA235" s="222"/>
      <c r="CB235" s="217"/>
      <c r="CC235" s="217"/>
      <c r="CD235" s="217"/>
      <c r="CE235" s="217"/>
      <c r="CF235" s="414">
        <v>2</v>
      </c>
      <c r="CG235" s="217"/>
      <c r="CH235" s="217"/>
      <c r="CI235" s="217" t="s">
        <v>814</v>
      </c>
      <c r="CJ235"/>
    </row>
    <row r="236" spans="1:88" s="53" customFormat="1" ht="26.1" hidden="1" customHeight="1">
      <c r="A236" s="217">
        <v>236</v>
      </c>
      <c r="B236" s="217" t="s">
        <v>3386</v>
      </c>
      <c r="C236" s="217" t="s">
        <v>3387</v>
      </c>
      <c r="D236" s="217"/>
      <c r="E236" s="217" t="s">
        <v>3388</v>
      </c>
      <c r="F236" s="217" t="s">
        <v>24</v>
      </c>
      <c r="G236" s="217">
        <v>10</v>
      </c>
      <c r="H236" s="217" t="s">
        <v>57</v>
      </c>
      <c r="I236" s="217" t="s">
        <v>33</v>
      </c>
      <c r="J236" s="217" t="s">
        <v>2702</v>
      </c>
      <c r="K236" s="217" t="s">
        <v>3389</v>
      </c>
      <c r="L236" s="217" t="s">
        <v>33</v>
      </c>
      <c r="M236" s="217" t="s">
        <v>149</v>
      </c>
      <c r="N236" s="217"/>
      <c r="O236" s="217" t="s">
        <v>150</v>
      </c>
      <c r="P236" s="217" t="s">
        <v>150</v>
      </c>
      <c r="Q236" s="217"/>
      <c r="R236" s="217" t="s">
        <v>3390</v>
      </c>
      <c r="S236" s="217" t="s">
        <v>3391</v>
      </c>
      <c r="T236" s="385" t="s">
        <v>3392</v>
      </c>
      <c r="U236" s="218" t="s">
        <v>3393</v>
      </c>
      <c r="V236" s="218">
        <v>34002</v>
      </c>
      <c r="W236" s="290" t="s">
        <v>3394</v>
      </c>
      <c r="X236" s="290" t="s">
        <v>2507</v>
      </c>
      <c r="Y236" s="290"/>
      <c r="Z236" s="290"/>
      <c r="AA236" s="217"/>
      <c r="AB236" s="218">
        <v>44580</v>
      </c>
      <c r="AC236" s="312">
        <v>43891</v>
      </c>
      <c r="AD236" s="218"/>
      <c r="AE236" s="218" t="s">
        <v>3395</v>
      </c>
      <c r="AF236" s="218" t="s">
        <v>3396</v>
      </c>
      <c r="AG236" s="218" t="s">
        <v>3397</v>
      </c>
      <c r="AH236" s="217">
        <f t="shared" si="68"/>
        <v>3</v>
      </c>
      <c r="AI236" s="218"/>
      <c r="AJ236" s="218"/>
      <c r="AK236" s="218"/>
      <c r="AL236" s="218"/>
      <c r="AM236" s="218"/>
      <c r="AN236" s="218"/>
      <c r="AO236" s="218" t="s">
        <v>163</v>
      </c>
      <c r="AP236" s="218" t="s">
        <v>1843</v>
      </c>
      <c r="AQ236" s="218"/>
      <c r="AR236" s="218"/>
      <c r="AS236" s="218"/>
      <c r="AT236" s="460" t="s">
        <v>584</v>
      </c>
      <c r="AU236" s="217" t="s">
        <v>3398</v>
      </c>
      <c r="AV236" s="218"/>
      <c r="AW236" s="219">
        <v>43903</v>
      </c>
      <c r="AX236" s="345" t="s">
        <v>3250</v>
      </c>
      <c r="AY236" s="219" t="s">
        <v>149</v>
      </c>
      <c r="AZ236" s="219">
        <v>44566</v>
      </c>
      <c r="BA236" s="219">
        <v>44582</v>
      </c>
      <c r="BB236" s="219"/>
      <c r="BC236" s="220" t="s">
        <v>3394</v>
      </c>
      <c r="BD236" s="219">
        <v>44872</v>
      </c>
      <c r="BE236" s="219" t="s">
        <v>149</v>
      </c>
      <c r="BF236" s="219">
        <v>45476</v>
      </c>
      <c r="BG236" s="219" t="s">
        <v>149</v>
      </c>
      <c r="BH236" s="218"/>
      <c r="BI236" s="218">
        <v>45253</v>
      </c>
      <c r="BJ236" s="218"/>
      <c r="BK236" s="221">
        <v>45254</v>
      </c>
      <c r="BL236" s="217" t="s">
        <v>17</v>
      </c>
      <c r="BM236" s="291">
        <f>DATEDIF(AW236,BK236, "M")+1</f>
        <v>45</v>
      </c>
      <c r="BN236" s="217" t="e">
        <f>DATEDIF(AX236,BK236, "M")+1</f>
        <v>#VALUE!</v>
      </c>
      <c r="BO236" s="290" t="s">
        <v>3399</v>
      </c>
      <c r="BP236" s="217">
        <v>4</v>
      </c>
      <c r="BQ236" s="217">
        <v>4</v>
      </c>
      <c r="BR236" s="217"/>
      <c r="BS236" s="217"/>
      <c r="BT236" s="217"/>
      <c r="BU236" s="217"/>
      <c r="BV236" s="217"/>
      <c r="BW236" s="217" t="s">
        <v>162</v>
      </c>
      <c r="BX236" s="217"/>
      <c r="BY236" s="217"/>
      <c r="BZ236" s="222"/>
      <c r="CA236" s="222"/>
      <c r="CB236" s="217"/>
      <c r="CC236" s="217"/>
      <c r="CD236" s="217"/>
      <c r="CE236" s="217"/>
      <c r="CF236" s="414">
        <v>3</v>
      </c>
      <c r="CG236" s="217"/>
      <c r="CH236" s="217"/>
      <c r="CI236" s="217" t="s">
        <v>814</v>
      </c>
      <c r="CJ236"/>
    </row>
    <row r="237" spans="1:88" s="53" customFormat="1" ht="26.1" hidden="1" customHeight="1">
      <c r="A237" s="217">
        <v>237</v>
      </c>
      <c r="B237" s="217" t="s">
        <v>3400</v>
      </c>
      <c r="C237" s="217" t="s">
        <v>3401</v>
      </c>
      <c r="D237" s="217"/>
      <c r="E237" s="217" t="s">
        <v>3402</v>
      </c>
      <c r="F237" s="217" t="s">
        <v>25</v>
      </c>
      <c r="G237" s="217">
        <v>10</v>
      </c>
      <c r="H237" s="217" t="s">
        <v>58</v>
      </c>
      <c r="I237" s="217" t="s">
        <v>43</v>
      </c>
      <c r="J237" s="331" t="s">
        <v>606</v>
      </c>
      <c r="K237" s="217" t="s">
        <v>3403</v>
      </c>
      <c r="L237" s="217" t="s">
        <v>43</v>
      </c>
      <c r="M237" s="217" t="s">
        <v>149</v>
      </c>
      <c r="N237" s="217"/>
      <c r="O237" s="217" t="s">
        <v>150</v>
      </c>
      <c r="P237" s="217" t="s">
        <v>150</v>
      </c>
      <c r="Q237" s="217"/>
      <c r="R237" s="217" t="s">
        <v>3404</v>
      </c>
      <c r="S237" s="217" t="s">
        <v>3405</v>
      </c>
      <c r="T237" s="385" t="s">
        <v>3406</v>
      </c>
      <c r="U237" s="218" t="s">
        <v>3407</v>
      </c>
      <c r="V237" s="218">
        <v>30016</v>
      </c>
      <c r="W237" s="332" t="s">
        <v>3408</v>
      </c>
      <c r="X237" s="290" t="s">
        <v>178</v>
      </c>
      <c r="Y237" s="290"/>
      <c r="Z237" s="290"/>
      <c r="AA237" s="217"/>
      <c r="AB237" s="218">
        <v>44265</v>
      </c>
      <c r="AC237" s="312">
        <v>43891</v>
      </c>
      <c r="AD237" s="218"/>
      <c r="AE237" s="218" t="s">
        <v>3409</v>
      </c>
      <c r="AF237" s="218" t="s">
        <v>2108</v>
      </c>
      <c r="AG237" s="218"/>
      <c r="AH237" s="217">
        <f t="shared" si="68"/>
        <v>2</v>
      </c>
      <c r="AI237" s="218"/>
      <c r="AJ237" s="218"/>
      <c r="AK237" s="218"/>
      <c r="AL237" s="218"/>
      <c r="AM237" s="218"/>
      <c r="AN237" s="218"/>
      <c r="AO237" s="218" t="s">
        <v>163</v>
      </c>
      <c r="AP237" s="218" t="s">
        <v>181</v>
      </c>
      <c r="AQ237" s="218" t="s">
        <v>181</v>
      </c>
      <c r="AR237" s="218"/>
      <c r="AS237" s="218"/>
      <c r="AT237" s="460" t="s">
        <v>371</v>
      </c>
      <c r="AU237" s="217" t="s">
        <v>3410</v>
      </c>
      <c r="AV237" s="218"/>
      <c r="AW237" s="219">
        <v>43911</v>
      </c>
      <c r="AX237" s="345" t="s">
        <v>3250</v>
      </c>
      <c r="AY237" s="219" t="s">
        <v>149</v>
      </c>
      <c r="AZ237" s="219">
        <v>44407</v>
      </c>
      <c r="BA237" s="219">
        <v>44508</v>
      </c>
      <c r="BB237" s="219"/>
      <c r="BC237" s="220" t="s">
        <v>3408</v>
      </c>
      <c r="BD237" s="219">
        <v>44872</v>
      </c>
      <c r="BE237" s="219" t="s">
        <v>149</v>
      </c>
      <c r="BF237" s="219">
        <v>45476</v>
      </c>
      <c r="BG237" s="219" t="s">
        <v>149</v>
      </c>
      <c r="BH237" s="219">
        <v>45747</v>
      </c>
      <c r="BI237" s="218"/>
      <c r="BJ237" s="218"/>
      <c r="BK237" s="221"/>
      <c r="BL237" s="217" t="s">
        <v>18</v>
      </c>
      <c r="BM237" s="291"/>
      <c r="BN237" s="217"/>
      <c r="BO237" s="217"/>
      <c r="BP237" s="217">
        <v>3</v>
      </c>
      <c r="BQ237" s="217">
        <v>3</v>
      </c>
      <c r="BR237" s="217"/>
      <c r="BS237" s="217"/>
      <c r="BT237" s="217"/>
      <c r="BU237" s="217"/>
      <c r="BV237" s="217"/>
      <c r="BW237" s="217" t="s">
        <v>162</v>
      </c>
      <c r="BX237" s="217"/>
      <c r="BY237" s="217"/>
      <c r="BZ237" s="222"/>
      <c r="CA237" s="222"/>
      <c r="CB237" s="217"/>
      <c r="CC237" s="217"/>
      <c r="CD237" s="217"/>
      <c r="CE237" s="217"/>
      <c r="CF237" s="414">
        <v>3</v>
      </c>
      <c r="CG237" s="217"/>
      <c r="CH237" s="217"/>
      <c r="CI237" s="217" t="s">
        <v>3411</v>
      </c>
      <c r="CJ237"/>
    </row>
    <row r="238" spans="1:88" s="53" customFormat="1" ht="26.1" hidden="1" customHeight="1">
      <c r="A238" s="217">
        <v>238</v>
      </c>
      <c r="B238" s="217" t="s">
        <v>3412</v>
      </c>
      <c r="C238" s="217" t="s">
        <v>3413</v>
      </c>
      <c r="D238" s="217"/>
      <c r="E238" s="217" t="s">
        <v>3414</v>
      </c>
      <c r="F238" s="217" t="s">
        <v>25</v>
      </c>
      <c r="G238" s="217">
        <v>10</v>
      </c>
      <c r="H238" s="217" t="s">
        <v>58</v>
      </c>
      <c r="I238" s="217" t="s">
        <v>43</v>
      </c>
      <c r="J238" s="217" t="s">
        <v>361</v>
      </c>
      <c r="K238" s="217" t="s">
        <v>3415</v>
      </c>
      <c r="L238" s="217" t="s">
        <v>43</v>
      </c>
      <c r="M238" s="217" t="s">
        <v>149</v>
      </c>
      <c r="N238" s="217"/>
      <c r="O238" s="217" t="s">
        <v>150</v>
      </c>
      <c r="P238" s="217" t="s">
        <v>150</v>
      </c>
      <c r="Q238" s="217"/>
      <c r="R238" s="217" t="s">
        <v>3416</v>
      </c>
      <c r="S238" s="217" t="s">
        <v>3417</v>
      </c>
      <c r="T238" s="385" t="s">
        <v>3418</v>
      </c>
      <c r="U238" s="218" t="s">
        <v>3419</v>
      </c>
      <c r="V238" s="218">
        <v>31616</v>
      </c>
      <c r="W238" s="290" t="s">
        <v>3420</v>
      </c>
      <c r="X238" s="290" t="s">
        <v>178</v>
      </c>
      <c r="Y238" s="290"/>
      <c r="Z238" s="290"/>
      <c r="AA238" s="217"/>
      <c r="AB238" s="218">
        <v>43865</v>
      </c>
      <c r="AC238" s="312">
        <v>43891</v>
      </c>
      <c r="AD238" s="218"/>
      <c r="AE238" s="218" t="s">
        <v>3421</v>
      </c>
      <c r="AF238" s="218"/>
      <c r="AG238" s="218"/>
      <c r="AH238" s="217">
        <f t="shared" si="68"/>
        <v>1</v>
      </c>
      <c r="AI238" s="218"/>
      <c r="AJ238" s="218"/>
      <c r="AK238" s="218"/>
      <c r="AL238" s="218"/>
      <c r="AM238" s="218"/>
      <c r="AN238" s="218"/>
      <c r="AO238" s="218" t="s">
        <v>163</v>
      </c>
      <c r="AP238" s="218" t="s">
        <v>3422</v>
      </c>
      <c r="AQ238" s="218" t="s">
        <v>583</v>
      </c>
      <c r="AR238" s="218"/>
      <c r="AS238" s="218"/>
      <c r="AT238" s="460" t="s">
        <v>371</v>
      </c>
      <c r="AU238" s="217" t="s">
        <v>3423</v>
      </c>
      <c r="AV238" s="218"/>
      <c r="AW238" s="219">
        <v>43905</v>
      </c>
      <c r="AX238" s="345" t="s">
        <v>3250</v>
      </c>
      <c r="AY238" s="219" t="s">
        <v>149</v>
      </c>
      <c r="AZ238" s="219"/>
      <c r="BA238" s="219"/>
      <c r="BB238" s="219"/>
      <c r="BC238" s="220" t="s">
        <v>3420</v>
      </c>
      <c r="BD238" s="219">
        <v>45061</v>
      </c>
      <c r="BE238" s="219" t="s">
        <v>162</v>
      </c>
      <c r="BF238" s="219">
        <v>45476</v>
      </c>
      <c r="BG238" s="219" t="s">
        <v>149</v>
      </c>
      <c r="BH238" s="218"/>
      <c r="BI238" s="218"/>
      <c r="BJ238" s="218"/>
      <c r="BK238" s="221">
        <v>45215</v>
      </c>
      <c r="BL238" s="217" t="s">
        <v>17</v>
      </c>
      <c r="BM238" s="291">
        <f>DATEDIF(AW238,BK238, "M")+1</f>
        <v>44</v>
      </c>
      <c r="BN238" s="217" t="e">
        <f t="shared" ref="BN238" si="71">DATEDIF(AX238,BK238, "M")+1</f>
        <v>#VALUE!</v>
      </c>
      <c r="BO238" s="290" t="s">
        <v>3424</v>
      </c>
      <c r="BP238" s="217">
        <v>0</v>
      </c>
      <c r="BQ238" s="217"/>
      <c r="BR238" s="217"/>
      <c r="BS238" s="217"/>
      <c r="BT238" s="217"/>
      <c r="BU238" s="217"/>
      <c r="BV238" s="217"/>
      <c r="BW238" s="217" t="s">
        <v>3425</v>
      </c>
      <c r="BX238" s="217"/>
      <c r="BY238" s="217"/>
      <c r="BZ238" s="222"/>
      <c r="CA238" s="222"/>
      <c r="CB238" s="217"/>
      <c r="CC238" s="217"/>
      <c r="CD238" s="217"/>
      <c r="CE238" s="217"/>
      <c r="CF238" s="414">
        <v>1</v>
      </c>
      <c r="CG238" s="217"/>
      <c r="CH238" s="217"/>
      <c r="CI238" s="217" t="s">
        <v>3411</v>
      </c>
      <c r="CJ238"/>
    </row>
    <row r="239" spans="1:88" s="53" customFormat="1" ht="26.1" customHeight="1">
      <c r="A239" s="217">
        <v>239</v>
      </c>
      <c r="B239" s="217" t="s">
        <v>3426</v>
      </c>
      <c r="C239" s="217" t="s">
        <v>3427</v>
      </c>
      <c r="D239" s="217" t="s">
        <v>3428</v>
      </c>
      <c r="E239" s="217" t="s">
        <v>3429</v>
      </c>
      <c r="F239" s="217" t="s">
        <v>25</v>
      </c>
      <c r="G239" s="217">
        <v>10</v>
      </c>
      <c r="H239" s="217" t="s">
        <v>51</v>
      </c>
      <c r="I239" s="217" t="s">
        <v>30</v>
      </c>
      <c r="J239" s="217" t="s">
        <v>2328</v>
      </c>
      <c r="K239" s="217" t="s">
        <v>3430</v>
      </c>
      <c r="L239" s="217" t="s">
        <v>30</v>
      </c>
      <c r="M239" s="217" t="s">
        <v>149</v>
      </c>
      <c r="N239" s="217"/>
      <c r="O239" s="217" t="s">
        <v>3431</v>
      </c>
      <c r="P239" s="217" t="s">
        <v>3432</v>
      </c>
      <c r="Q239" s="217"/>
      <c r="R239" s="217" t="s">
        <v>3433</v>
      </c>
      <c r="S239" s="217" t="s">
        <v>3434</v>
      </c>
      <c r="T239" s="385" t="s">
        <v>3435</v>
      </c>
      <c r="U239" s="218" t="s">
        <v>3436</v>
      </c>
      <c r="V239" s="218">
        <v>27485</v>
      </c>
      <c r="W239" s="290" t="s">
        <v>3437</v>
      </c>
      <c r="X239" s="290" t="s">
        <v>155</v>
      </c>
      <c r="Y239" s="290"/>
      <c r="Z239" s="290"/>
      <c r="AA239" s="217"/>
      <c r="AB239" s="218">
        <v>44182</v>
      </c>
      <c r="AC239" s="312">
        <v>43891</v>
      </c>
      <c r="AD239" s="218"/>
      <c r="AE239" s="218" t="s">
        <v>3438</v>
      </c>
      <c r="AF239" s="218" t="s">
        <v>3439</v>
      </c>
      <c r="AG239" s="218"/>
      <c r="AH239" s="217">
        <f t="shared" si="68"/>
        <v>2</v>
      </c>
      <c r="AI239" s="218"/>
      <c r="AJ239" s="218"/>
      <c r="AK239" s="218"/>
      <c r="AL239" s="218"/>
      <c r="AM239" s="218"/>
      <c r="AN239" s="218"/>
      <c r="AO239" s="218" t="s">
        <v>181</v>
      </c>
      <c r="AP239" s="218" t="s">
        <v>249</v>
      </c>
      <c r="AQ239" s="218" t="s">
        <v>249</v>
      </c>
      <c r="AR239" s="218"/>
      <c r="AS239" s="218"/>
      <c r="AT239" s="460" t="s">
        <v>327</v>
      </c>
      <c r="AU239" s="217" t="s">
        <v>3440</v>
      </c>
      <c r="AV239" s="218"/>
      <c r="AW239" s="219">
        <v>43912</v>
      </c>
      <c r="AX239" s="345" t="s">
        <v>3250</v>
      </c>
      <c r="AY239" s="219" t="s">
        <v>149</v>
      </c>
      <c r="AZ239" s="219">
        <v>44335</v>
      </c>
      <c r="BA239" s="219">
        <v>44370</v>
      </c>
      <c r="BB239" s="219"/>
      <c r="BC239" s="220" t="s">
        <v>3437</v>
      </c>
      <c r="BD239" s="219">
        <v>44872</v>
      </c>
      <c r="BE239" s="219" t="s">
        <v>149</v>
      </c>
      <c r="BF239" s="219">
        <v>45476</v>
      </c>
      <c r="BG239" s="219" t="s">
        <v>149</v>
      </c>
      <c r="BH239" s="218"/>
      <c r="BI239" s="218">
        <v>45565</v>
      </c>
      <c r="BJ239" s="218"/>
      <c r="BK239" s="221">
        <v>45568</v>
      </c>
      <c r="BL239" s="217" t="s">
        <v>17</v>
      </c>
      <c r="BM239" s="291">
        <f>DATEDIF(AW239,BK239, "M")+1</f>
        <v>55</v>
      </c>
      <c r="BN239" s="219" t="e">
        <f>DATEDIF(AX239,BK239, "M")+1</f>
        <v>#VALUE!</v>
      </c>
      <c r="BO239" s="290" t="s">
        <v>3441</v>
      </c>
      <c r="BP239" s="217">
        <v>8</v>
      </c>
      <c r="BQ239" s="217">
        <v>3</v>
      </c>
      <c r="BR239" s="217"/>
      <c r="BS239" s="217"/>
      <c r="BT239" s="217"/>
      <c r="BU239" s="217"/>
      <c r="BV239" s="217"/>
      <c r="BW239" s="217" t="s">
        <v>162</v>
      </c>
      <c r="BX239" s="217"/>
      <c r="BY239" s="217"/>
      <c r="BZ239" s="222">
        <v>45413</v>
      </c>
      <c r="CA239" s="222">
        <v>45535</v>
      </c>
      <c r="CB239" s="217">
        <v>4</v>
      </c>
      <c r="CC239" s="217"/>
      <c r="CD239" s="217"/>
      <c r="CE239" s="217"/>
      <c r="CF239" s="414">
        <v>4</v>
      </c>
      <c r="CG239" s="217"/>
      <c r="CH239" s="217"/>
      <c r="CI239" s="217" t="s">
        <v>814</v>
      </c>
      <c r="CJ239"/>
    </row>
    <row r="240" spans="1:88" s="53" customFormat="1" ht="26.1" hidden="1" customHeight="1">
      <c r="A240" s="217">
        <v>240</v>
      </c>
      <c r="B240" s="217" t="s">
        <v>3442</v>
      </c>
      <c r="C240" s="217" t="s">
        <v>3443</v>
      </c>
      <c r="D240" s="217"/>
      <c r="E240" s="217" t="s">
        <v>3444</v>
      </c>
      <c r="F240" s="217" t="s">
        <v>25</v>
      </c>
      <c r="G240" s="217">
        <v>10</v>
      </c>
      <c r="H240" s="217" t="s">
        <v>55</v>
      </c>
      <c r="I240" s="217" t="s">
        <v>43</v>
      </c>
      <c r="J240" s="217" t="s">
        <v>3445</v>
      </c>
      <c r="K240" s="217" t="s">
        <v>3446</v>
      </c>
      <c r="L240" s="217" t="s">
        <v>43</v>
      </c>
      <c r="M240" s="217" t="s">
        <v>149</v>
      </c>
      <c r="N240" s="217"/>
      <c r="O240" s="217" t="s">
        <v>150</v>
      </c>
      <c r="P240" s="217" t="s">
        <v>150</v>
      </c>
      <c r="Q240" s="217"/>
      <c r="R240" s="217" t="s">
        <v>3447</v>
      </c>
      <c r="S240" s="224" t="s">
        <v>3448</v>
      </c>
      <c r="T240" s="385" t="s">
        <v>3449</v>
      </c>
      <c r="U240" s="218" t="s">
        <v>3450</v>
      </c>
      <c r="V240" s="218">
        <v>32413</v>
      </c>
      <c r="W240" s="290" t="s">
        <v>3451</v>
      </c>
      <c r="X240" s="290" t="s">
        <v>178</v>
      </c>
      <c r="Y240" s="290"/>
      <c r="Z240" s="290"/>
      <c r="AA240" s="217"/>
      <c r="AB240" s="218">
        <v>43678</v>
      </c>
      <c r="AC240" s="312">
        <v>43891</v>
      </c>
      <c r="AD240" s="218"/>
      <c r="AE240" s="218" t="s">
        <v>3452</v>
      </c>
      <c r="AF240" s="218" t="s">
        <v>3453</v>
      </c>
      <c r="AG240" s="218"/>
      <c r="AH240" s="217">
        <f t="shared" si="68"/>
        <v>2</v>
      </c>
      <c r="AI240" s="218"/>
      <c r="AJ240" s="218"/>
      <c r="AK240" s="218"/>
      <c r="AL240" s="218"/>
      <c r="AM240" s="218"/>
      <c r="AN240" s="218"/>
      <c r="AO240" s="218" t="s">
        <v>163</v>
      </c>
      <c r="AP240" s="218" t="s">
        <v>3454</v>
      </c>
      <c r="AQ240" s="218" t="s">
        <v>3454</v>
      </c>
      <c r="AR240" s="218"/>
      <c r="AS240" s="218"/>
      <c r="AT240" s="460" t="s">
        <v>371</v>
      </c>
      <c r="AU240" s="217" t="s">
        <v>3455</v>
      </c>
      <c r="AV240" s="218"/>
      <c r="AW240" s="219">
        <v>43913</v>
      </c>
      <c r="AX240" s="345" t="s">
        <v>3250</v>
      </c>
      <c r="AY240" s="219" t="s">
        <v>149</v>
      </c>
      <c r="AZ240" s="219">
        <v>44462</v>
      </c>
      <c r="BA240" s="219">
        <v>44505</v>
      </c>
      <c r="BB240" s="219"/>
      <c r="BC240" s="220" t="s">
        <v>3451</v>
      </c>
      <c r="BD240" s="219">
        <v>45061</v>
      </c>
      <c r="BE240" s="219" t="s">
        <v>162</v>
      </c>
      <c r="BF240" s="219">
        <v>45476</v>
      </c>
      <c r="BG240" s="219" t="s">
        <v>149</v>
      </c>
      <c r="BH240" s="218"/>
      <c r="BI240" s="218"/>
      <c r="BJ240" s="218"/>
      <c r="BK240" s="221"/>
      <c r="BL240" s="217" t="s">
        <v>18</v>
      </c>
      <c r="BM240" s="291"/>
      <c r="BN240" s="217"/>
      <c r="BO240" s="217"/>
      <c r="BP240" s="217">
        <v>0</v>
      </c>
      <c r="BQ240" s="217"/>
      <c r="BR240" s="217"/>
      <c r="BS240" s="217"/>
      <c r="BT240" s="217"/>
      <c r="BU240" s="217"/>
      <c r="BV240" s="217"/>
      <c r="BW240" s="217" t="s">
        <v>162</v>
      </c>
      <c r="BX240" s="217"/>
      <c r="BY240" s="217"/>
      <c r="BZ240" s="222"/>
      <c r="CA240" s="222"/>
      <c r="CB240" s="217"/>
      <c r="CC240" s="217"/>
      <c r="CD240" s="217"/>
      <c r="CE240" s="217"/>
      <c r="CF240" s="414">
        <v>0</v>
      </c>
      <c r="CG240" s="217"/>
      <c r="CH240" s="217"/>
      <c r="CI240" s="217" t="s">
        <v>3411</v>
      </c>
      <c r="CJ240"/>
    </row>
    <row r="241" spans="1:88" s="53" customFormat="1" ht="26.1" hidden="1" customHeight="1">
      <c r="A241" s="217">
        <v>241</v>
      </c>
      <c r="B241" s="217" t="s">
        <v>3456</v>
      </c>
      <c r="C241" s="217" t="s">
        <v>3457</v>
      </c>
      <c r="D241" s="217" t="s">
        <v>3458</v>
      </c>
      <c r="E241" s="217" t="s">
        <v>3459</v>
      </c>
      <c r="F241" s="217" t="s">
        <v>25</v>
      </c>
      <c r="G241" s="217">
        <v>10</v>
      </c>
      <c r="H241" s="217" t="s">
        <v>50</v>
      </c>
      <c r="I241" s="217" t="s">
        <v>44</v>
      </c>
      <c r="J241" s="217" t="s">
        <v>3460</v>
      </c>
      <c r="K241" s="217" t="s">
        <v>2281</v>
      </c>
      <c r="L241" s="217" t="s">
        <v>43</v>
      </c>
      <c r="M241" s="217" t="s">
        <v>149</v>
      </c>
      <c r="N241" s="217"/>
      <c r="O241" s="217" t="s">
        <v>321</v>
      </c>
      <c r="P241" s="217" t="s">
        <v>321</v>
      </c>
      <c r="Q241" s="217"/>
      <c r="R241" s="217" t="s">
        <v>3461</v>
      </c>
      <c r="S241" s="217" t="s">
        <v>3462</v>
      </c>
      <c r="T241" s="385" t="s">
        <v>3463</v>
      </c>
      <c r="U241" s="218" t="s">
        <v>3464</v>
      </c>
      <c r="V241" s="218">
        <v>33810</v>
      </c>
      <c r="W241" s="290" t="s">
        <v>3465</v>
      </c>
      <c r="X241" s="290" t="s">
        <v>178</v>
      </c>
      <c r="Y241" s="290"/>
      <c r="Z241" s="290"/>
      <c r="AA241" s="217"/>
      <c r="AB241" s="218">
        <v>44479</v>
      </c>
      <c r="AC241" s="312">
        <v>43891</v>
      </c>
      <c r="AD241" s="218"/>
      <c r="AE241" s="218" t="s">
        <v>3466</v>
      </c>
      <c r="AF241" s="218" t="s">
        <v>3467</v>
      </c>
      <c r="AG241" s="218"/>
      <c r="AH241" s="217">
        <f t="shared" si="68"/>
        <v>2</v>
      </c>
      <c r="AI241" s="218"/>
      <c r="AJ241" s="218"/>
      <c r="AK241" s="218"/>
      <c r="AL241" s="218"/>
      <c r="AM241" s="218"/>
      <c r="AN241" s="218"/>
      <c r="AO241" s="218" t="s">
        <v>163</v>
      </c>
      <c r="AP241" s="218" t="s">
        <v>202</v>
      </c>
      <c r="AQ241" s="218" t="s">
        <v>202</v>
      </c>
      <c r="AR241" s="218"/>
      <c r="AS241" s="218"/>
      <c r="AT241" s="460" t="s">
        <v>297</v>
      </c>
      <c r="AU241" s="217" t="s">
        <v>3468</v>
      </c>
      <c r="AV241" s="218"/>
      <c r="AW241" s="219">
        <v>43914</v>
      </c>
      <c r="AX241" s="345" t="s">
        <v>3250</v>
      </c>
      <c r="AY241" s="219" t="s">
        <v>149</v>
      </c>
      <c r="AZ241" s="219"/>
      <c r="BA241" s="219"/>
      <c r="BB241" s="219"/>
      <c r="BC241" s="220" t="s">
        <v>3465</v>
      </c>
      <c r="BD241" s="219">
        <v>45061</v>
      </c>
      <c r="BE241" s="219" t="s">
        <v>162</v>
      </c>
      <c r="BF241" s="219">
        <v>45476</v>
      </c>
      <c r="BG241" s="219" t="s">
        <v>149</v>
      </c>
      <c r="BH241" s="218"/>
      <c r="BI241" s="218"/>
      <c r="BJ241" s="218"/>
      <c r="BK241" s="221"/>
      <c r="BL241" s="217" t="s">
        <v>18</v>
      </c>
      <c r="BM241" s="291"/>
      <c r="BN241" s="217"/>
      <c r="BO241" s="217"/>
      <c r="BP241" s="217">
        <v>1</v>
      </c>
      <c r="BQ241" s="217">
        <v>0</v>
      </c>
      <c r="BR241" s="217"/>
      <c r="BS241" s="217"/>
      <c r="BT241" s="217"/>
      <c r="BU241" s="217"/>
      <c r="BV241" s="217"/>
      <c r="BW241" s="217" t="s">
        <v>162</v>
      </c>
      <c r="BX241" s="217"/>
      <c r="BY241" s="217"/>
      <c r="BZ241" s="222"/>
      <c r="CA241" s="222"/>
      <c r="CB241" s="217"/>
      <c r="CC241" s="217"/>
      <c r="CD241" s="217"/>
      <c r="CE241" s="217"/>
      <c r="CF241" s="414">
        <v>0</v>
      </c>
      <c r="CG241" s="217"/>
      <c r="CH241" s="217"/>
      <c r="CI241" s="217" t="s">
        <v>814</v>
      </c>
      <c r="CJ241"/>
    </row>
    <row r="242" spans="1:88" s="53" customFormat="1" ht="26.1" hidden="1" customHeight="1">
      <c r="A242" s="217">
        <v>242</v>
      </c>
      <c r="B242" s="217" t="s">
        <v>3469</v>
      </c>
      <c r="C242" s="217" t="s">
        <v>3470</v>
      </c>
      <c r="D242" s="217" t="s">
        <v>3471</v>
      </c>
      <c r="E242" s="217" t="s">
        <v>3472</v>
      </c>
      <c r="F242" s="217" t="s">
        <v>25</v>
      </c>
      <c r="G242" s="217">
        <v>10</v>
      </c>
      <c r="H242" s="217" t="s">
        <v>51</v>
      </c>
      <c r="I242" s="217" t="s">
        <v>30</v>
      </c>
      <c r="J242" s="217" t="s">
        <v>3473</v>
      </c>
      <c r="K242" s="217" t="s">
        <v>3474</v>
      </c>
      <c r="L242" s="217" t="s">
        <v>40</v>
      </c>
      <c r="M242" s="217" t="s">
        <v>162</v>
      </c>
      <c r="N242" s="217"/>
      <c r="O242" s="217" t="s">
        <v>321</v>
      </c>
      <c r="P242" s="217" t="s">
        <v>3475</v>
      </c>
      <c r="Q242" s="217"/>
      <c r="R242" s="217" t="s">
        <v>3476</v>
      </c>
      <c r="S242" s="217" t="s">
        <v>3477</v>
      </c>
      <c r="T242" s="385" t="s">
        <v>3478</v>
      </c>
      <c r="U242" s="218" t="s">
        <v>3479</v>
      </c>
      <c r="V242" s="218">
        <v>28305</v>
      </c>
      <c r="W242" s="290" t="s">
        <v>3480</v>
      </c>
      <c r="X242" s="290" t="s">
        <v>2507</v>
      </c>
      <c r="Y242" s="290"/>
      <c r="Z242" s="290"/>
      <c r="AA242" s="217"/>
      <c r="AB242" s="218">
        <v>44432</v>
      </c>
      <c r="AC242" s="312">
        <v>43891</v>
      </c>
      <c r="AD242" s="218"/>
      <c r="AE242" s="218" t="s">
        <v>3481</v>
      </c>
      <c r="AF242" s="218" t="s">
        <v>3482</v>
      </c>
      <c r="AG242" s="218"/>
      <c r="AH242" s="217">
        <f t="shared" si="68"/>
        <v>2</v>
      </c>
      <c r="AI242" s="218"/>
      <c r="AJ242" s="218"/>
      <c r="AK242" s="218"/>
      <c r="AL242" s="218"/>
      <c r="AM242" s="218"/>
      <c r="AN242" s="218"/>
      <c r="AO242" s="218" t="s">
        <v>163</v>
      </c>
      <c r="AP242" s="218" t="s">
        <v>1448</v>
      </c>
      <c r="AQ242" s="218" t="s">
        <v>249</v>
      </c>
      <c r="AR242" s="218"/>
      <c r="AS242" s="218"/>
      <c r="AT242" s="460" t="s">
        <v>327</v>
      </c>
      <c r="AU242" s="217" t="s">
        <v>3483</v>
      </c>
      <c r="AV242" s="218"/>
      <c r="AW242" s="219">
        <v>43916</v>
      </c>
      <c r="AX242" s="345" t="s">
        <v>3250</v>
      </c>
      <c r="AY242" s="219" t="s">
        <v>149</v>
      </c>
      <c r="AZ242" s="219"/>
      <c r="BA242" s="219"/>
      <c r="BB242" s="219"/>
      <c r="BC242" s="220" t="s">
        <v>3480</v>
      </c>
      <c r="BD242" s="219">
        <v>44872</v>
      </c>
      <c r="BE242" s="219" t="s">
        <v>149</v>
      </c>
      <c r="BF242" s="219">
        <v>45476</v>
      </c>
      <c r="BG242" s="219" t="s">
        <v>149</v>
      </c>
      <c r="BH242" s="218"/>
      <c r="BI242" s="218"/>
      <c r="BJ242" s="218"/>
      <c r="BK242" s="221"/>
      <c r="BL242" s="217" t="s">
        <v>18</v>
      </c>
      <c r="BM242" s="291"/>
      <c r="BN242" s="217"/>
      <c r="BO242" s="217"/>
      <c r="BP242" s="217">
        <v>6</v>
      </c>
      <c r="BQ242" s="217">
        <v>5</v>
      </c>
      <c r="BR242" s="217"/>
      <c r="BS242" s="217"/>
      <c r="BT242" s="217"/>
      <c r="BU242" s="217"/>
      <c r="BV242" s="217"/>
      <c r="BW242" s="217" t="s">
        <v>162</v>
      </c>
      <c r="BX242" s="217"/>
      <c r="BY242" s="217"/>
      <c r="BZ242" s="222"/>
      <c r="CA242" s="222"/>
      <c r="CB242" s="217"/>
      <c r="CC242" s="217"/>
      <c r="CD242" s="217"/>
      <c r="CE242" s="217"/>
      <c r="CF242" s="414">
        <v>0</v>
      </c>
      <c r="CG242" s="217"/>
      <c r="CH242" s="217"/>
      <c r="CI242" s="217" t="s">
        <v>814</v>
      </c>
      <c r="CJ242"/>
    </row>
    <row r="243" spans="1:88" s="53" customFormat="1" ht="26.1" customHeight="1">
      <c r="A243" s="217">
        <v>243</v>
      </c>
      <c r="B243" s="217" t="s">
        <v>3484</v>
      </c>
      <c r="C243" s="217" t="s">
        <v>3485</v>
      </c>
      <c r="D243" s="217" t="s">
        <v>3486</v>
      </c>
      <c r="E243" s="217" t="s">
        <v>3487</v>
      </c>
      <c r="F243" s="217" t="s">
        <v>24</v>
      </c>
      <c r="G243" s="217">
        <v>10</v>
      </c>
      <c r="H243" s="217" t="s">
        <v>52</v>
      </c>
      <c r="I243" s="217" t="s">
        <v>41</v>
      </c>
      <c r="J243" s="217" t="s">
        <v>3488</v>
      </c>
      <c r="K243" s="217" t="s">
        <v>2798</v>
      </c>
      <c r="L243" s="217" t="s">
        <v>41</v>
      </c>
      <c r="M243" s="217" t="s">
        <v>149</v>
      </c>
      <c r="N243" s="217"/>
      <c r="O243" s="217" t="s">
        <v>150</v>
      </c>
      <c r="P243" s="217" t="s">
        <v>150</v>
      </c>
      <c r="Q243" s="217"/>
      <c r="R243" s="217" t="s">
        <v>3489</v>
      </c>
      <c r="S243" s="217" t="s">
        <v>3490</v>
      </c>
      <c r="T243" s="385" t="s">
        <v>3491</v>
      </c>
      <c r="U243" s="218" t="s">
        <v>3492</v>
      </c>
      <c r="V243" s="218">
        <v>29588</v>
      </c>
      <c r="W243" s="290" t="s">
        <v>3493</v>
      </c>
      <c r="X243" s="290" t="s">
        <v>2897</v>
      </c>
      <c r="Y243" s="290"/>
      <c r="Z243" s="290"/>
      <c r="AA243" s="217"/>
      <c r="AB243" s="218">
        <v>43840</v>
      </c>
      <c r="AC243" s="312">
        <v>43891</v>
      </c>
      <c r="AD243" s="218"/>
      <c r="AE243" s="218" t="s">
        <v>3494</v>
      </c>
      <c r="AF243" s="218" t="s">
        <v>3495</v>
      </c>
      <c r="AG243" s="218"/>
      <c r="AH243" s="217">
        <f t="shared" si="68"/>
        <v>2</v>
      </c>
      <c r="AI243" s="218"/>
      <c r="AJ243" s="218"/>
      <c r="AK243" s="218"/>
      <c r="AL243" s="218"/>
      <c r="AM243" s="218"/>
      <c r="AN243" s="218"/>
      <c r="AO243" s="218" t="s">
        <v>181</v>
      </c>
      <c r="AP243" s="218" t="s">
        <v>3496</v>
      </c>
      <c r="AQ243" s="218" t="s">
        <v>249</v>
      </c>
      <c r="AR243" s="218" t="s">
        <v>149</v>
      </c>
      <c r="AS243" s="419" t="s">
        <v>3497</v>
      </c>
      <c r="AT243" s="460" t="s">
        <v>218</v>
      </c>
      <c r="AU243" s="217" t="s">
        <v>3498</v>
      </c>
      <c r="AV243" s="218"/>
      <c r="AW243" s="219">
        <v>43894</v>
      </c>
      <c r="AX243" s="345" t="s">
        <v>3250</v>
      </c>
      <c r="AY243" s="219" t="s">
        <v>149</v>
      </c>
      <c r="AZ243" s="219">
        <v>44593</v>
      </c>
      <c r="BA243" s="219">
        <v>44602</v>
      </c>
      <c r="BB243" s="219"/>
      <c r="BC243" s="220" t="s">
        <v>3493</v>
      </c>
      <c r="BD243" s="219">
        <v>44872</v>
      </c>
      <c r="BE243" s="219" t="s">
        <v>149</v>
      </c>
      <c r="BF243" s="219">
        <v>45476</v>
      </c>
      <c r="BG243" s="219" t="s">
        <v>149</v>
      </c>
      <c r="BH243" s="218"/>
      <c r="BI243" s="218"/>
      <c r="BJ243" s="218"/>
      <c r="BK243" s="221">
        <v>45590</v>
      </c>
      <c r="BL243" s="217" t="s">
        <v>17</v>
      </c>
      <c r="BM243" s="291">
        <f>DATEDIF(AW243,BK243, "M")+1</f>
        <v>56</v>
      </c>
      <c r="BN243" s="217" t="e">
        <f>DATEDIF(AX243,BK243, "M")+1</f>
        <v>#VALUE!</v>
      </c>
      <c r="BO243" s="217"/>
      <c r="BP243" s="217">
        <v>0</v>
      </c>
      <c r="BQ243" s="217">
        <v>2</v>
      </c>
      <c r="BR243" s="217"/>
      <c r="BS243" s="217"/>
      <c r="BT243" s="217"/>
      <c r="BU243" s="217"/>
      <c r="BV243" s="217"/>
      <c r="BW243" s="217" t="s">
        <v>162</v>
      </c>
      <c r="BX243" s="217"/>
      <c r="BY243" s="217"/>
      <c r="BZ243" s="222"/>
      <c r="CA243" s="222"/>
      <c r="CB243" s="217"/>
      <c r="CC243" s="217"/>
      <c r="CD243" s="217"/>
      <c r="CE243" s="217"/>
      <c r="CF243" s="414">
        <v>2</v>
      </c>
      <c r="CG243" s="217"/>
      <c r="CH243" s="217"/>
      <c r="CI243" s="217" t="s">
        <v>814</v>
      </c>
      <c r="CJ243"/>
    </row>
    <row r="244" spans="1:88" s="53" customFormat="1" ht="26.1" hidden="1" customHeight="1">
      <c r="A244" s="217">
        <v>244</v>
      </c>
      <c r="B244" s="217" t="s">
        <v>3499</v>
      </c>
      <c r="C244" s="217" t="s">
        <v>3500</v>
      </c>
      <c r="D244" s="217"/>
      <c r="E244" s="217" t="s">
        <v>3501</v>
      </c>
      <c r="F244" s="217" t="s">
        <v>24</v>
      </c>
      <c r="G244" s="217">
        <v>10</v>
      </c>
      <c r="H244" s="217" t="s">
        <v>50</v>
      </c>
      <c r="I244" s="217" t="s">
        <v>44</v>
      </c>
      <c r="J244" s="217" t="s">
        <v>3502</v>
      </c>
      <c r="K244" s="217" t="s">
        <v>521</v>
      </c>
      <c r="L244" s="217" t="s">
        <v>43</v>
      </c>
      <c r="M244" s="217" t="s">
        <v>162</v>
      </c>
      <c r="N244" s="217"/>
      <c r="O244" s="217" t="s">
        <v>321</v>
      </c>
      <c r="P244" s="217" t="s">
        <v>150</v>
      </c>
      <c r="Q244" s="217"/>
      <c r="R244" s="217" t="s">
        <v>3503</v>
      </c>
      <c r="S244" s="217" t="s">
        <v>3504</v>
      </c>
      <c r="T244" s="385" t="s">
        <v>3505</v>
      </c>
      <c r="U244" s="218" t="s">
        <v>3506</v>
      </c>
      <c r="V244" s="218">
        <v>32014</v>
      </c>
      <c r="W244" s="290" t="s">
        <v>3507</v>
      </c>
      <c r="X244" s="290" t="s">
        <v>178</v>
      </c>
      <c r="Y244" s="290"/>
      <c r="Z244" s="290"/>
      <c r="AA244" s="217"/>
      <c r="AB244" s="218">
        <v>44424</v>
      </c>
      <c r="AC244" s="312">
        <v>43891</v>
      </c>
      <c r="AD244" s="218"/>
      <c r="AE244" s="218" t="s">
        <v>3508</v>
      </c>
      <c r="AF244" s="218" t="s">
        <v>3509</v>
      </c>
      <c r="AG244" s="218"/>
      <c r="AH244" s="217">
        <f t="shared" si="68"/>
        <v>2</v>
      </c>
      <c r="AI244" s="218"/>
      <c r="AJ244" s="218"/>
      <c r="AK244" s="218"/>
      <c r="AL244" s="218"/>
      <c r="AM244" s="218"/>
      <c r="AN244" s="218"/>
      <c r="AO244" s="218" t="s">
        <v>964</v>
      </c>
      <c r="AP244" s="218" t="s">
        <v>3510</v>
      </c>
      <c r="AQ244" s="218"/>
      <c r="AR244" s="218"/>
      <c r="AS244" s="218"/>
      <c r="AT244" s="460" t="s">
        <v>297</v>
      </c>
      <c r="AU244" s="217" t="s">
        <v>3511</v>
      </c>
      <c r="AV244" s="218"/>
      <c r="AW244" s="219">
        <v>43896</v>
      </c>
      <c r="AX244" s="345" t="s">
        <v>3250</v>
      </c>
      <c r="AY244" s="219" t="s">
        <v>149</v>
      </c>
      <c r="AZ244" s="219">
        <v>44708</v>
      </c>
      <c r="BA244" s="219">
        <v>44811</v>
      </c>
      <c r="BB244" s="219"/>
      <c r="BC244" s="220" t="s">
        <v>3507</v>
      </c>
      <c r="BD244" s="219">
        <v>45061</v>
      </c>
      <c r="BE244" s="219" t="s">
        <v>162</v>
      </c>
      <c r="BF244" s="219">
        <v>45476</v>
      </c>
      <c r="BG244" s="219" t="s">
        <v>149</v>
      </c>
      <c r="BH244" s="218">
        <v>45747</v>
      </c>
      <c r="BI244" s="218"/>
      <c r="BJ244" s="218"/>
      <c r="BK244" s="221"/>
      <c r="BL244" s="217" t="s">
        <v>18</v>
      </c>
      <c r="BM244" s="291"/>
      <c r="BN244" s="217"/>
      <c r="BO244" s="217"/>
      <c r="BP244" s="217">
        <v>2</v>
      </c>
      <c r="BQ244" s="217"/>
      <c r="BR244" s="217"/>
      <c r="BS244" s="217"/>
      <c r="BT244" s="217"/>
      <c r="BU244" s="217"/>
      <c r="BV244" s="217"/>
      <c r="BW244" s="217" t="s">
        <v>162</v>
      </c>
      <c r="BX244" s="217"/>
      <c r="BY244" s="217"/>
      <c r="BZ244" s="222"/>
      <c r="CA244" s="222"/>
      <c r="CB244" s="217"/>
      <c r="CC244" s="217"/>
      <c r="CD244" s="217"/>
      <c r="CE244" s="217"/>
      <c r="CF244" s="414">
        <v>0</v>
      </c>
      <c r="CG244" s="217"/>
      <c r="CH244" s="217"/>
      <c r="CI244" s="217" t="s">
        <v>814</v>
      </c>
      <c r="CJ244"/>
    </row>
    <row r="245" spans="1:88" s="53" customFormat="1" ht="26.1" customHeight="1">
      <c r="A245" s="217">
        <v>245</v>
      </c>
      <c r="B245" s="217" t="s">
        <v>3512</v>
      </c>
      <c r="C245" s="217" t="s">
        <v>830</v>
      </c>
      <c r="D245" s="217"/>
      <c r="E245" s="217" t="s">
        <v>3513</v>
      </c>
      <c r="F245" s="217" t="s">
        <v>24</v>
      </c>
      <c r="G245" s="217">
        <v>10</v>
      </c>
      <c r="H245" s="217" t="s">
        <v>52</v>
      </c>
      <c r="I245" s="217" t="s">
        <v>41</v>
      </c>
      <c r="J245" s="217" t="s">
        <v>2328</v>
      </c>
      <c r="K245" s="217" t="s">
        <v>3514</v>
      </c>
      <c r="L245" s="217" t="s">
        <v>43</v>
      </c>
      <c r="M245" s="217" t="s">
        <v>162</v>
      </c>
      <c r="N245" s="217"/>
      <c r="O245" s="217" t="s">
        <v>321</v>
      </c>
      <c r="P245" s="217" t="s">
        <v>321</v>
      </c>
      <c r="Q245" s="217"/>
      <c r="R245" s="217" t="s">
        <v>3515</v>
      </c>
      <c r="S245" s="217" t="s">
        <v>3516</v>
      </c>
      <c r="T245" s="385" t="s">
        <v>3517</v>
      </c>
      <c r="U245" s="218" t="s">
        <v>3518</v>
      </c>
      <c r="V245" s="218">
        <v>33695</v>
      </c>
      <c r="W245" s="290" t="s">
        <v>3519</v>
      </c>
      <c r="X245" s="290" t="s">
        <v>178</v>
      </c>
      <c r="Y245" s="290"/>
      <c r="Z245" s="290"/>
      <c r="AA245" s="217"/>
      <c r="AB245" s="218">
        <v>43983</v>
      </c>
      <c r="AC245" s="312">
        <v>43891</v>
      </c>
      <c r="AD245" s="218"/>
      <c r="AE245" s="218" t="s">
        <v>3520</v>
      </c>
      <c r="AF245" s="218" t="s">
        <v>3521</v>
      </c>
      <c r="AG245" s="218" t="s">
        <v>3522</v>
      </c>
      <c r="AH245" s="217">
        <f t="shared" si="68"/>
        <v>3</v>
      </c>
      <c r="AI245" s="218"/>
      <c r="AJ245" s="218"/>
      <c r="AK245" s="218"/>
      <c r="AL245" s="218"/>
      <c r="AM245" s="218"/>
      <c r="AN245" s="218"/>
      <c r="AO245" s="218" t="s">
        <v>163</v>
      </c>
      <c r="AP245" s="218" t="s">
        <v>180</v>
      </c>
      <c r="AQ245" s="218" t="s">
        <v>180</v>
      </c>
      <c r="AR245" s="218" t="s">
        <v>162</v>
      </c>
      <c r="AS245" s="218"/>
      <c r="AT245" s="460" t="s">
        <v>218</v>
      </c>
      <c r="AU245" s="217" t="s">
        <v>3523</v>
      </c>
      <c r="AV245" s="218"/>
      <c r="AW245" s="219">
        <v>43900</v>
      </c>
      <c r="AX245" s="345" t="s">
        <v>3250</v>
      </c>
      <c r="AY245" s="219" t="s">
        <v>149</v>
      </c>
      <c r="AZ245" s="219">
        <v>44579</v>
      </c>
      <c r="BA245" s="219">
        <v>44617</v>
      </c>
      <c r="BB245" s="219"/>
      <c r="BC245" s="220" t="s">
        <v>3519</v>
      </c>
      <c r="BD245" s="219">
        <v>44872</v>
      </c>
      <c r="BE245" s="219" t="s">
        <v>149</v>
      </c>
      <c r="BF245" s="219">
        <v>45476</v>
      </c>
      <c r="BG245" s="219" t="s">
        <v>149</v>
      </c>
      <c r="BH245" s="218"/>
      <c r="BI245" s="218"/>
      <c r="BJ245" s="218"/>
      <c r="BK245" s="221">
        <v>45648</v>
      </c>
      <c r="BL245" s="217" t="s">
        <v>17</v>
      </c>
      <c r="BM245" s="291">
        <f>DATEDIF(AW245,BK245,"M")+1</f>
        <v>58</v>
      </c>
      <c r="BN245" s="217"/>
      <c r="BO245" s="217" t="s">
        <v>3524</v>
      </c>
      <c r="BP245" s="217">
        <v>0</v>
      </c>
      <c r="BQ245" s="217">
        <v>3</v>
      </c>
      <c r="BR245" s="217"/>
      <c r="BS245" s="217"/>
      <c r="BT245" s="217"/>
      <c r="BU245" s="217"/>
      <c r="BV245" s="217"/>
      <c r="BW245" s="217" t="s">
        <v>162</v>
      </c>
      <c r="BX245" s="217"/>
      <c r="BY245" s="217"/>
      <c r="BZ245" s="222"/>
      <c r="CA245" s="222"/>
      <c r="CB245" s="217"/>
      <c r="CC245" s="217"/>
      <c r="CD245" s="217"/>
      <c r="CE245" s="217"/>
      <c r="CF245" s="414">
        <v>0</v>
      </c>
      <c r="CG245" s="217"/>
      <c r="CH245" s="217"/>
      <c r="CI245" s="217" t="s">
        <v>814</v>
      </c>
      <c r="CJ245"/>
    </row>
    <row r="246" spans="1:88" s="53" customFormat="1" ht="26.1" customHeight="1">
      <c r="A246" s="217">
        <v>246</v>
      </c>
      <c r="B246" s="217" t="s">
        <v>3525</v>
      </c>
      <c r="C246" s="217" t="s">
        <v>3387</v>
      </c>
      <c r="D246" s="217" t="s">
        <v>3526</v>
      </c>
      <c r="E246" s="217" t="s">
        <v>3527</v>
      </c>
      <c r="F246" s="217" t="s">
        <v>24</v>
      </c>
      <c r="G246" s="217">
        <v>10</v>
      </c>
      <c r="H246" s="217" t="s">
        <v>49</v>
      </c>
      <c r="I246" s="217" t="s">
        <v>40</v>
      </c>
      <c r="J246" s="217" t="s">
        <v>2962</v>
      </c>
      <c r="K246" s="217" t="s">
        <v>3528</v>
      </c>
      <c r="L246" s="217" t="s">
        <v>40</v>
      </c>
      <c r="M246" s="217" t="s">
        <v>149</v>
      </c>
      <c r="N246" s="217"/>
      <c r="O246" s="217" t="s">
        <v>150</v>
      </c>
      <c r="P246" s="217" t="s">
        <v>150</v>
      </c>
      <c r="Q246" s="217"/>
      <c r="R246" s="217" t="s">
        <v>3529</v>
      </c>
      <c r="S246" s="217" t="s">
        <v>3530</v>
      </c>
      <c r="T246" s="385" t="s">
        <v>3531</v>
      </c>
      <c r="U246" s="218" t="s">
        <v>3532</v>
      </c>
      <c r="V246" s="218">
        <v>31757</v>
      </c>
      <c r="W246" s="290" t="s">
        <v>3533</v>
      </c>
      <c r="X246" s="290" t="s">
        <v>2388</v>
      </c>
      <c r="Y246" s="290"/>
      <c r="Z246" s="290"/>
      <c r="AA246" s="217"/>
      <c r="AB246" s="218">
        <v>44245</v>
      </c>
      <c r="AC246" s="312">
        <v>43891</v>
      </c>
      <c r="AD246" s="218"/>
      <c r="AE246" s="218" t="s">
        <v>3534</v>
      </c>
      <c r="AF246" s="218" t="s">
        <v>3535</v>
      </c>
      <c r="AG246" s="218" t="s">
        <v>3536</v>
      </c>
      <c r="AH246" s="217">
        <f t="shared" si="68"/>
        <v>3</v>
      </c>
      <c r="AI246" s="218"/>
      <c r="AJ246" s="218"/>
      <c r="AK246" s="218"/>
      <c r="AL246" s="218"/>
      <c r="AM246" s="218"/>
      <c r="AN246" s="218"/>
      <c r="AO246" s="218" t="s">
        <v>163</v>
      </c>
      <c r="AP246" s="218" t="s">
        <v>3537</v>
      </c>
      <c r="AQ246" s="218"/>
      <c r="AR246" s="218"/>
      <c r="AS246" s="218"/>
      <c r="AT246" s="460" t="s">
        <v>419</v>
      </c>
      <c r="AU246" s="217" t="s">
        <v>3538</v>
      </c>
      <c r="AV246" s="218"/>
      <c r="AW246" s="219">
        <v>43902</v>
      </c>
      <c r="AX246" s="345" t="s">
        <v>3250</v>
      </c>
      <c r="AY246" s="219" t="s">
        <v>149</v>
      </c>
      <c r="AZ246" s="219">
        <v>44214</v>
      </c>
      <c r="BA246" s="219">
        <v>44613</v>
      </c>
      <c r="BB246" s="219"/>
      <c r="BC246" s="220" t="s">
        <v>3533</v>
      </c>
      <c r="BD246" s="219">
        <v>44872</v>
      </c>
      <c r="BE246" s="219" t="s">
        <v>149</v>
      </c>
      <c r="BF246" s="219">
        <v>45476</v>
      </c>
      <c r="BG246" s="219" t="s">
        <v>149</v>
      </c>
      <c r="BH246" s="218">
        <v>45348</v>
      </c>
      <c r="BI246" s="218"/>
      <c r="BJ246" s="218"/>
      <c r="BK246" s="221">
        <v>45610</v>
      </c>
      <c r="BL246" s="217" t="s">
        <v>17</v>
      </c>
      <c r="BM246" s="291">
        <f>DATEDIF(AW246,BK246,"M")+1</f>
        <v>57</v>
      </c>
      <c r="BN246" s="217"/>
      <c r="BO246" s="217"/>
      <c r="BP246" s="217">
        <v>2</v>
      </c>
      <c r="BQ246" s="217">
        <v>1</v>
      </c>
      <c r="BR246" s="217"/>
      <c r="BS246" s="217"/>
      <c r="BT246" s="217"/>
      <c r="BU246" s="217"/>
      <c r="BV246" s="217"/>
      <c r="BW246" s="217" t="s">
        <v>162</v>
      </c>
      <c r="BX246" s="217"/>
      <c r="BY246" s="217"/>
      <c r="BZ246" s="222"/>
      <c r="CA246" s="222"/>
      <c r="CB246" s="217"/>
      <c r="CC246" s="217"/>
      <c r="CD246" s="217"/>
      <c r="CE246" s="217"/>
      <c r="CF246" s="414">
        <v>2</v>
      </c>
      <c r="CG246" s="217"/>
      <c r="CH246" s="217"/>
      <c r="CI246" s="217" t="s">
        <v>814</v>
      </c>
      <c r="CJ246"/>
    </row>
    <row r="247" spans="1:88" s="53" customFormat="1" ht="26.1" customHeight="1">
      <c r="A247" s="217">
        <v>247</v>
      </c>
      <c r="B247" s="217" t="s">
        <v>3539</v>
      </c>
      <c r="C247" s="217" t="s">
        <v>3540</v>
      </c>
      <c r="D247" s="217" t="s">
        <v>21</v>
      </c>
      <c r="E247" s="217" t="s">
        <v>3541</v>
      </c>
      <c r="F247" s="217" t="s">
        <v>24</v>
      </c>
      <c r="G247" s="217">
        <v>10</v>
      </c>
      <c r="H247" s="217" t="s">
        <v>55</v>
      </c>
      <c r="I247" s="217" t="s">
        <v>43</v>
      </c>
      <c r="J247" s="217" t="s">
        <v>3460</v>
      </c>
      <c r="K247" s="217" t="s">
        <v>3542</v>
      </c>
      <c r="L247" s="217" t="s">
        <v>43</v>
      </c>
      <c r="M247" s="217" t="s">
        <v>149</v>
      </c>
      <c r="N247" s="217">
        <v>1897532</v>
      </c>
      <c r="O247" s="217" t="s">
        <v>321</v>
      </c>
      <c r="P247" s="217" t="s">
        <v>321</v>
      </c>
      <c r="Q247" s="217"/>
      <c r="R247" s="217" t="s">
        <v>3543</v>
      </c>
      <c r="S247" s="217" t="s">
        <v>3544</v>
      </c>
      <c r="T247" s="385" t="s">
        <v>3545</v>
      </c>
      <c r="U247" s="218" t="s">
        <v>3546</v>
      </c>
      <c r="V247" s="218">
        <v>33727</v>
      </c>
      <c r="W247" s="217" t="s">
        <v>3547</v>
      </c>
      <c r="X247" s="290" t="s">
        <v>178</v>
      </c>
      <c r="Y247" s="290"/>
      <c r="Z247" s="290"/>
      <c r="AA247" s="217"/>
      <c r="AB247" s="218">
        <v>43660</v>
      </c>
      <c r="AC247" s="312">
        <v>43891</v>
      </c>
      <c r="AD247" s="218"/>
      <c r="AE247" s="218" t="s">
        <v>3548</v>
      </c>
      <c r="AF247" s="218" t="s">
        <v>3549</v>
      </c>
      <c r="AG247" s="218"/>
      <c r="AH247" s="217">
        <f t="shared" si="68"/>
        <v>2</v>
      </c>
      <c r="AI247" s="218"/>
      <c r="AJ247" s="218"/>
      <c r="AK247" s="218"/>
      <c r="AL247" s="218"/>
      <c r="AM247" s="218"/>
      <c r="AN247" s="218"/>
      <c r="AO247" s="218" t="s">
        <v>163</v>
      </c>
      <c r="AP247" s="218" t="s">
        <v>202</v>
      </c>
      <c r="AQ247" s="218" t="s">
        <v>249</v>
      </c>
      <c r="AR247" s="218" t="s">
        <v>149</v>
      </c>
      <c r="AS247" s="218"/>
      <c r="AT247" s="460" t="s">
        <v>371</v>
      </c>
      <c r="AU247" s="217" t="s">
        <v>3550</v>
      </c>
      <c r="AV247" s="218"/>
      <c r="AW247" s="219">
        <v>43904</v>
      </c>
      <c r="AX247" s="345" t="s">
        <v>3250</v>
      </c>
      <c r="AY247" s="219" t="s">
        <v>149</v>
      </c>
      <c r="AZ247" s="219">
        <v>44013</v>
      </c>
      <c r="BA247" s="219">
        <v>44249</v>
      </c>
      <c r="BB247" s="219"/>
      <c r="BC247" s="220" t="s">
        <v>3547</v>
      </c>
      <c r="BD247" s="219">
        <v>44872</v>
      </c>
      <c r="BE247" s="219" t="s">
        <v>149</v>
      </c>
      <c r="BF247" s="219">
        <v>45476</v>
      </c>
      <c r="BG247" s="219" t="s">
        <v>149</v>
      </c>
      <c r="BH247" s="218"/>
      <c r="BI247" s="218"/>
      <c r="BJ247" s="218"/>
      <c r="BK247" s="221">
        <v>45596</v>
      </c>
      <c r="BL247" s="217" t="s">
        <v>17</v>
      </c>
      <c r="BM247" s="291">
        <f>DATEDIF(AW247,BK247,"M")+1</f>
        <v>56</v>
      </c>
      <c r="BN247" s="217" t="e">
        <f>DATEDIF(AX247,BK247, "M")+1</f>
        <v>#VALUE!</v>
      </c>
      <c r="BO247" s="217" t="s">
        <v>3551</v>
      </c>
      <c r="BP247" s="217">
        <v>1</v>
      </c>
      <c r="BQ247" s="217">
        <v>0</v>
      </c>
      <c r="BR247" s="217"/>
      <c r="BS247" s="217"/>
      <c r="BT247" s="217"/>
      <c r="BU247" s="217"/>
      <c r="BV247" s="217"/>
      <c r="BW247" s="217" t="s">
        <v>162</v>
      </c>
      <c r="BX247" s="217"/>
      <c r="BY247" s="217"/>
      <c r="BZ247" s="222"/>
      <c r="CA247" s="222"/>
      <c r="CB247" s="217"/>
      <c r="CC247" s="217"/>
      <c r="CD247" s="217"/>
      <c r="CE247" s="217"/>
      <c r="CF247" s="414">
        <v>0</v>
      </c>
      <c r="CG247" s="217"/>
      <c r="CH247" s="217"/>
      <c r="CI247" s="217" t="s">
        <v>3411</v>
      </c>
      <c r="CJ247"/>
    </row>
    <row r="248" spans="1:88" s="53" customFormat="1" ht="26.1" hidden="1" customHeight="1">
      <c r="A248" s="217">
        <v>248</v>
      </c>
      <c r="B248" s="217" t="s">
        <v>3552</v>
      </c>
      <c r="C248" s="217" t="s">
        <v>3553</v>
      </c>
      <c r="D248" s="217" t="s">
        <v>3554</v>
      </c>
      <c r="E248" s="217" t="s">
        <v>3555</v>
      </c>
      <c r="F248" s="217" t="s">
        <v>24</v>
      </c>
      <c r="G248" s="217">
        <v>10</v>
      </c>
      <c r="H248" s="217" t="s">
        <v>51</v>
      </c>
      <c r="I248" s="217" t="s">
        <v>37</v>
      </c>
      <c r="J248" s="217" t="s">
        <v>405</v>
      </c>
      <c r="K248" s="217" t="s">
        <v>289</v>
      </c>
      <c r="L248" s="217" t="s">
        <v>30</v>
      </c>
      <c r="M248" s="217" t="s">
        <v>162</v>
      </c>
      <c r="N248" s="217"/>
      <c r="O248" s="217" t="s">
        <v>150</v>
      </c>
      <c r="P248" s="217" t="s">
        <v>150</v>
      </c>
      <c r="Q248" s="217"/>
      <c r="R248" s="217" t="s">
        <v>3556</v>
      </c>
      <c r="S248" s="217" t="s">
        <v>3557</v>
      </c>
      <c r="T248" s="385" t="s">
        <v>3558</v>
      </c>
      <c r="U248" s="218" t="s">
        <v>3559</v>
      </c>
      <c r="V248" s="218">
        <v>31740</v>
      </c>
      <c r="W248" s="290" t="s">
        <v>3560</v>
      </c>
      <c r="X248" s="290" t="s">
        <v>2507</v>
      </c>
      <c r="Y248" s="290"/>
      <c r="Z248" s="290"/>
      <c r="AA248" s="217"/>
      <c r="AB248" s="218">
        <v>44267</v>
      </c>
      <c r="AC248" s="312">
        <v>43891</v>
      </c>
      <c r="AD248" s="218"/>
      <c r="AE248" s="217" t="s">
        <v>3561</v>
      </c>
      <c r="AF248" s="218"/>
      <c r="AG248" s="218"/>
      <c r="AH248" s="217">
        <f t="shared" si="68"/>
        <v>1</v>
      </c>
      <c r="AI248" s="218"/>
      <c r="AJ248" s="218"/>
      <c r="AK248" s="218"/>
      <c r="AL248" s="218"/>
      <c r="AM248" s="218"/>
      <c r="AN248" s="218"/>
      <c r="AO248" s="218" t="s">
        <v>163</v>
      </c>
      <c r="AP248" s="218" t="s">
        <v>444</v>
      </c>
      <c r="AQ248" s="218" t="s">
        <v>444</v>
      </c>
      <c r="AR248" s="218"/>
      <c r="AS248" s="218"/>
      <c r="AT248" s="460" t="s">
        <v>284</v>
      </c>
      <c r="AU248" s="217" t="s">
        <v>3562</v>
      </c>
      <c r="AV248" s="218"/>
      <c r="AW248" s="219">
        <v>43908</v>
      </c>
      <c r="AX248" s="345" t="s">
        <v>3250</v>
      </c>
      <c r="AY248" s="219" t="s">
        <v>149</v>
      </c>
      <c r="AZ248" s="219">
        <v>44874</v>
      </c>
      <c r="BA248" s="219">
        <v>44811</v>
      </c>
      <c r="BB248" s="219"/>
      <c r="BC248" s="220" t="s">
        <v>3560</v>
      </c>
      <c r="BD248" s="219">
        <v>45061</v>
      </c>
      <c r="BE248" s="219" t="s">
        <v>162</v>
      </c>
      <c r="BF248" s="219">
        <v>45476</v>
      </c>
      <c r="BG248" s="219" t="s">
        <v>149</v>
      </c>
      <c r="BH248" s="218"/>
      <c r="BI248" s="218"/>
      <c r="BJ248" s="218"/>
      <c r="BK248" s="221"/>
      <c r="BL248" s="217" t="s">
        <v>18</v>
      </c>
      <c r="BM248" s="291"/>
      <c r="BN248" s="217"/>
      <c r="BO248" s="217"/>
      <c r="BP248" s="217">
        <v>2</v>
      </c>
      <c r="BQ248" s="217">
        <v>1</v>
      </c>
      <c r="BR248" s="217"/>
      <c r="BS248" s="217"/>
      <c r="BT248" s="217"/>
      <c r="BU248" s="217"/>
      <c r="BV248" s="217"/>
      <c r="BW248" s="217" t="s">
        <v>162</v>
      </c>
      <c r="BX248" s="217"/>
      <c r="BY248" s="217"/>
      <c r="BZ248" s="222"/>
      <c r="CA248" s="222"/>
      <c r="CB248" s="217"/>
      <c r="CC248" s="217"/>
      <c r="CD248" s="217"/>
      <c r="CE248" s="217"/>
      <c r="CF248" s="414">
        <v>1</v>
      </c>
      <c r="CG248" s="217"/>
      <c r="CH248" s="217"/>
      <c r="CI248" s="217" t="s">
        <v>814</v>
      </c>
      <c r="CJ248"/>
    </row>
    <row r="249" spans="1:88" s="53" customFormat="1" ht="29.1" hidden="1" customHeight="1">
      <c r="A249" s="217">
        <v>249</v>
      </c>
      <c r="B249" s="223" t="s">
        <v>3563</v>
      </c>
      <c r="C249" s="223" t="s">
        <v>3564</v>
      </c>
      <c r="D249" s="223" t="s">
        <v>3565</v>
      </c>
      <c r="E249" s="223" t="s">
        <v>938</v>
      </c>
      <c r="F249" s="223" t="s">
        <v>24</v>
      </c>
      <c r="G249" s="223">
        <v>10</v>
      </c>
      <c r="H249" s="223" t="s">
        <v>51</v>
      </c>
      <c r="I249" s="223" t="s">
        <v>37</v>
      </c>
      <c r="J249" s="223" t="s">
        <v>3566</v>
      </c>
      <c r="K249" s="223" t="s">
        <v>289</v>
      </c>
      <c r="L249" s="217" t="s">
        <v>43</v>
      </c>
      <c r="M249" s="223" t="s">
        <v>162</v>
      </c>
      <c r="N249" s="223"/>
      <c r="O249" s="223" t="s">
        <v>150</v>
      </c>
      <c r="P249" s="223" t="s">
        <v>150</v>
      </c>
      <c r="Q249" s="223"/>
      <c r="R249" s="223" t="s">
        <v>3567</v>
      </c>
      <c r="S249" s="223" t="s">
        <v>3568</v>
      </c>
      <c r="T249" s="386" t="s">
        <v>3569</v>
      </c>
      <c r="U249" s="349" t="s">
        <v>793</v>
      </c>
      <c r="V249" s="349">
        <v>30185</v>
      </c>
      <c r="W249" s="350" t="s">
        <v>3570</v>
      </c>
      <c r="X249" s="350" t="s">
        <v>178</v>
      </c>
      <c r="Y249" s="350"/>
      <c r="Z249" s="350"/>
      <c r="AA249" s="223"/>
      <c r="AB249" s="349">
        <v>44622</v>
      </c>
      <c r="AC249" s="351">
        <v>43891</v>
      </c>
      <c r="AD249" s="349"/>
      <c r="AE249" s="349" t="s">
        <v>3571</v>
      </c>
      <c r="AF249" s="349" t="s">
        <v>3572</v>
      </c>
      <c r="AG249" s="349"/>
      <c r="AH249" s="223">
        <f t="shared" si="68"/>
        <v>2</v>
      </c>
      <c r="AI249" s="349"/>
      <c r="AJ249" s="349"/>
      <c r="AK249" s="349"/>
      <c r="AL249" s="349"/>
      <c r="AM249" s="349"/>
      <c r="AN249" s="349"/>
      <c r="AO249" s="349" t="s">
        <v>163</v>
      </c>
      <c r="AP249" s="349" t="s">
        <v>1448</v>
      </c>
      <c r="AQ249" s="349" t="s">
        <v>249</v>
      </c>
      <c r="AR249" s="349" t="s">
        <v>149</v>
      </c>
      <c r="AS249" s="349"/>
      <c r="AT249" s="461" t="s">
        <v>284</v>
      </c>
      <c r="AU249" s="223" t="s">
        <v>3573</v>
      </c>
      <c r="AV249" s="349"/>
      <c r="AW249" s="352">
        <v>43915</v>
      </c>
      <c r="AX249" s="353" t="s">
        <v>3250</v>
      </c>
      <c r="AY249" s="352" t="s">
        <v>149</v>
      </c>
      <c r="AZ249" s="352">
        <v>44797</v>
      </c>
      <c r="BA249" s="352">
        <v>44839</v>
      </c>
      <c r="BB249" s="352"/>
      <c r="BC249" s="354" t="s">
        <v>3570</v>
      </c>
      <c r="BD249" s="352">
        <v>44872</v>
      </c>
      <c r="BE249" s="352" t="s">
        <v>149</v>
      </c>
      <c r="BF249" s="352">
        <v>45476</v>
      </c>
      <c r="BG249" s="352" t="s">
        <v>149</v>
      </c>
      <c r="BH249" s="349"/>
      <c r="BI249" s="349"/>
      <c r="BJ249" s="349"/>
      <c r="BK249" s="355"/>
      <c r="BL249" s="223" t="s">
        <v>18</v>
      </c>
      <c r="BM249" s="356"/>
      <c r="BN249" s="223"/>
      <c r="BO249" s="223"/>
      <c r="BP249" s="223">
        <v>12</v>
      </c>
      <c r="BQ249" s="223">
        <v>11</v>
      </c>
      <c r="BR249" s="223"/>
      <c r="BS249" s="223"/>
      <c r="BT249" s="223"/>
      <c r="BU249" s="223"/>
      <c r="BV249" s="223"/>
      <c r="BW249" s="223" t="s">
        <v>162</v>
      </c>
      <c r="BX249" s="223"/>
      <c r="BY249" s="223"/>
      <c r="BZ249" s="357"/>
      <c r="CA249" s="357"/>
      <c r="CB249" s="223"/>
      <c r="CC249" s="223"/>
      <c r="CD249" s="223"/>
      <c r="CE249" s="223"/>
      <c r="CF249" s="415">
        <v>2</v>
      </c>
      <c r="CG249" s="217"/>
      <c r="CH249" s="217"/>
      <c r="CI249" s="217" t="s">
        <v>814</v>
      </c>
      <c r="CJ249"/>
    </row>
    <row r="250" spans="1:88" ht="29.25" hidden="1" customHeight="1">
      <c r="A250" s="359">
        <v>250</v>
      </c>
      <c r="B250" s="359" t="s">
        <v>3574</v>
      </c>
      <c r="C250" s="359" t="s">
        <v>3575</v>
      </c>
      <c r="D250" s="359" t="s">
        <v>3564</v>
      </c>
      <c r="E250" s="359" t="s">
        <v>3576</v>
      </c>
      <c r="F250" s="359" t="s">
        <v>25</v>
      </c>
      <c r="G250" s="358">
        <v>11</v>
      </c>
      <c r="H250" s="358" t="s">
        <v>51</v>
      </c>
      <c r="I250" s="358" t="s">
        <v>30</v>
      </c>
      <c r="J250" s="358" t="s">
        <v>3577</v>
      </c>
      <c r="K250" s="358" t="s">
        <v>3578</v>
      </c>
      <c r="L250" s="358" t="s">
        <v>30</v>
      </c>
      <c r="M250" s="358" t="s">
        <v>149</v>
      </c>
      <c r="N250" s="360"/>
      <c r="O250" s="360" t="s">
        <v>150</v>
      </c>
      <c r="P250" s="360"/>
      <c r="Q250" s="358"/>
      <c r="R250" s="359" t="s">
        <v>3579</v>
      </c>
      <c r="S250" s="359" t="s">
        <v>3580</v>
      </c>
      <c r="T250" s="387" t="s">
        <v>3581</v>
      </c>
      <c r="U250" s="359" t="s">
        <v>3582</v>
      </c>
      <c r="V250" s="361">
        <v>31207</v>
      </c>
      <c r="W250" s="427" t="s">
        <v>3583</v>
      </c>
      <c r="X250" s="362" t="s">
        <v>3584</v>
      </c>
      <c r="Y250" s="362"/>
      <c r="Z250" s="362"/>
      <c r="AA250" s="358"/>
      <c r="AB250" s="392">
        <v>45670</v>
      </c>
      <c r="AC250" s="392">
        <v>45719</v>
      </c>
      <c r="AD250" s="358"/>
      <c r="AE250" s="358"/>
      <c r="AF250" s="358"/>
      <c r="AG250" s="358"/>
      <c r="AH250" s="363"/>
      <c r="AI250" s="358"/>
      <c r="AJ250" s="358"/>
      <c r="AK250" s="358"/>
      <c r="AL250" s="363"/>
      <c r="AM250" s="363"/>
      <c r="AN250" s="363"/>
      <c r="AO250" s="364"/>
      <c r="AP250" s="361"/>
      <c r="AQ250" s="364"/>
      <c r="AR250" s="363"/>
      <c r="AS250" s="358"/>
      <c r="AT250" s="462"/>
      <c r="AU250" s="358" t="s">
        <v>3585</v>
      </c>
      <c r="AV250" s="358"/>
      <c r="AW250" s="394">
        <v>45719</v>
      </c>
      <c r="AX250" s="358"/>
      <c r="AY250" s="363"/>
      <c r="AZ250" s="358"/>
      <c r="BA250" s="358"/>
      <c r="BB250" s="358"/>
      <c r="BC250" s="358"/>
      <c r="BD250" s="358"/>
      <c r="BE250" s="358"/>
      <c r="BF250" s="358"/>
      <c r="BG250" s="358"/>
      <c r="BH250" s="358"/>
      <c r="BI250" s="358"/>
      <c r="BJ250" s="358"/>
      <c r="BK250" s="361"/>
      <c r="BL250" s="396" t="s">
        <v>18</v>
      </c>
      <c r="BM250" s="363"/>
      <c r="BN250" s="363"/>
      <c r="BO250" s="358"/>
      <c r="BP250" s="358">
        <v>7</v>
      </c>
      <c r="BQ250" s="358"/>
      <c r="BR250" s="358"/>
      <c r="BS250" s="358"/>
      <c r="BT250" s="358"/>
      <c r="BU250" s="358"/>
      <c r="BV250" s="358"/>
      <c r="BW250" s="358"/>
      <c r="BX250" s="358"/>
      <c r="BY250" s="358"/>
      <c r="BZ250" s="358"/>
      <c r="CA250" s="358"/>
      <c r="CB250" s="358"/>
      <c r="CC250" s="358"/>
      <c r="CD250" s="358"/>
      <c r="CE250" s="358"/>
      <c r="CF250" s="416">
        <v>2</v>
      </c>
      <c r="CG250" s="418"/>
      <c r="CH250" s="418"/>
      <c r="CI250" s="418" t="s">
        <v>814</v>
      </c>
    </row>
    <row r="251" spans="1:88" ht="24" hidden="1" customHeight="1">
      <c r="A251" s="359">
        <v>251</v>
      </c>
      <c r="B251" s="359" t="s">
        <v>3586</v>
      </c>
      <c r="C251" s="359" t="s">
        <v>3587</v>
      </c>
      <c r="D251" s="359" t="s">
        <v>3588</v>
      </c>
      <c r="E251" s="359" t="s">
        <v>1779</v>
      </c>
      <c r="F251" s="359" t="s">
        <v>25</v>
      </c>
      <c r="G251" s="358">
        <v>11</v>
      </c>
      <c r="H251" s="358" t="s">
        <v>54</v>
      </c>
      <c r="I251" s="358" t="s">
        <v>46</v>
      </c>
      <c r="J251" s="358" t="s">
        <v>3589</v>
      </c>
      <c r="K251" s="358" t="s">
        <v>3590</v>
      </c>
      <c r="L251" s="358"/>
      <c r="M251" s="358"/>
      <c r="N251" s="360"/>
      <c r="O251" s="360" t="s">
        <v>150</v>
      </c>
      <c r="P251" s="360"/>
      <c r="Q251" s="358"/>
      <c r="R251" s="359" t="s">
        <v>3591</v>
      </c>
      <c r="S251" s="359" t="s">
        <v>3592</v>
      </c>
      <c r="T251" s="387" t="s">
        <v>3593</v>
      </c>
      <c r="U251" s="359" t="s">
        <v>3594</v>
      </c>
      <c r="V251" s="361">
        <v>33239</v>
      </c>
      <c r="W251" s="427" t="s">
        <v>3595</v>
      </c>
      <c r="X251" s="362" t="s">
        <v>3584</v>
      </c>
      <c r="Y251" s="362"/>
      <c r="Z251" s="362"/>
      <c r="AA251" s="358"/>
      <c r="AB251" s="392">
        <v>45869</v>
      </c>
      <c r="AC251" s="392">
        <v>45719</v>
      </c>
      <c r="AD251" s="358"/>
      <c r="AE251" s="358"/>
      <c r="AF251" s="358"/>
      <c r="AG251" s="358"/>
      <c r="AH251" s="363"/>
      <c r="AI251" s="358"/>
      <c r="AJ251" s="358"/>
      <c r="AK251" s="358"/>
      <c r="AL251" s="363"/>
      <c r="AM251" s="363"/>
      <c r="AN251" s="363"/>
      <c r="AO251" s="364"/>
      <c r="AP251" s="364"/>
      <c r="AQ251" s="364"/>
      <c r="AR251" s="363"/>
      <c r="AS251" s="358"/>
      <c r="AT251" s="462"/>
      <c r="AU251" s="358" t="s">
        <v>3596</v>
      </c>
      <c r="AV251" s="358"/>
      <c r="AW251" s="394">
        <v>45719</v>
      </c>
      <c r="AX251" s="358"/>
      <c r="AY251" s="363"/>
      <c r="AZ251" s="358"/>
      <c r="BA251" s="358"/>
      <c r="BB251" s="358"/>
      <c r="BC251" s="358"/>
      <c r="BD251" s="358"/>
      <c r="BE251" s="358"/>
      <c r="BF251" s="358"/>
      <c r="BG251" s="358"/>
      <c r="BH251" s="358"/>
      <c r="BI251" s="358"/>
      <c r="BJ251" s="358"/>
      <c r="BK251" s="361"/>
      <c r="BL251" s="396" t="s">
        <v>18</v>
      </c>
      <c r="BM251" s="363"/>
      <c r="BN251" s="363"/>
      <c r="BO251" s="358"/>
      <c r="BP251" s="358">
        <v>0</v>
      </c>
      <c r="BQ251" s="358"/>
      <c r="BR251" s="358"/>
      <c r="BS251" s="358"/>
      <c r="BT251" s="358"/>
      <c r="BU251" s="358"/>
      <c r="BV251" s="358"/>
      <c r="BW251" s="358"/>
      <c r="BX251" s="358"/>
      <c r="BY251" s="358"/>
      <c r="BZ251" s="358"/>
      <c r="CA251" s="358"/>
      <c r="CB251" s="358"/>
      <c r="CC251" s="358"/>
      <c r="CD251" s="358"/>
      <c r="CE251" s="358"/>
      <c r="CF251" s="416">
        <v>1</v>
      </c>
      <c r="CG251" s="418"/>
      <c r="CH251" s="418"/>
      <c r="CI251" s="418" t="s">
        <v>814</v>
      </c>
    </row>
    <row r="252" spans="1:88" ht="26.25" hidden="1" customHeight="1">
      <c r="A252" s="359">
        <v>252</v>
      </c>
      <c r="B252" s="359" t="s">
        <v>3597</v>
      </c>
      <c r="C252" s="359" t="s">
        <v>3598</v>
      </c>
      <c r="D252" s="359"/>
      <c r="E252" s="359" t="s">
        <v>3599</v>
      </c>
      <c r="F252" s="359" t="s">
        <v>25</v>
      </c>
      <c r="G252" s="358">
        <v>11</v>
      </c>
      <c r="H252" s="358" t="s">
        <v>57</v>
      </c>
      <c r="I252" s="358" t="s">
        <v>33</v>
      </c>
      <c r="J252" s="358" t="s">
        <v>606</v>
      </c>
      <c r="K252" s="358" t="s">
        <v>3600</v>
      </c>
      <c r="L252" s="358" t="s">
        <v>33</v>
      </c>
      <c r="M252" s="358" t="s">
        <v>149</v>
      </c>
      <c r="N252" s="360"/>
      <c r="O252" s="360" t="s">
        <v>150</v>
      </c>
      <c r="P252" s="360"/>
      <c r="Q252" s="358"/>
      <c r="R252" s="359" t="s">
        <v>3601</v>
      </c>
      <c r="S252" s="359" t="s">
        <v>3602</v>
      </c>
      <c r="T252" s="387" t="s">
        <v>3603</v>
      </c>
      <c r="U252" s="359" t="s">
        <v>3604</v>
      </c>
      <c r="V252" s="361">
        <v>34108</v>
      </c>
      <c r="W252" s="427" t="s">
        <v>3605</v>
      </c>
      <c r="X252" s="362" t="s">
        <v>3584</v>
      </c>
      <c r="Y252" s="362"/>
      <c r="Z252" s="362"/>
      <c r="AA252" s="358"/>
      <c r="AB252" s="392">
        <v>45524</v>
      </c>
      <c r="AC252" s="392">
        <v>45719</v>
      </c>
      <c r="AD252" s="358"/>
      <c r="AE252" s="358"/>
      <c r="AF252" s="358"/>
      <c r="AG252" s="358"/>
      <c r="AH252" s="363"/>
      <c r="AI252" s="358"/>
      <c r="AJ252" s="358"/>
      <c r="AK252" s="358"/>
      <c r="AL252" s="363"/>
      <c r="AM252" s="363"/>
      <c r="AN252" s="363"/>
      <c r="AO252" s="364"/>
      <c r="AP252" s="364"/>
      <c r="AQ252" s="364"/>
      <c r="AR252" s="363"/>
      <c r="AS252" s="358"/>
      <c r="AT252" s="462"/>
      <c r="AU252" s="358" t="s">
        <v>3606</v>
      </c>
      <c r="AV252" s="358"/>
      <c r="AW252" s="394">
        <v>45719</v>
      </c>
      <c r="AX252" s="358"/>
      <c r="AY252" s="363"/>
      <c r="AZ252" s="358"/>
      <c r="BA252" s="358"/>
      <c r="BB252" s="358"/>
      <c r="BC252" s="358"/>
      <c r="BD252" s="358"/>
      <c r="BE252" s="358"/>
      <c r="BF252" s="358"/>
      <c r="BG252" s="358"/>
      <c r="BH252" s="358"/>
      <c r="BI252" s="358"/>
      <c r="BJ252" s="358"/>
      <c r="BK252" s="361"/>
      <c r="BL252" s="396" t="s">
        <v>18</v>
      </c>
      <c r="BM252" s="363"/>
      <c r="BN252" s="365" t="e">
        <f>MEDIAN(BN2:BN238)</f>
        <v>#VALUE!</v>
      </c>
      <c r="BO252" s="358"/>
      <c r="BP252" s="358">
        <v>8</v>
      </c>
      <c r="BQ252" s="358"/>
      <c r="BR252" s="358"/>
      <c r="BS252" s="358"/>
      <c r="BT252" s="358"/>
      <c r="BU252" s="358"/>
      <c r="BV252" s="358"/>
      <c r="BW252" s="358"/>
      <c r="BX252" s="358"/>
      <c r="BY252" s="358"/>
      <c r="BZ252" s="358"/>
      <c r="CA252" s="358"/>
      <c r="CB252" s="358"/>
      <c r="CC252" s="358"/>
      <c r="CD252" s="358"/>
      <c r="CE252" s="358"/>
      <c r="CF252" s="416">
        <v>2</v>
      </c>
      <c r="CG252" s="418"/>
      <c r="CH252" s="418"/>
      <c r="CI252" s="418" t="s">
        <v>814</v>
      </c>
    </row>
    <row r="253" spans="1:88" ht="23.25" hidden="1" customHeight="1">
      <c r="A253" s="359">
        <v>253</v>
      </c>
      <c r="B253" s="359" t="s">
        <v>3607</v>
      </c>
      <c r="C253" s="359" t="s">
        <v>3005</v>
      </c>
      <c r="D253" s="359" t="s">
        <v>3608</v>
      </c>
      <c r="E253" s="359" t="s">
        <v>3609</v>
      </c>
      <c r="F253" s="359" t="s">
        <v>24</v>
      </c>
      <c r="G253" s="358">
        <v>11</v>
      </c>
      <c r="H253" s="358" t="s">
        <v>58</v>
      </c>
      <c r="I253" s="358" t="s">
        <v>34</v>
      </c>
      <c r="J253" s="358" t="s">
        <v>3610</v>
      </c>
      <c r="K253" s="358" t="s">
        <v>3611</v>
      </c>
      <c r="L253" s="358" t="s">
        <v>43</v>
      </c>
      <c r="M253" s="358" t="s">
        <v>162</v>
      </c>
      <c r="N253" s="360"/>
      <c r="O253" s="360" t="s">
        <v>321</v>
      </c>
      <c r="P253" s="360"/>
      <c r="Q253" s="358"/>
      <c r="R253" s="359" t="s">
        <v>3612</v>
      </c>
      <c r="S253" s="359" t="s">
        <v>3613</v>
      </c>
      <c r="T253" s="387" t="s">
        <v>3614</v>
      </c>
      <c r="U253" s="359" t="s">
        <v>3615</v>
      </c>
      <c r="V253" s="361">
        <v>34467</v>
      </c>
      <c r="W253" s="427" t="s">
        <v>3616</v>
      </c>
      <c r="X253" s="362" t="s">
        <v>3584</v>
      </c>
      <c r="Y253" s="360"/>
      <c r="Z253" s="360"/>
      <c r="AA253" s="358"/>
      <c r="AB253" s="392">
        <v>45323</v>
      </c>
      <c r="AC253" s="392">
        <v>45719</v>
      </c>
      <c r="AD253" s="358"/>
      <c r="AE253" s="358"/>
      <c r="AF253" s="358"/>
      <c r="AG253" s="358"/>
      <c r="AH253" s="363"/>
      <c r="AI253" s="358"/>
      <c r="AJ253" s="358"/>
      <c r="AK253" s="358"/>
      <c r="AL253" s="363"/>
      <c r="AM253" s="363"/>
      <c r="AN253" s="363"/>
      <c r="AO253" s="364"/>
      <c r="AP253" s="364"/>
      <c r="AQ253" s="364"/>
      <c r="AR253" s="363"/>
      <c r="AS253" s="358"/>
      <c r="AT253" s="462"/>
      <c r="AU253" s="358" t="s">
        <v>3617</v>
      </c>
      <c r="AV253" s="358"/>
      <c r="AW253" s="394">
        <v>45719</v>
      </c>
      <c r="AX253" s="358"/>
      <c r="AY253" s="363"/>
      <c r="AZ253" s="358"/>
      <c r="BA253" s="358"/>
      <c r="BB253" s="358"/>
      <c r="BC253" s="358"/>
      <c r="BD253" s="358"/>
      <c r="BE253" s="358"/>
      <c r="BF253" s="358"/>
      <c r="BG253" s="358"/>
      <c r="BH253" s="358"/>
      <c r="BI253" s="358"/>
      <c r="BJ253" s="358"/>
      <c r="BK253" s="361"/>
      <c r="BL253" s="396" t="s">
        <v>18</v>
      </c>
      <c r="BM253" s="363"/>
      <c r="BN253" s="363"/>
      <c r="BO253" s="358"/>
      <c r="BP253" s="358">
        <v>2</v>
      </c>
      <c r="BQ253" s="358"/>
      <c r="BR253" s="358"/>
      <c r="BS253" s="358"/>
      <c r="BT253" s="358"/>
      <c r="BU253" s="358"/>
      <c r="BV253" s="358"/>
      <c r="BW253" s="358"/>
      <c r="BX253" s="358"/>
      <c r="BY253" s="358"/>
      <c r="BZ253" s="358"/>
      <c r="CA253" s="358"/>
      <c r="CB253" s="358"/>
      <c r="CC253" s="358"/>
      <c r="CD253" s="358"/>
      <c r="CE253" s="358"/>
      <c r="CF253" s="416">
        <v>1</v>
      </c>
      <c r="CG253" s="418"/>
      <c r="CH253" s="418"/>
      <c r="CI253" s="418" t="s">
        <v>814</v>
      </c>
    </row>
    <row r="254" spans="1:88" ht="20.25" hidden="1" customHeight="1">
      <c r="A254" s="359">
        <v>254</v>
      </c>
      <c r="B254" s="359" t="s">
        <v>3618</v>
      </c>
      <c r="C254" s="359" t="s">
        <v>3619</v>
      </c>
      <c r="D254" s="359" t="s">
        <v>1954</v>
      </c>
      <c r="E254" s="359" t="s">
        <v>1908</v>
      </c>
      <c r="F254" s="359" t="s">
        <v>25</v>
      </c>
      <c r="G254" s="358">
        <v>11</v>
      </c>
      <c r="H254" s="358" t="s">
        <v>51</v>
      </c>
      <c r="I254" s="358" t="s">
        <v>30</v>
      </c>
      <c r="J254" s="358" t="s">
        <v>2328</v>
      </c>
      <c r="K254" s="358" t="s">
        <v>3620</v>
      </c>
      <c r="L254" s="358" t="s">
        <v>30</v>
      </c>
      <c r="M254" s="358" t="s">
        <v>149</v>
      </c>
      <c r="N254" s="360"/>
      <c r="O254" s="360" t="s">
        <v>150</v>
      </c>
      <c r="P254" s="360"/>
      <c r="Q254" s="358"/>
      <c r="R254" s="359" t="s">
        <v>3621</v>
      </c>
      <c r="S254" s="359" t="s">
        <v>3622</v>
      </c>
      <c r="T254" s="387" t="s">
        <v>3623</v>
      </c>
      <c r="U254" s="359" t="s">
        <v>3624</v>
      </c>
      <c r="V254" s="361">
        <v>30376</v>
      </c>
      <c r="W254" s="427" t="s">
        <v>3625</v>
      </c>
      <c r="X254" s="362" t="s">
        <v>2775</v>
      </c>
      <c r="Y254" s="360"/>
      <c r="Z254" s="360"/>
      <c r="AA254" s="358"/>
      <c r="AB254" s="392">
        <v>45616</v>
      </c>
      <c r="AC254" s="392">
        <v>45719</v>
      </c>
      <c r="AD254" s="358"/>
      <c r="AE254" s="358"/>
      <c r="AF254" s="358"/>
      <c r="AG254" s="358"/>
      <c r="AH254" s="363"/>
      <c r="AI254" s="358"/>
      <c r="AJ254" s="358"/>
      <c r="AK254" s="358"/>
      <c r="AL254" s="363"/>
      <c r="AM254" s="363"/>
      <c r="AN254" s="363"/>
      <c r="AO254" s="364"/>
      <c r="AP254" s="364"/>
      <c r="AQ254" s="364"/>
      <c r="AR254" s="363"/>
      <c r="AS254" s="358"/>
      <c r="AT254" s="462"/>
      <c r="AU254" s="358" t="s">
        <v>3626</v>
      </c>
      <c r="AV254" s="358"/>
      <c r="AW254" s="394">
        <v>45719</v>
      </c>
      <c r="AX254" s="358"/>
      <c r="AY254" s="363"/>
      <c r="AZ254" s="358"/>
      <c r="BA254" s="358"/>
      <c r="BB254" s="358"/>
      <c r="BC254" s="358"/>
      <c r="BD254" s="358"/>
      <c r="BE254" s="358"/>
      <c r="BF254" s="358"/>
      <c r="BG254" s="358"/>
      <c r="BH254" s="358"/>
      <c r="BI254" s="358"/>
      <c r="BJ254" s="358"/>
      <c r="BK254" s="361"/>
      <c r="BL254" s="396" t="s">
        <v>18</v>
      </c>
      <c r="BM254" s="363"/>
      <c r="BN254" s="363"/>
      <c r="BO254" s="358"/>
      <c r="BP254" s="358">
        <v>8</v>
      </c>
      <c r="BQ254" s="358"/>
      <c r="BR254" s="358"/>
      <c r="BS254" s="358"/>
      <c r="BT254" s="358"/>
      <c r="BU254" s="358"/>
      <c r="BV254" s="358"/>
      <c r="BW254" s="358"/>
      <c r="BX254" s="358"/>
      <c r="BY254" s="358"/>
      <c r="BZ254" s="358"/>
      <c r="CA254" s="358"/>
      <c r="CB254" s="358"/>
      <c r="CC254" s="358"/>
      <c r="CD254" s="358"/>
      <c r="CE254" s="358"/>
      <c r="CF254" s="416">
        <v>3</v>
      </c>
      <c r="CG254" s="418"/>
      <c r="CH254" s="418"/>
      <c r="CI254" s="418" t="s">
        <v>814</v>
      </c>
    </row>
    <row r="255" spans="1:88" ht="22.5" hidden="1" customHeight="1">
      <c r="A255" s="359">
        <v>255</v>
      </c>
      <c r="B255" s="359" t="s">
        <v>3627</v>
      </c>
      <c r="C255" s="359" t="s">
        <v>3628</v>
      </c>
      <c r="D255" s="359" t="s">
        <v>3629</v>
      </c>
      <c r="E255" s="359" t="s">
        <v>3630</v>
      </c>
      <c r="F255" s="359" t="s">
        <v>24</v>
      </c>
      <c r="G255" s="358">
        <v>11</v>
      </c>
      <c r="H255" s="358" t="s">
        <v>50</v>
      </c>
      <c r="I255" s="358" t="s">
        <v>44</v>
      </c>
      <c r="J255" s="358" t="s">
        <v>2281</v>
      </c>
      <c r="K255" s="358" t="s">
        <v>3631</v>
      </c>
      <c r="L255" s="366"/>
      <c r="M255" s="366"/>
      <c r="N255" s="360"/>
      <c r="O255" s="360" t="s">
        <v>321</v>
      </c>
      <c r="P255" s="360"/>
      <c r="Q255" s="358"/>
      <c r="R255" s="359" t="s">
        <v>3632</v>
      </c>
      <c r="S255" s="359" t="s">
        <v>3633</v>
      </c>
      <c r="T255" s="387" t="s">
        <v>3634</v>
      </c>
      <c r="U255" s="359" t="s">
        <v>3635</v>
      </c>
      <c r="V255" s="361">
        <v>33992</v>
      </c>
      <c r="W255" s="427" t="s">
        <v>3636</v>
      </c>
      <c r="X255" s="362" t="s">
        <v>3637</v>
      </c>
      <c r="Y255" s="360"/>
      <c r="Z255" s="360"/>
      <c r="AA255" s="358"/>
      <c r="AB255" s="392">
        <v>45719</v>
      </c>
      <c r="AC255" s="392">
        <v>45719</v>
      </c>
      <c r="AD255" s="358"/>
      <c r="AE255" s="358"/>
      <c r="AF255" s="358"/>
      <c r="AG255" s="358"/>
      <c r="AH255" s="363"/>
      <c r="AI255" s="358"/>
      <c r="AJ255" s="358"/>
      <c r="AK255" s="358"/>
      <c r="AL255" s="363"/>
      <c r="AM255" s="363"/>
      <c r="AN255" s="363"/>
      <c r="AO255" s="364"/>
      <c r="AP255" s="364"/>
      <c r="AQ255" s="364"/>
      <c r="AR255" s="363"/>
      <c r="AS255" s="358"/>
      <c r="AT255" s="462"/>
      <c r="AU255" s="358" t="s">
        <v>3638</v>
      </c>
      <c r="AV255" s="358"/>
      <c r="AW255" s="394">
        <v>45719</v>
      </c>
      <c r="AX255" s="358"/>
      <c r="AY255" s="363"/>
      <c r="AZ255" s="358"/>
      <c r="BA255" s="358"/>
      <c r="BB255" s="358"/>
      <c r="BC255" s="358"/>
      <c r="BD255" s="358"/>
      <c r="BE255" s="358"/>
      <c r="BF255" s="358"/>
      <c r="BG255" s="358"/>
      <c r="BH255" s="358"/>
      <c r="BI255" s="358"/>
      <c r="BJ255" s="358"/>
      <c r="BK255" s="361"/>
      <c r="BL255" s="396" t="s">
        <v>18</v>
      </c>
      <c r="BM255" s="363"/>
      <c r="BN255" s="363"/>
      <c r="BO255" s="358"/>
      <c r="BP255" s="358">
        <v>15</v>
      </c>
      <c r="BQ255" s="358"/>
      <c r="BR255" s="358"/>
      <c r="BS255" s="358"/>
      <c r="BT255" s="358"/>
      <c r="BU255" s="358"/>
      <c r="BV255" s="358"/>
      <c r="BW255" s="358"/>
      <c r="BX255" s="358"/>
      <c r="BY255" s="358"/>
      <c r="BZ255" s="358"/>
      <c r="CA255" s="358"/>
      <c r="CB255" s="358"/>
      <c r="CC255" s="358"/>
      <c r="CD255" s="358"/>
      <c r="CE255" s="358"/>
      <c r="CF255" s="416">
        <v>0</v>
      </c>
      <c r="CG255" s="418"/>
      <c r="CH255" s="418"/>
      <c r="CI255" s="418" t="s">
        <v>814</v>
      </c>
    </row>
    <row r="256" spans="1:88" ht="25.5" hidden="1" customHeight="1">
      <c r="A256" s="359">
        <v>256</v>
      </c>
      <c r="B256" s="359" t="s">
        <v>3639</v>
      </c>
      <c r="C256" s="359" t="s">
        <v>2340</v>
      </c>
      <c r="D256" s="359" t="s">
        <v>3640</v>
      </c>
      <c r="E256" s="359" t="s">
        <v>3641</v>
      </c>
      <c r="F256" s="359" t="s">
        <v>25</v>
      </c>
      <c r="G256" s="358">
        <v>11</v>
      </c>
      <c r="H256" s="358" t="s">
        <v>51</v>
      </c>
      <c r="I256" s="358" t="s">
        <v>37</v>
      </c>
      <c r="J256" s="358" t="s">
        <v>3642</v>
      </c>
      <c r="K256" s="358" t="s">
        <v>2798</v>
      </c>
      <c r="L256" s="366"/>
      <c r="M256" s="366"/>
      <c r="N256" s="360"/>
      <c r="O256" s="360" t="s">
        <v>150</v>
      </c>
      <c r="P256" s="360"/>
      <c r="Q256" s="358"/>
      <c r="R256" s="359" t="s">
        <v>3643</v>
      </c>
      <c r="S256" s="359" t="s">
        <v>3644</v>
      </c>
      <c r="T256" s="387" t="s">
        <v>3645</v>
      </c>
      <c r="U256" s="359" t="s">
        <v>3646</v>
      </c>
      <c r="V256" s="361">
        <v>31085</v>
      </c>
      <c r="W256" s="427" t="s">
        <v>3647</v>
      </c>
      <c r="X256" s="362" t="s">
        <v>155</v>
      </c>
      <c r="Y256" s="360"/>
      <c r="Z256" s="360"/>
      <c r="AA256" s="358"/>
      <c r="AB256" s="392">
        <v>45902</v>
      </c>
      <c r="AC256" s="392">
        <v>45719</v>
      </c>
      <c r="AD256" s="358"/>
      <c r="AE256" s="358"/>
      <c r="AF256" s="358"/>
      <c r="AG256" s="358"/>
      <c r="AH256" s="363"/>
      <c r="AI256" s="358"/>
      <c r="AJ256" s="358"/>
      <c r="AK256" s="358"/>
      <c r="AL256" s="363"/>
      <c r="AM256" s="363"/>
      <c r="AN256" s="363"/>
      <c r="AO256" s="364"/>
      <c r="AP256" s="364"/>
      <c r="AQ256" s="364"/>
      <c r="AR256" s="363"/>
      <c r="AS256" s="358"/>
      <c r="AT256" s="462"/>
      <c r="AU256" s="358" t="s">
        <v>3648</v>
      </c>
      <c r="AV256" s="358"/>
      <c r="AW256" s="394">
        <v>45719</v>
      </c>
      <c r="AX256" s="358"/>
      <c r="AY256" s="363"/>
      <c r="AZ256" s="358"/>
      <c r="BA256" s="358"/>
      <c r="BB256" s="358"/>
      <c r="BC256" s="358"/>
      <c r="BD256" s="358"/>
      <c r="BE256" s="358"/>
      <c r="BF256" s="358"/>
      <c r="BG256" s="358"/>
      <c r="BH256" s="358"/>
      <c r="BI256" s="358"/>
      <c r="BJ256" s="358"/>
      <c r="BK256" s="361"/>
      <c r="BL256" s="396" t="s">
        <v>18</v>
      </c>
      <c r="BM256" s="363"/>
      <c r="BN256" s="363"/>
      <c r="BO256" s="358"/>
      <c r="BP256" s="358">
        <v>40</v>
      </c>
      <c r="BQ256" s="358"/>
      <c r="BR256" s="358"/>
      <c r="BS256" s="358"/>
      <c r="BT256" s="358"/>
      <c r="BU256" s="358"/>
      <c r="BV256" s="358"/>
      <c r="BW256" s="358"/>
      <c r="BX256" s="358"/>
      <c r="BY256" s="358"/>
      <c r="BZ256" s="358"/>
      <c r="CA256" s="358"/>
      <c r="CB256" s="358"/>
      <c r="CC256" s="358"/>
      <c r="CD256" s="358"/>
      <c r="CE256" s="358"/>
      <c r="CF256" s="416">
        <v>1</v>
      </c>
      <c r="CG256" s="418"/>
      <c r="CH256" s="418"/>
      <c r="CI256" s="418" t="s">
        <v>814</v>
      </c>
    </row>
    <row r="257" spans="1:87" ht="21" hidden="1" customHeight="1">
      <c r="A257" s="359">
        <v>257</v>
      </c>
      <c r="B257" s="359" t="s">
        <v>3649</v>
      </c>
      <c r="C257" s="359" t="s">
        <v>3650</v>
      </c>
      <c r="D257" s="359" t="s">
        <v>3651</v>
      </c>
      <c r="E257" s="359" t="s">
        <v>3588</v>
      </c>
      <c r="F257" s="359" t="s">
        <v>24</v>
      </c>
      <c r="G257" s="358">
        <v>11</v>
      </c>
      <c r="H257" s="358" t="s">
        <v>54</v>
      </c>
      <c r="I257" s="358" t="s">
        <v>46</v>
      </c>
      <c r="J257" s="358" t="s">
        <v>3305</v>
      </c>
      <c r="K257" s="358" t="s">
        <v>3652</v>
      </c>
      <c r="L257" s="366"/>
      <c r="M257" s="366"/>
      <c r="N257" s="360"/>
      <c r="O257" s="360" t="s">
        <v>150</v>
      </c>
      <c r="P257" s="360"/>
      <c r="Q257" s="358"/>
      <c r="R257" s="359" t="s">
        <v>3653</v>
      </c>
      <c r="S257" s="388"/>
      <c r="T257" s="389" t="s">
        <v>192</v>
      </c>
      <c r="U257" s="359" t="s">
        <v>3654</v>
      </c>
      <c r="V257" s="361">
        <v>32143</v>
      </c>
      <c r="W257" s="427" t="s">
        <v>3655</v>
      </c>
      <c r="X257" s="362" t="s">
        <v>3584</v>
      </c>
      <c r="Y257" s="360"/>
      <c r="Z257" s="360"/>
      <c r="AA257" s="358"/>
      <c r="AB257" s="392">
        <v>45762</v>
      </c>
      <c r="AC257" s="392">
        <v>45719</v>
      </c>
      <c r="AD257" s="358"/>
      <c r="AE257" s="358"/>
      <c r="AF257" s="358"/>
      <c r="AG257" s="358"/>
      <c r="AH257" s="363"/>
      <c r="AI257" s="358"/>
      <c r="AJ257" s="358"/>
      <c r="AK257" s="358"/>
      <c r="AL257" s="363"/>
      <c r="AM257" s="363"/>
      <c r="AN257" s="363"/>
      <c r="AO257" s="364"/>
      <c r="AP257" s="364"/>
      <c r="AQ257" s="364"/>
      <c r="AR257" s="363"/>
      <c r="AS257" s="358"/>
      <c r="AT257" s="462"/>
      <c r="AU257" s="358" t="s">
        <v>3656</v>
      </c>
      <c r="AV257" s="358"/>
      <c r="AW257" s="394">
        <v>45719</v>
      </c>
      <c r="AX257" s="358"/>
      <c r="AY257" s="363"/>
      <c r="AZ257" s="358"/>
      <c r="BA257" s="358"/>
      <c r="BB257" s="358"/>
      <c r="BC257" s="358"/>
      <c r="BD257" s="358"/>
      <c r="BE257" s="358"/>
      <c r="BF257" s="358"/>
      <c r="BG257" s="358"/>
      <c r="BH257" s="358"/>
      <c r="BI257" s="358"/>
      <c r="BJ257" s="358"/>
      <c r="BK257" s="361"/>
      <c r="BL257" s="396" t="s">
        <v>18</v>
      </c>
      <c r="BM257" s="363"/>
      <c r="BN257" s="363"/>
      <c r="BO257" s="358"/>
      <c r="BP257" s="358">
        <v>8</v>
      </c>
      <c r="BQ257" s="358"/>
      <c r="BR257" s="358"/>
      <c r="BS257" s="358"/>
      <c r="BT257" s="358"/>
      <c r="BU257" s="358"/>
      <c r="BV257" s="358"/>
      <c r="BW257" s="358"/>
      <c r="BX257" s="358"/>
      <c r="BY257" s="358"/>
      <c r="BZ257" s="358"/>
      <c r="CA257" s="358"/>
      <c r="CB257" s="358"/>
      <c r="CC257" s="358"/>
      <c r="CD257" s="358"/>
      <c r="CE257" s="358"/>
      <c r="CF257" s="416">
        <v>1</v>
      </c>
      <c r="CG257" s="418"/>
      <c r="CH257" s="418"/>
      <c r="CI257" s="418" t="s">
        <v>814</v>
      </c>
    </row>
    <row r="258" spans="1:87" ht="24.75" hidden="1" customHeight="1">
      <c r="A258" s="359">
        <v>258</v>
      </c>
      <c r="B258" s="359" t="s">
        <v>3657</v>
      </c>
      <c r="C258" s="359" t="s">
        <v>3658</v>
      </c>
      <c r="D258" s="359"/>
      <c r="E258" s="359" t="s">
        <v>3659</v>
      </c>
      <c r="F258" s="359" t="s">
        <v>24</v>
      </c>
      <c r="G258" s="358">
        <v>11</v>
      </c>
      <c r="H258" s="358" t="s">
        <v>57</v>
      </c>
      <c r="I258" s="358" t="s">
        <v>33</v>
      </c>
      <c r="J258" s="358" t="s">
        <v>3660</v>
      </c>
      <c r="K258" s="358" t="s">
        <v>3661</v>
      </c>
      <c r="L258" s="358" t="s">
        <v>33</v>
      </c>
      <c r="M258" s="358" t="s">
        <v>149</v>
      </c>
      <c r="N258" s="360"/>
      <c r="O258" s="360" t="s">
        <v>321</v>
      </c>
      <c r="P258" s="360"/>
      <c r="Q258" s="358"/>
      <c r="R258" s="359" t="s">
        <v>3662</v>
      </c>
      <c r="S258" s="359" t="s">
        <v>3663</v>
      </c>
      <c r="T258" s="387" t="s">
        <v>3664</v>
      </c>
      <c r="U258" s="359" t="s">
        <v>3665</v>
      </c>
      <c r="V258" s="361">
        <v>35384</v>
      </c>
      <c r="W258" s="427" t="s">
        <v>3666</v>
      </c>
      <c r="X258" s="362" t="s">
        <v>3667</v>
      </c>
      <c r="Y258" s="360"/>
      <c r="Z258" s="360"/>
      <c r="AA258" s="358"/>
      <c r="AB258" s="392">
        <v>45762</v>
      </c>
      <c r="AC258" s="392">
        <v>45719</v>
      </c>
      <c r="AD258" s="358"/>
      <c r="AE258" s="358"/>
      <c r="AF258" s="358"/>
      <c r="AG258" s="358"/>
      <c r="AH258" s="363"/>
      <c r="AI258" s="358"/>
      <c r="AJ258" s="358"/>
      <c r="AK258" s="358"/>
      <c r="AL258" s="363"/>
      <c r="AM258" s="363"/>
      <c r="AN258" s="363"/>
      <c r="AO258" s="364"/>
      <c r="AP258" s="364"/>
      <c r="AQ258" s="364"/>
      <c r="AR258" s="363"/>
      <c r="AS258" s="358"/>
      <c r="AT258" s="462"/>
      <c r="AU258" s="358" t="s">
        <v>3668</v>
      </c>
      <c r="AV258" s="358"/>
      <c r="AW258" s="394">
        <v>45719</v>
      </c>
      <c r="AX258" s="358"/>
      <c r="AY258" s="363"/>
      <c r="AZ258" s="358"/>
      <c r="BA258" s="358"/>
      <c r="BB258" s="358"/>
      <c r="BC258" s="358"/>
      <c r="BD258" s="358"/>
      <c r="BE258" s="358"/>
      <c r="BF258" s="358"/>
      <c r="BG258" s="358"/>
      <c r="BH258" s="358"/>
      <c r="BI258" s="358"/>
      <c r="BJ258" s="358"/>
      <c r="BK258" s="361"/>
      <c r="BL258" s="396" t="s">
        <v>18</v>
      </c>
      <c r="BM258" s="363"/>
      <c r="BN258" s="363"/>
      <c r="BO258" s="358"/>
      <c r="BP258" s="358">
        <v>10</v>
      </c>
      <c r="BQ258" s="358"/>
      <c r="BR258" s="358"/>
      <c r="BS258" s="358"/>
      <c r="BT258" s="358"/>
      <c r="BU258" s="358"/>
      <c r="BV258" s="358"/>
      <c r="BW258" s="358"/>
      <c r="BX258" s="358"/>
      <c r="BY258" s="358"/>
      <c r="BZ258" s="358"/>
      <c r="CA258" s="358"/>
      <c r="CB258" s="358"/>
      <c r="CC258" s="358"/>
      <c r="CD258" s="358"/>
      <c r="CE258" s="358"/>
      <c r="CF258" s="416">
        <v>0</v>
      </c>
      <c r="CG258" s="418"/>
      <c r="CH258" s="418"/>
      <c r="CI258" s="418" t="s">
        <v>814</v>
      </c>
    </row>
    <row r="259" spans="1:87" ht="24.75" hidden="1" customHeight="1">
      <c r="A259" s="359">
        <v>259</v>
      </c>
      <c r="B259" s="359" t="s">
        <v>3669</v>
      </c>
      <c r="C259" s="359" t="s">
        <v>3670</v>
      </c>
      <c r="D259" s="359" t="s">
        <v>3128</v>
      </c>
      <c r="E259" s="359" t="s">
        <v>3671</v>
      </c>
      <c r="F259" s="359" t="s">
        <v>25</v>
      </c>
      <c r="G259" s="358">
        <v>11</v>
      </c>
      <c r="H259" s="358" t="s">
        <v>49</v>
      </c>
      <c r="I259" s="358" t="s">
        <v>40</v>
      </c>
      <c r="J259" s="358" t="s">
        <v>3672</v>
      </c>
      <c r="K259" s="358" t="s">
        <v>3673</v>
      </c>
      <c r="L259" s="358" t="s">
        <v>40</v>
      </c>
      <c r="M259" s="358" t="s">
        <v>149</v>
      </c>
      <c r="N259" s="360"/>
      <c r="O259" s="360" t="s">
        <v>321</v>
      </c>
      <c r="P259" s="360"/>
      <c r="Q259" s="358"/>
      <c r="R259" s="359" t="s">
        <v>3674</v>
      </c>
      <c r="S259" s="359" t="s">
        <v>3675</v>
      </c>
      <c r="T259" s="387" t="s">
        <v>3676</v>
      </c>
      <c r="U259" s="359" t="s">
        <v>3677</v>
      </c>
      <c r="V259" s="361">
        <v>33077</v>
      </c>
      <c r="W259" s="427" t="s">
        <v>3678</v>
      </c>
      <c r="X259" s="362" t="s">
        <v>3679</v>
      </c>
      <c r="Y259" s="360"/>
      <c r="Z259" s="360"/>
      <c r="AA259" s="358"/>
      <c r="AB259" s="392">
        <v>44991</v>
      </c>
      <c r="AC259" s="392">
        <v>45719</v>
      </c>
      <c r="AD259" s="358"/>
      <c r="AE259" s="358"/>
      <c r="AF259" s="358"/>
      <c r="AG259" s="358"/>
      <c r="AH259" s="363"/>
      <c r="AI259" s="358"/>
      <c r="AJ259" s="358"/>
      <c r="AK259" s="358"/>
      <c r="AL259" s="363"/>
      <c r="AM259" s="363"/>
      <c r="AN259" s="363"/>
      <c r="AO259" s="364"/>
      <c r="AP259" s="364"/>
      <c r="AQ259" s="364"/>
      <c r="AR259" s="363"/>
      <c r="AS259" s="358"/>
      <c r="AT259" s="462"/>
      <c r="AU259" s="358" t="s">
        <v>3680</v>
      </c>
      <c r="AV259" s="358"/>
      <c r="AW259" s="394">
        <v>45719</v>
      </c>
      <c r="AX259" s="358"/>
      <c r="AY259" s="363"/>
      <c r="AZ259" s="358"/>
      <c r="BA259" s="358"/>
      <c r="BB259" s="358"/>
      <c r="BC259" s="358"/>
      <c r="BD259" s="358"/>
      <c r="BE259" s="358"/>
      <c r="BF259" s="358"/>
      <c r="BG259" s="358"/>
      <c r="BH259" s="358"/>
      <c r="BI259" s="358"/>
      <c r="BJ259" s="358"/>
      <c r="BK259" s="361"/>
      <c r="BL259" s="396" t="s">
        <v>18</v>
      </c>
      <c r="BM259" s="363"/>
      <c r="BN259" s="363"/>
      <c r="BO259" s="358"/>
      <c r="BP259" s="358">
        <v>1</v>
      </c>
      <c r="BQ259" s="358"/>
      <c r="BR259" s="358"/>
      <c r="BS259" s="358"/>
      <c r="BT259" s="358"/>
      <c r="BU259" s="358"/>
      <c r="BV259" s="358"/>
      <c r="BW259" s="358"/>
      <c r="BX259" s="358"/>
      <c r="BY259" s="358"/>
      <c r="BZ259" s="358"/>
      <c r="CA259" s="358"/>
      <c r="CB259" s="358"/>
      <c r="CC259" s="358"/>
      <c r="CD259" s="358"/>
      <c r="CE259" s="358"/>
      <c r="CF259" s="416">
        <v>1</v>
      </c>
      <c r="CG259" s="418"/>
      <c r="CH259" s="418"/>
      <c r="CI259" s="418" t="s">
        <v>814</v>
      </c>
    </row>
    <row r="260" spans="1:87" ht="23.25" hidden="1" customHeight="1">
      <c r="A260" s="359">
        <v>260</v>
      </c>
      <c r="B260" s="359" t="s">
        <v>3681</v>
      </c>
      <c r="C260" s="359" t="s">
        <v>633</v>
      </c>
      <c r="D260" s="359" t="s">
        <v>3682</v>
      </c>
      <c r="E260" s="359" t="s">
        <v>3683</v>
      </c>
      <c r="F260" s="359" t="s">
        <v>25</v>
      </c>
      <c r="G260" s="358">
        <v>11</v>
      </c>
      <c r="H260" s="358" t="s">
        <v>49</v>
      </c>
      <c r="I260" s="358" t="s">
        <v>40</v>
      </c>
      <c r="J260" s="358" t="s">
        <v>2298</v>
      </c>
      <c r="K260" s="358" t="s">
        <v>3684</v>
      </c>
      <c r="L260" s="358"/>
      <c r="M260" s="358"/>
      <c r="N260" s="360"/>
      <c r="O260" s="360" t="s">
        <v>150</v>
      </c>
      <c r="P260" s="360"/>
      <c r="Q260" s="358"/>
      <c r="R260" s="359" t="s">
        <v>3685</v>
      </c>
      <c r="S260" s="359" t="s">
        <v>3686</v>
      </c>
      <c r="T260" s="387" t="s">
        <v>3687</v>
      </c>
      <c r="U260" s="359" t="s">
        <v>3688</v>
      </c>
      <c r="V260" s="361">
        <v>30619</v>
      </c>
      <c r="W260" s="427" t="s">
        <v>3689</v>
      </c>
      <c r="X260" s="362" t="s">
        <v>155</v>
      </c>
      <c r="Y260" s="360"/>
      <c r="Z260" s="360"/>
      <c r="AA260" s="358"/>
      <c r="AB260" s="392">
        <v>45901</v>
      </c>
      <c r="AC260" s="392">
        <v>45719</v>
      </c>
      <c r="AD260" s="358"/>
      <c r="AE260" s="358"/>
      <c r="AF260" s="358"/>
      <c r="AG260" s="358"/>
      <c r="AH260" s="363"/>
      <c r="AI260" s="358"/>
      <c r="AJ260" s="358"/>
      <c r="AK260" s="358"/>
      <c r="AL260" s="363"/>
      <c r="AM260" s="363"/>
      <c r="AN260" s="363"/>
      <c r="AO260" s="364"/>
      <c r="AP260" s="364"/>
      <c r="AQ260" s="364"/>
      <c r="AR260" s="363"/>
      <c r="AS260" s="358"/>
      <c r="AT260" s="462"/>
      <c r="AU260" s="358" t="s">
        <v>3690</v>
      </c>
      <c r="AV260" s="358"/>
      <c r="AW260" s="394">
        <v>45719</v>
      </c>
      <c r="AX260" s="358"/>
      <c r="AY260" s="363"/>
      <c r="AZ260" s="358"/>
      <c r="BA260" s="358"/>
      <c r="BB260" s="358"/>
      <c r="BC260" s="358"/>
      <c r="BD260" s="358"/>
      <c r="BE260" s="358"/>
      <c r="BF260" s="358"/>
      <c r="BG260" s="358"/>
      <c r="BH260" s="358"/>
      <c r="BI260" s="358"/>
      <c r="BJ260" s="358"/>
      <c r="BK260" s="361"/>
      <c r="BL260" s="396" t="s">
        <v>18</v>
      </c>
      <c r="BM260" s="363"/>
      <c r="BN260" s="363"/>
      <c r="BO260" s="358"/>
      <c r="BP260" s="358">
        <v>10</v>
      </c>
      <c r="BQ260" s="358"/>
      <c r="BR260" s="358"/>
      <c r="BS260" s="358"/>
      <c r="BT260" s="358"/>
      <c r="BU260" s="358"/>
      <c r="BV260" s="358"/>
      <c r="BW260" s="358"/>
      <c r="BX260" s="358"/>
      <c r="BY260" s="358"/>
      <c r="BZ260" s="358"/>
      <c r="CA260" s="358"/>
      <c r="CB260" s="358"/>
      <c r="CC260" s="358"/>
      <c r="CD260" s="358"/>
      <c r="CE260" s="358"/>
      <c r="CF260" s="416">
        <v>2</v>
      </c>
      <c r="CG260" s="418"/>
      <c r="CH260" s="418"/>
      <c r="CI260" s="418" t="s">
        <v>814</v>
      </c>
    </row>
    <row r="261" spans="1:87" ht="25.5" hidden="1" customHeight="1">
      <c r="A261" s="359">
        <v>261</v>
      </c>
      <c r="B261" s="359" t="s">
        <v>3691</v>
      </c>
      <c r="C261" s="359" t="s">
        <v>3692</v>
      </c>
      <c r="D261" s="359" t="s">
        <v>3693</v>
      </c>
      <c r="E261" s="359" t="s">
        <v>3694</v>
      </c>
      <c r="F261" s="359" t="s">
        <v>24</v>
      </c>
      <c r="G261" s="358">
        <v>11</v>
      </c>
      <c r="H261" s="358" t="s">
        <v>51</v>
      </c>
      <c r="I261" s="358" t="s">
        <v>30</v>
      </c>
      <c r="J261" s="358" t="s">
        <v>3695</v>
      </c>
      <c r="K261" s="358" t="s">
        <v>1569</v>
      </c>
      <c r="L261" s="358" t="s">
        <v>30</v>
      </c>
      <c r="M261" s="358" t="s">
        <v>149</v>
      </c>
      <c r="N261" s="360"/>
      <c r="O261" s="360" t="s">
        <v>150</v>
      </c>
      <c r="P261" s="360"/>
      <c r="Q261" s="358"/>
      <c r="R261" s="359" t="s">
        <v>3696</v>
      </c>
      <c r="S261" s="390" t="s">
        <v>3697</v>
      </c>
      <c r="T261" s="391" t="s">
        <v>3698</v>
      </c>
      <c r="U261" s="359" t="s">
        <v>3699</v>
      </c>
      <c r="V261" s="361">
        <v>31080</v>
      </c>
      <c r="W261" s="427" t="s">
        <v>3700</v>
      </c>
      <c r="X261" s="362" t="s">
        <v>3667</v>
      </c>
      <c r="Y261" s="360"/>
      <c r="Z261" s="360"/>
      <c r="AA261" s="358"/>
      <c r="AB261" s="392">
        <v>43647</v>
      </c>
      <c r="AC261" s="392">
        <v>45719</v>
      </c>
      <c r="AD261" s="358"/>
      <c r="AE261" s="358"/>
      <c r="AF261" s="358"/>
      <c r="AG261" s="358"/>
      <c r="AH261" s="363"/>
      <c r="AI261" s="358"/>
      <c r="AJ261" s="358"/>
      <c r="AK261" s="358"/>
      <c r="AL261" s="363"/>
      <c r="AM261" s="363"/>
      <c r="AN261" s="363"/>
      <c r="AO261" s="364"/>
      <c r="AP261" s="364"/>
      <c r="AQ261" s="364"/>
      <c r="AR261" s="363"/>
      <c r="AS261" s="358"/>
      <c r="AT261" s="462"/>
      <c r="AU261" s="358" t="s">
        <v>3701</v>
      </c>
      <c r="AV261" s="358"/>
      <c r="AW261" s="394">
        <v>45719</v>
      </c>
      <c r="AX261" s="358"/>
      <c r="AY261" s="363"/>
      <c r="AZ261" s="358"/>
      <c r="BA261" s="358"/>
      <c r="BB261" s="358"/>
      <c r="BC261" s="358"/>
      <c r="BD261" s="358"/>
      <c r="BE261" s="358"/>
      <c r="BF261" s="358"/>
      <c r="BG261" s="358"/>
      <c r="BH261" s="358"/>
      <c r="BI261" s="358"/>
      <c r="BJ261" s="358"/>
      <c r="BK261" s="361"/>
      <c r="BL261" s="396" t="s">
        <v>18</v>
      </c>
      <c r="BM261" s="363"/>
      <c r="BN261" s="363"/>
      <c r="BO261" s="358"/>
      <c r="BP261" s="358">
        <v>2</v>
      </c>
      <c r="BQ261" s="358"/>
      <c r="BR261" s="358"/>
      <c r="BS261" s="358"/>
      <c r="BT261" s="358"/>
      <c r="BU261" s="358"/>
      <c r="BV261" s="358"/>
      <c r="BW261" s="358"/>
      <c r="BX261" s="358"/>
      <c r="BY261" s="358"/>
      <c r="BZ261" s="358"/>
      <c r="CA261" s="358"/>
      <c r="CB261" s="358"/>
      <c r="CC261" s="358"/>
      <c r="CD261" s="358"/>
      <c r="CE261" s="358"/>
      <c r="CF261" s="416">
        <v>2</v>
      </c>
      <c r="CG261" s="418"/>
      <c r="CH261" s="418"/>
      <c r="CI261" s="418" t="s">
        <v>814</v>
      </c>
    </row>
    <row r="262" spans="1:87" ht="27.75" hidden="1" customHeight="1">
      <c r="A262" s="359">
        <v>262</v>
      </c>
      <c r="B262" s="359" t="s">
        <v>3702</v>
      </c>
      <c r="C262" s="359" t="s">
        <v>3703</v>
      </c>
      <c r="D262" s="359" t="s">
        <v>3704</v>
      </c>
      <c r="E262" s="359" t="s">
        <v>3705</v>
      </c>
      <c r="F262" s="359" t="s">
        <v>25</v>
      </c>
      <c r="G262" s="358">
        <v>11</v>
      </c>
      <c r="H262" s="358" t="s">
        <v>49</v>
      </c>
      <c r="I262" s="358" t="s">
        <v>35</v>
      </c>
      <c r="J262" s="358" t="s">
        <v>3706</v>
      </c>
      <c r="K262" s="358" t="s">
        <v>3707</v>
      </c>
      <c r="L262" s="358" t="s">
        <v>35</v>
      </c>
      <c r="M262" s="358" t="s">
        <v>149</v>
      </c>
      <c r="N262" s="360"/>
      <c r="O262" s="360" t="s">
        <v>150</v>
      </c>
      <c r="P262" s="360"/>
      <c r="Q262" s="358"/>
      <c r="R262" s="359" t="s">
        <v>3708</v>
      </c>
      <c r="S262" s="359" t="s">
        <v>3709</v>
      </c>
      <c r="T262" s="387" t="s">
        <v>3710</v>
      </c>
      <c r="U262" s="359" t="s">
        <v>3711</v>
      </c>
      <c r="V262" s="361">
        <v>34463</v>
      </c>
      <c r="W262" s="427" t="s">
        <v>3712</v>
      </c>
      <c r="X262" s="362" t="s">
        <v>3584</v>
      </c>
      <c r="Y262" s="360"/>
      <c r="Z262" s="360"/>
      <c r="AA262" s="358"/>
      <c r="AB262" s="392">
        <v>45537</v>
      </c>
      <c r="AC262" s="392">
        <v>45719</v>
      </c>
      <c r="AD262" s="358"/>
      <c r="AE262" s="358"/>
      <c r="AF262" s="358"/>
      <c r="AG262" s="358"/>
      <c r="AH262" s="363"/>
      <c r="AI262" s="358"/>
      <c r="AJ262" s="358"/>
      <c r="AK262" s="358"/>
      <c r="AL262" s="363"/>
      <c r="AM262" s="363"/>
      <c r="AN262" s="363"/>
      <c r="AO262" s="364"/>
      <c r="AP262" s="364"/>
      <c r="AQ262" s="364"/>
      <c r="AR262" s="363"/>
      <c r="AS262" s="358"/>
      <c r="AT262" s="462"/>
      <c r="AU262" s="358" t="s">
        <v>3713</v>
      </c>
      <c r="AV262" s="358"/>
      <c r="AW262" s="394">
        <v>45719</v>
      </c>
      <c r="AX262" s="358"/>
      <c r="AY262" s="363"/>
      <c r="AZ262" s="358"/>
      <c r="BA262" s="358"/>
      <c r="BB262" s="358"/>
      <c r="BC262" s="358"/>
      <c r="BD262" s="358"/>
      <c r="BE262" s="358"/>
      <c r="BF262" s="358"/>
      <c r="BG262" s="358"/>
      <c r="BH262" s="358"/>
      <c r="BI262" s="358"/>
      <c r="BJ262" s="358"/>
      <c r="BK262" s="361"/>
      <c r="BL262" s="396" t="s">
        <v>18</v>
      </c>
      <c r="BM262" s="363"/>
      <c r="BN262" s="363"/>
      <c r="BO262" s="358"/>
      <c r="BP262" s="358">
        <v>1</v>
      </c>
      <c r="BQ262" s="358"/>
      <c r="BR262" s="358"/>
      <c r="BS262" s="358"/>
      <c r="BT262" s="358"/>
      <c r="BU262" s="358"/>
      <c r="BV262" s="358"/>
      <c r="BW262" s="358"/>
      <c r="BX262" s="358"/>
      <c r="BY262" s="358"/>
      <c r="BZ262" s="358"/>
      <c r="CA262" s="358"/>
      <c r="CB262" s="358"/>
      <c r="CC262" s="358"/>
      <c r="CD262" s="358"/>
      <c r="CE262" s="358"/>
      <c r="CF262" s="416">
        <v>1</v>
      </c>
      <c r="CG262" s="418"/>
      <c r="CH262" s="418"/>
      <c r="CI262" s="418" t="s">
        <v>3714</v>
      </c>
    </row>
    <row r="263" spans="1:87" ht="21" hidden="1" customHeight="1">
      <c r="A263" s="359">
        <v>263</v>
      </c>
      <c r="B263" s="359" t="s">
        <v>3715</v>
      </c>
      <c r="C263" s="359" t="s">
        <v>3716</v>
      </c>
      <c r="D263" s="359" t="s">
        <v>3717</v>
      </c>
      <c r="E263" s="359" t="s">
        <v>3718</v>
      </c>
      <c r="F263" s="359" t="s">
        <v>24</v>
      </c>
      <c r="G263" s="358">
        <v>11</v>
      </c>
      <c r="H263" s="358" t="s">
        <v>50</v>
      </c>
      <c r="I263" s="358" t="s">
        <v>44</v>
      </c>
      <c r="J263" s="358" t="s">
        <v>3719</v>
      </c>
      <c r="K263" s="358" t="s">
        <v>3720</v>
      </c>
      <c r="L263" s="358" t="s">
        <v>42</v>
      </c>
      <c r="M263" s="358" t="s">
        <v>149</v>
      </c>
      <c r="N263" s="360"/>
      <c r="O263" s="360" t="s">
        <v>321</v>
      </c>
      <c r="P263" s="360"/>
      <c r="Q263" s="358"/>
      <c r="R263" s="359" t="s">
        <v>3721</v>
      </c>
      <c r="S263" s="359" t="s">
        <v>3722</v>
      </c>
      <c r="T263" s="387" t="s">
        <v>3723</v>
      </c>
      <c r="U263" s="359" t="s">
        <v>3724</v>
      </c>
      <c r="V263" s="361">
        <v>33558</v>
      </c>
      <c r="W263" s="427" t="s">
        <v>3725</v>
      </c>
      <c r="X263" s="362" t="s">
        <v>3584</v>
      </c>
      <c r="Y263" s="360"/>
      <c r="Z263" s="360"/>
      <c r="AA263" s="358"/>
      <c r="AB263" s="392">
        <v>45719</v>
      </c>
      <c r="AC263" s="392">
        <v>45719</v>
      </c>
      <c r="AD263" s="358"/>
      <c r="AE263" s="358"/>
      <c r="AF263" s="358"/>
      <c r="AG263" s="358"/>
      <c r="AH263" s="363"/>
      <c r="AI263" s="358"/>
      <c r="AJ263" s="358"/>
      <c r="AK263" s="358"/>
      <c r="AL263" s="363"/>
      <c r="AM263" s="363"/>
      <c r="AN263" s="363"/>
      <c r="AO263" s="364"/>
      <c r="AP263" s="364"/>
      <c r="AQ263" s="364"/>
      <c r="AR263" s="363"/>
      <c r="AS263" s="358"/>
      <c r="AT263" s="462"/>
      <c r="AU263" s="358" t="s">
        <v>3726</v>
      </c>
      <c r="AV263" s="358"/>
      <c r="AW263" s="394">
        <v>45719</v>
      </c>
      <c r="AX263" s="358"/>
      <c r="AY263" s="363"/>
      <c r="AZ263" s="358"/>
      <c r="BA263" s="358"/>
      <c r="BB263" s="358"/>
      <c r="BC263" s="358"/>
      <c r="BD263" s="358"/>
      <c r="BE263" s="358"/>
      <c r="BF263" s="358"/>
      <c r="BG263" s="358"/>
      <c r="BH263" s="358"/>
      <c r="BI263" s="358"/>
      <c r="BJ263" s="358"/>
      <c r="BK263" s="361"/>
      <c r="BL263" s="396" t="s">
        <v>18</v>
      </c>
      <c r="BM263" s="363"/>
      <c r="BN263" s="363"/>
      <c r="BO263" s="358"/>
      <c r="BP263" s="358">
        <v>0</v>
      </c>
      <c r="BQ263" s="358"/>
      <c r="BR263" s="358"/>
      <c r="BS263" s="358"/>
      <c r="BT263" s="358"/>
      <c r="BU263" s="358"/>
      <c r="BV263" s="358"/>
      <c r="BW263" s="358"/>
      <c r="BX263" s="358"/>
      <c r="BY263" s="358"/>
      <c r="BZ263" s="358"/>
      <c r="CA263" s="358"/>
      <c r="CB263" s="358"/>
      <c r="CC263" s="358"/>
      <c r="CD263" s="358"/>
      <c r="CE263" s="358"/>
      <c r="CF263" s="416">
        <v>1</v>
      </c>
      <c r="CG263" s="418"/>
      <c r="CH263" s="418"/>
      <c r="CI263" s="418" t="s">
        <v>3714</v>
      </c>
    </row>
    <row r="264" spans="1:87" ht="20.25" hidden="1" customHeight="1">
      <c r="A264" s="359">
        <v>264</v>
      </c>
      <c r="B264" s="359" t="s">
        <v>3727</v>
      </c>
      <c r="C264" s="359" t="s">
        <v>3728</v>
      </c>
      <c r="D264" s="359" t="s">
        <v>3729</v>
      </c>
      <c r="E264" s="359" t="s">
        <v>3730</v>
      </c>
      <c r="F264" s="359" t="s">
        <v>24</v>
      </c>
      <c r="G264" s="358">
        <v>11</v>
      </c>
      <c r="H264" s="358" t="s">
        <v>49</v>
      </c>
      <c r="I264" s="358" t="s">
        <v>40</v>
      </c>
      <c r="J264" s="358" t="s">
        <v>3731</v>
      </c>
      <c r="K264" s="358" t="s">
        <v>3673</v>
      </c>
      <c r="L264" s="358" t="s">
        <v>40</v>
      </c>
      <c r="M264" s="358" t="s">
        <v>149</v>
      </c>
      <c r="N264" s="360"/>
      <c r="O264" s="360" t="s">
        <v>150</v>
      </c>
      <c r="P264" s="360"/>
      <c r="Q264" s="358"/>
      <c r="R264" s="359" t="s">
        <v>3732</v>
      </c>
      <c r="S264" s="359" t="s">
        <v>3733</v>
      </c>
      <c r="T264" s="387" t="s">
        <v>3734</v>
      </c>
      <c r="U264" s="359" t="s">
        <v>3735</v>
      </c>
      <c r="V264" s="361">
        <v>34034</v>
      </c>
      <c r="W264" s="427" t="s">
        <v>3736</v>
      </c>
      <c r="X264" s="362" t="s">
        <v>3737</v>
      </c>
      <c r="Y264" s="360"/>
      <c r="Z264" s="360"/>
      <c r="AA264" s="358"/>
      <c r="AB264" s="392">
        <v>45180</v>
      </c>
      <c r="AC264" s="392">
        <v>45719</v>
      </c>
      <c r="AD264" s="358"/>
      <c r="AE264" s="358"/>
      <c r="AF264" s="358"/>
      <c r="AG264" s="358"/>
      <c r="AH264" s="363"/>
      <c r="AI264" s="358"/>
      <c r="AJ264" s="358"/>
      <c r="AK264" s="358"/>
      <c r="AL264" s="363"/>
      <c r="AM264" s="363"/>
      <c r="AN264" s="363"/>
      <c r="AO264" s="364"/>
      <c r="AP264" s="364"/>
      <c r="AQ264" s="364"/>
      <c r="AR264" s="363"/>
      <c r="AS264" s="358"/>
      <c r="AT264" s="462"/>
      <c r="AU264" s="358" t="s">
        <v>3738</v>
      </c>
      <c r="AV264" s="358"/>
      <c r="AW264" s="394">
        <v>45719</v>
      </c>
      <c r="AX264" s="358"/>
      <c r="AY264" s="363"/>
      <c r="AZ264" s="358"/>
      <c r="BA264" s="358"/>
      <c r="BB264" s="358"/>
      <c r="BC264" s="358"/>
      <c r="BD264" s="358"/>
      <c r="BE264" s="358"/>
      <c r="BF264" s="358"/>
      <c r="BG264" s="358"/>
      <c r="BH264" s="358"/>
      <c r="BI264" s="358"/>
      <c r="BJ264" s="358"/>
      <c r="BK264" s="361"/>
      <c r="BL264" s="396" t="s">
        <v>18</v>
      </c>
      <c r="BM264" s="363"/>
      <c r="BN264" s="363"/>
      <c r="BO264" s="358"/>
      <c r="BP264" s="358">
        <v>2</v>
      </c>
      <c r="BQ264" s="358"/>
      <c r="BR264" s="358"/>
      <c r="BS264" s="358"/>
      <c r="BT264" s="358"/>
      <c r="BU264" s="358"/>
      <c r="BV264" s="358"/>
      <c r="BW264" s="358"/>
      <c r="BX264" s="358"/>
      <c r="BY264" s="358"/>
      <c r="BZ264" s="358"/>
      <c r="CA264" s="358"/>
      <c r="CB264" s="358"/>
      <c r="CC264" s="358"/>
      <c r="CD264" s="358"/>
      <c r="CE264" s="358"/>
      <c r="CF264" s="416">
        <v>1</v>
      </c>
      <c r="CG264" s="418"/>
      <c r="CH264" s="418"/>
      <c r="CI264" s="418" t="s">
        <v>814</v>
      </c>
    </row>
    <row r="265" spans="1:87" ht="21" hidden="1" customHeight="1">
      <c r="A265" s="359">
        <v>265</v>
      </c>
      <c r="B265" s="359" t="s">
        <v>3739</v>
      </c>
      <c r="C265" s="359" t="s">
        <v>3740</v>
      </c>
      <c r="D265" s="359" t="s">
        <v>3290</v>
      </c>
      <c r="E265" s="359" t="s">
        <v>3741</v>
      </c>
      <c r="F265" s="359" t="s">
        <v>25</v>
      </c>
      <c r="G265" s="358">
        <v>11</v>
      </c>
      <c r="H265" s="358" t="s">
        <v>51</v>
      </c>
      <c r="I265" s="358" t="s">
        <v>37</v>
      </c>
      <c r="J265" s="358" t="s">
        <v>3742</v>
      </c>
      <c r="K265" s="358" t="s">
        <v>3743</v>
      </c>
      <c r="L265" s="358" t="s">
        <v>37</v>
      </c>
      <c r="M265" s="358" t="s">
        <v>149</v>
      </c>
      <c r="N265" s="360"/>
      <c r="O265" s="360" t="s">
        <v>321</v>
      </c>
      <c r="P265" s="360"/>
      <c r="Q265" s="358"/>
      <c r="R265" s="359" t="s">
        <v>3744</v>
      </c>
      <c r="S265" s="359" t="s">
        <v>3745</v>
      </c>
      <c r="T265" s="387" t="s">
        <v>3746</v>
      </c>
      <c r="U265" s="359" t="s">
        <v>3747</v>
      </c>
      <c r="V265" s="361">
        <v>32059</v>
      </c>
      <c r="W265" s="427" t="s">
        <v>3748</v>
      </c>
      <c r="X265" s="362" t="s">
        <v>155</v>
      </c>
      <c r="Y265" s="360"/>
      <c r="Z265" s="360"/>
      <c r="AA265" s="358"/>
      <c r="AB265" s="392">
        <v>45611</v>
      </c>
      <c r="AC265" s="392">
        <v>45719</v>
      </c>
      <c r="AD265" s="358"/>
      <c r="AE265" s="358"/>
      <c r="AF265" s="358"/>
      <c r="AG265" s="358"/>
      <c r="AH265" s="363"/>
      <c r="AI265" s="358"/>
      <c r="AJ265" s="358"/>
      <c r="AK265" s="358"/>
      <c r="AL265" s="363"/>
      <c r="AM265" s="363"/>
      <c r="AN265" s="363"/>
      <c r="AO265" s="364"/>
      <c r="AP265" s="364"/>
      <c r="AQ265" s="364"/>
      <c r="AR265" s="363"/>
      <c r="AS265" s="358"/>
      <c r="AT265" s="462"/>
      <c r="AU265" s="358" t="s">
        <v>3749</v>
      </c>
      <c r="AV265" s="358"/>
      <c r="AW265" s="394">
        <v>45719</v>
      </c>
      <c r="AX265" s="358"/>
      <c r="AY265" s="363"/>
      <c r="AZ265" s="358"/>
      <c r="BA265" s="358"/>
      <c r="BB265" s="358"/>
      <c r="BC265" s="358"/>
      <c r="BD265" s="358"/>
      <c r="BE265" s="358"/>
      <c r="BF265" s="358"/>
      <c r="BG265" s="358"/>
      <c r="BH265" s="358"/>
      <c r="BI265" s="358"/>
      <c r="BJ265" s="358"/>
      <c r="BK265" s="361"/>
      <c r="BL265" s="396" t="s">
        <v>18</v>
      </c>
      <c r="BM265" s="363"/>
      <c r="BN265" s="363"/>
      <c r="BO265" s="358"/>
      <c r="BP265" s="358">
        <v>6</v>
      </c>
      <c r="BQ265" s="358"/>
      <c r="BR265" s="358"/>
      <c r="BS265" s="358"/>
      <c r="BT265" s="358"/>
      <c r="BU265" s="358"/>
      <c r="BV265" s="358"/>
      <c r="BW265" s="358"/>
      <c r="BX265" s="358"/>
      <c r="BY265" s="358"/>
      <c r="BZ265" s="358"/>
      <c r="CA265" s="358"/>
      <c r="CB265" s="358"/>
      <c r="CC265" s="358"/>
      <c r="CD265" s="358"/>
      <c r="CE265" s="358"/>
      <c r="CF265" s="416">
        <v>0</v>
      </c>
      <c r="CG265" s="418"/>
      <c r="CH265" s="418"/>
      <c r="CI265" s="418" t="s">
        <v>814</v>
      </c>
    </row>
    <row r="266" spans="1:87" ht="25.5" hidden="1" customHeight="1">
      <c r="A266" s="359">
        <v>266</v>
      </c>
      <c r="B266" s="359" t="s">
        <v>3750</v>
      </c>
      <c r="C266" s="359" t="s">
        <v>3751</v>
      </c>
      <c r="D266" s="359" t="s">
        <v>3752</v>
      </c>
      <c r="E266" s="359" t="s">
        <v>3753</v>
      </c>
      <c r="F266" s="359" t="s">
        <v>24</v>
      </c>
      <c r="G266" s="358">
        <v>11</v>
      </c>
      <c r="H266" s="358" t="s">
        <v>50</v>
      </c>
      <c r="I266" s="358" t="s">
        <v>44</v>
      </c>
      <c r="J266" s="358" t="s">
        <v>606</v>
      </c>
      <c r="K266" s="358" t="s">
        <v>3754</v>
      </c>
      <c r="L266" s="366"/>
      <c r="M266" s="366"/>
      <c r="N266" s="360"/>
      <c r="O266" s="360" t="s">
        <v>150</v>
      </c>
      <c r="P266" s="360"/>
      <c r="Q266" s="358"/>
      <c r="R266" s="359" t="s">
        <v>3755</v>
      </c>
      <c r="S266" s="359" t="s">
        <v>3756</v>
      </c>
      <c r="T266" s="387" t="s">
        <v>3757</v>
      </c>
      <c r="U266" s="359" t="s">
        <v>3758</v>
      </c>
      <c r="V266" s="361">
        <v>31592</v>
      </c>
      <c r="W266" s="427" t="s">
        <v>3759</v>
      </c>
      <c r="X266" s="362" t="s">
        <v>3584</v>
      </c>
      <c r="Y266" s="360"/>
      <c r="Z266" s="360"/>
      <c r="AA266" s="358"/>
      <c r="AB266" s="392">
        <v>45839</v>
      </c>
      <c r="AC266" s="392">
        <v>45719</v>
      </c>
      <c r="AD266" s="358"/>
      <c r="AE266" s="358"/>
      <c r="AF266" s="358"/>
      <c r="AG266" s="358"/>
      <c r="AH266" s="363"/>
      <c r="AI266" s="358"/>
      <c r="AJ266" s="358"/>
      <c r="AK266" s="358"/>
      <c r="AL266" s="363"/>
      <c r="AM266" s="363"/>
      <c r="AN266" s="363"/>
      <c r="AO266" s="364"/>
      <c r="AP266" s="364"/>
      <c r="AQ266" s="364"/>
      <c r="AR266" s="363"/>
      <c r="AS266" s="358"/>
      <c r="AT266" s="462"/>
      <c r="AU266" s="358" t="s">
        <v>3760</v>
      </c>
      <c r="AV266" s="358"/>
      <c r="AW266" s="394">
        <v>45719</v>
      </c>
      <c r="AX266" s="358"/>
      <c r="AY266" s="363"/>
      <c r="AZ266" s="358"/>
      <c r="BA266" s="358"/>
      <c r="BB266" s="358"/>
      <c r="BC266" s="358"/>
      <c r="BD266" s="358"/>
      <c r="BE266" s="358"/>
      <c r="BF266" s="358"/>
      <c r="BG266" s="358"/>
      <c r="BH266" s="358"/>
      <c r="BI266" s="358"/>
      <c r="BJ266" s="358"/>
      <c r="BK266" s="361"/>
      <c r="BL266" s="396" t="s">
        <v>18</v>
      </c>
      <c r="BM266" s="363"/>
      <c r="BN266" s="363"/>
      <c r="BO266" s="358"/>
      <c r="BP266" s="358">
        <v>8</v>
      </c>
      <c r="BQ266" s="358"/>
      <c r="BR266" s="358"/>
      <c r="BS266" s="358"/>
      <c r="BT266" s="358"/>
      <c r="BU266" s="358"/>
      <c r="BV266" s="358"/>
      <c r="BW266" s="358"/>
      <c r="BX266" s="358"/>
      <c r="BY266" s="358"/>
      <c r="BZ266" s="358"/>
      <c r="CA266" s="358"/>
      <c r="CB266" s="358"/>
      <c r="CC266" s="358"/>
      <c r="CD266" s="358"/>
      <c r="CE266" s="358"/>
      <c r="CF266" s="416">
        <v>2</v>
      </c>
      <c r="CG266" s="418"/>
      <c r="CH266" s="418"/>
      <c r="CI266" s="418" t="s">
        <v>814</v>
      </c>
    </row>
    <row r="267" spans="1:87" ht="21.75" hidden="1" customHeight="1">
      <c r="A267" s="359">
        <v>267</v>
      </c>
      <c r="B267" s="359" t="s">
        <v>3761</v>
      </c>
      <c r="C267" s="359" t="s">
        <v>3762</v>
      </c>
      <c r="D267" s="359"/>
      <c r="E267" s="359" t="s">
        <v>3763</v>
      </c>
      <c r="F267" s="359" t="s">
        <v>24</v>
      </c>
      <c r="G267" s="358">
        <v>11</v>
      </c>
      <c r="H267" s="358" t="s">
        <v>52</v>
      </c>
      <c r="I267" s="358" t="s">
        <v>41</v>
      </c>
      <c r="J267" s="358" t="s">
        <v>3764</v>
      </c>
      <c r="K267" s="358" t="s">
        <v>3765</v>
      </c>
      <c r="L267" s="366"/>
      <c r="M267" s="366"/>
      <c r="N267" s="360"/>
      <c r="O267" s="360" t="s">
        <v>321</v>
      </c>
      <c r="P267" s="360"/>
      <c r="Q267" s="358"/>
      <c r="R267" s="359" t="s">
        <v>3766</v>
      </c>
      <c r="S267" s="359" t="s">
        <v>3767</v>
      </c>
      <c r="T267" s="387" t="s">
        <v>3768</v>
      </c>
      <c r="U267" s="359" t="s">
        <v>3769</v>
      </c>
      <c r="V267" s="361">
        <v>31315</v>
      </c>
      <c r="W267" s="427" t="s">
        <v>3770</v>
      </c>
      <c r="X267" s="362" t="s">
        <v>3667</v>
      </c>
      <c r="Y267" s="360"/>
      <c r="Z267" s="360"/>
      <c r="AA267" s="358"/>
      <c r="AB267" s="392">
        <v>45930</v>
      </c>
      <c r="AC267" s="392">
        <v>45719</v>
      </c>
      <c r="AD267" s="358"/>
      <c r="AE267" s="358"/>
      <c r="AF267" s="358"/>
      <c r="AG267" s="358"/>
      <c r="AH267" s="363"/>
      <c r="AI267" s="358"/>
      <c r="AJ267" s="358"/>
      <c r="AK267" s="358"/>
      <c r="AL267" s="363"/>
      <c r="AM267" s="363"/>
      <c r="AN267" s="363"/>
      <c r="AO267" s="364"/>
      <c r="AP267" s="364"/>
      <c r="AQ267" s="364"/>
      <c r="AR267" s="363"/>
      <c r="AS267" s="358"/>
      <c r="AT267" s="462"/>
      <c r="AU267" s="358" t="s">
        <v>3771</v>
      </c>
      <c r="AV267" s="358"/>
      <c r="AW267" s="394">
        <v>45719</v>
      </c>
      <c r="AX267" s="358"/>
      <c r="AY267" s="363"/>
      <c r="AZ267" s="358"/>
      <c r="BA267" s="358"/>
      <c r="BB267" s="358"/>
      <c r="BC267" s="358"/>
      <c r="BD267" s="358"/>
      <c r="BE267" s="358"/>
      <c r="BF267" s="358"/>
      <c r="BG267" s="358"/>
      <c r="BH267" s="358"/>
      <c r="BI267" s="358"/>
      <c r="BJ267" s="358"/>
      <c r="BK267" s="361"/>
      <c r="BL267" s="396" t="s">
        <v>18</v>
      </c>
      <c r="BM267" s="363"/>
      <c r="BN267" s="363"/>
      <c r="BO267" s="358"/>
      <c r="BP267" s="358">
        <v>8</v>
      </c>
      <c r="BQ267" s="358"/>
      <c r="BR267" s="358"/>
      <c r="BS267" s="358"/>
      <c r="BT267" s="358"/>
      <c r="BU267" s="358"/>
      <c r="BV267" s="358"/>
      <c r="BW267" s="358"/>
      <c r="BX267" s="358"/>
      <c r="BY267" s="358"/>
      <c r="BZ267" s="358"/>
      <c r="CA267" s="358"/>
      <c r="CB267" s="358"/>
      <c r="CC267" s="358"/>
      <c r="CD267" s="358"/>
      <c r="CE267" s="358"/>
      <c r="CF267" s="416">
        <v>0</v>
      </c>
      <c r="CG267" s="418"/>
      <c r="CH267" s="418"/>
      <c r="CI267" s="418" t="s">
        <v>814</v>
      </c>
    </row>
    <row r="268" spans="1:87" ht="21.75" hidden="1" customHeight="1">
      <c r="A268" s="359">
        <v>268</v>
      </c>
      <c r="B268" s="359" t="s">
        <v>3772</v>
      </c>
      <c r="C268" s="359" t="s">
        <v>3773</v>
      </c>
      <c r="D268" s="359"/>
      <c r="E268" s="359" t="s">
        <v>3774</v>
      </c>
      <c r="F268" s="359" t="s">
        <v>25</v>
      </c>
      <c r="G268" s="358">
        <v>11</v>
      </c>
      <c r="H268" s="358" t="s">
        <v>52</v>
      </c>
      <c r="I268" s="358" t="s">
        <v>41</v>
      </c>
      <c r="J268" s="358" t="s">
        <v>606</v>
      </c>
      <c r="K268" s="358" t="s">
        <v>3775</v>
      </c>
      <c r="L268" s="366"/>
      <c r="M268" s="366"/>
      <c r="N268" s="360"/>
      <c r="O268" s="360" t="s">
        <v>150</v>
      </c>
      <c r="P268" s="360"/>
      <c r="Q268" s="358"/>
      <c r="R268" s="359" t="s">
        <v>3776</v>
      </c>
      <c r="S268" s="359" t="s">
        <v>3777</v>
      </c>
      <c r="T268" s="387" t="s">
        <v>3778</v>
      </c>
      <c r="U268" s="359" t="s">
        <v>3779</v>
      </c>
      <c r="V268" s="361">
        <v>32091</v>
      </c>
      <c r="W268" s="427" t="s">
        <v>3780</v>
      </c>
      <c r="X268" s="362"/>
      <c r="Y268" s="360"/>
      <c r="Z268" s="360"/>
      <c r="AA268" s="358"/>
      <c r="AB268" s="392"/>
      <c r="AC268" s="392">
        <v>45719</v>
      </c>
      <c r="AD268" s="358"/>
      <c r="AE268" s="358"/>
      <c r="AF268" s="358"/>
      <c r="AG268" s="358"/>
      <c r="AH268" s="363"/>
      <c r="AI268" s="358"/>
      <c r="AJ268" s="358"/>
      <c r="AK268" s="358"/>
      <c r="AL268" s="363"/>
      <c r="AM268" s="363"/>
      <c r="AN268" s="363"/>
      <c r="AO268" s="364"/>
      <c r="AP268" s="364"/>
      <c r="AQ268" s="364"/>
      <c r="AR268" s="363"/>
      <c r="AS268" s="358"/>
      <c r="AT268" s="462"/>
      <c r="AU268" s="358" t="s">
        <v>3781</v>
      </c>
      <c r="AV268" s="358"/>
      <c r="AW268" s="394">
        <v>45719</v>
      </c>
      <c r="AX268" s="358"/>
      <c r="AY268" s="363"/>
      <c r="AZ268" s="358"/>
      <c r="BA268" s="358"/>
      <c r="BB268" s="358"/>
      <c r="BC268" s="358"/>
      <c r="BD268" s="358"/>
      <c r="BE268" s="358"/>
      <c r="BF268" s="358"/>
      <c r="BG268" s="358"/>
      <c r="BH268" s="358"/>
      <c r="BI268" s="358"/>
      <c r="BJ268" s="358"/>
      <c r="BK268" s="361"/>
      <c r="BL268" s="396" t="s">
        <v>18</v>
      </c>
      <c r="BM268" s="363"/>
      <c r="BN268" s="363"/>
      <c r="BO268" s="358"/>
      <c r="BP268" s="358">
        <v>3</v>
      </c>
      <c r="BQ268" s="358"/>
      <c r="BR268" s="358"/>
      <c r="BS268" s="358"/>
      <c r="BT268" s="358"/>
      <c r="BU268" s="358"/>
      <c r="BV268" s="358"/>
      <c r="BW268" s="358"/>
      <c r="BX268" s="358"/>
      <c r="BY268" s="358"/>
      <c r="BZ268" s="358"/>
      <c r="CA268" s="358"/>
      <c r="CB268" s="358"/>
      <c r="CC268" s="358"/>
      <c r="CD268" s="358"/>
      <c r="CE268" s="358"/>
      <c r="CF268" s="416">
        <v>1</v>
      </c>
      <c r="CG268" s="418"/>
      <c r="CH268" s="418"/>
      <c r="CI268" s="418" t="s">
        <v>3714</v>
      </c>
    </row>
    <row r="269" spans="1:87" ht="23.25" hidden="1" customHeight="1">
      <c r="A269" s="359">
        <v>269</v>
      </c>
      <c r="B269" s="359" t="s">
        <v>3782</v>
      </c>
      <c r="C269" s="359" t="s">
        <v>3783</v>
      </c>
      <c r="D269" s="359" t="s">
        <v>3784</v>
      </c>
      <c r="E269" s="359" t="s">
        <v>3785</v>
      </c>
      <c r="F269" s="359" t="s">
        <v>25</v>
      </c>
      <c r="G269" s="358">
        <v>11</v>
      </c>
      <c r="H269" s="358" t="s">
        <v>56</v>
      </c>
      <c r="I269" s="358" t="s">
        <v>38</v>
      </c>
      <c r="J269" s="358" t="s">
        <v>3786</v>
      </c>
      <c r="K269" s="358" t="s">
        <v>3787</v>
      </c>
      <c r="L269" s="366"/>
      <c r="M269" s="366"/>
      <c r="N269" s="360"/>
      <c r="O269" s="360" t="s">
        <v>150</v>
      </c>
      <c r="P269" s="360"/>
      <c r="Q269" s="358"/>
      <c r="R269" s="359" t="s">
        <v>3788</v>
      </c>
      <c r="S269" s="359" t="s">
        <v>3789</v>
      </c>
      <c r="T269" s="387" t="s">
        <v>3790</v>
      </c>
      <c r="U269" s="359" t="s">
        <v>3791</v>
      </c>
      <c r="V269" s="361">
        <v>30939</v>
      </c>
      <c r="W269" s="427" t="s">
        <v>3792</v>
      </c>
      <c r="X269" s="362" t="s">
        <v>3584</v>
      </c>
      <c r="Y269" s="360"/>
      <c r="Z269" s="360"/>
      <c r="AA269" s="358"/>
      <c r="AB269" s="393">
        <v>45777</v>
      </c>
      <c r="AC269" s="392">
        <v>45719</v>
      </c>
      <c r="AD269" s="358"/>
      <c r="AE269" s="358"/>
      <c r="AF269" s="358"/>
      <c r="AG269" s="358"/>
      <c r="AH269" s="363"/>
      <c r="AI269" s="358"/>
      <c r="AJ269" s="358"/>
      <c r="AK269" s="358"/>
      <c r="AL269" s="363"/>
      <c r="AM269" s="363"/>
      <c r="AN269" s="363"/>
      <c r="AO269" s="364"/>
      <c r="AP269" s="364"/>
      <c r="AQ269" s="364"/>
      <c r="AR269" s="363"/>
      <c r="AS269" s="358"/>
      <c r="AT269" s="462"/>
      <c r="AU269" s="358" t="s">
        <v>3793</v>
      </c>
      <c r="AV269" s="358"/>
      <c r="AW269" s="395">
        <v>45719</v>
      </c>
      <c r="AX269" s="358"/>
      <c r="AY269" s="363"/>
      <c r="AZ269" s="358"/>
      <c r="BA269" s="358"/>
      <c r="BB269" s="358"/>
      <c r="BC269" s="358"/>
      <c r="BD269" s="358"/>
      <c r="BE269" s="358"/>
      <c r="BF269" s="358"/>
      <c r="BG269" s="358"/>
      <c r="BH269" s="358"/>
      <c r="BI269" s="358"/>
      <c r="BJ269" s="358"/>
      <c r="BK269" s="361"/>
      <c r="BL269" s="397" t="s">
        <v>18</v>
      </c>
      <c r="BM269" s="363"/>
      <c r="BN269" s="363"/>
      <c r="BO269" s="358"/>
      <c r="BP269" s="358">
        <v>16</v>
      </c>
      <c r="BQ269" s="358"/>
      <c r="BR269" s="358"/>
      <c r="BS269" s="358"/>
      <c r="BT269" s="358"/>
      <c r="BU269" s="358"/>
      <c r="BV269" s="358"/>
      <c r="BW269" s="358"/>
      <c r="BX269" s="358"/>
      <c r="BY269" s="358"/>
      <c r="BZ269" s="358"/>
      <c r="CA269" s="358"/>
      <c r="CB269" s="358"/>
      <c r="CC269" s="358"/>
      <c r="CD269" s="358"/>
      <c r="CE269" s="358"/>
      <c r="CF269" s="416">
        <v>3</v>
      </c>
      <c r="CG269" s="418"/>
      <c r="CH269" s="418"/>
      <c r="CI269" s="418" t="s">
        <v>814</v>
      </c>
    </row>
    <row r="273" spans="1:2">
      <c r="A273" s="46" t="s">
        <v>3794</v>
      </c>
      <c r="B273" s="46" t="s">
        <v>16</v>
      </c>
    </row>
    <row r="274" spans="1:2">
      <c r="A274" s="1"/>
      <c r="B274" s="24">
        <v>1</v>
      </c>
    </row>
    <row r="275" spans="1:2">
      <c r="A275" s="11"/>
      <c r="B275" s="24">
        <v>2</v>
      </c>
    </row>
    <row r="276" spans="1:2">
      <c r="A276" s="17"/>
      <c r="B276" s="24">
        <v>3</v>
      </c>
    </row>
    <row r="277" spans="1:2">
      <c r="A277" s="26"/>
      <c r="B277" s="24">
        <v>4</v>
      </c>
    </row>
    <row r="278" spans="1:2">
      <c r="A278" s="30"/>
      <c r="B278" s="24">
        <v>5</v>
      </c>
    </row>
    <row r="279" spans="1:2">
      <c r="A279" s="36"/>
      <c r="B279" s="24">
        <v>6</v>
      </c>
    </row>
    <row r="280" spans="1:2">
      <c r="A280" s="39"/>
      <c r="B280" s="24">
        <v>7</v>
      </c>
    </row>
    <row r="281" spans="1:2">
      <c r="A281" s="26"/>
      <c r="B281" s="24">
        <v>8</v>
      </c>
    </row>
    <row r="282" spans="1:2">
      <c r="A282" s="11"/>
      <c r="B282" s="24">
        <v>9</v>
      </c>
    </row>
    <row r="283" spans="1:2">
      <c r="A283" s="40"/>
      <c r="B283" s="24">
        <v>10</v>
      </c>
    </row>
    <row r="284" spans="1:2">
      <c r="A284" s="10"/>
      <c r="B284" s="47" t="s">
        <v>19</v>
      </c>
    </row>
    <row r="285" spans="1:2">
      <c r="A285" s="55"/>
      <c r="B285" s="47" t="s">
        <v>62</v>
      </c>
    </row>
    <row r="286" spans="1:2">
      <c r="A286" s="24" t="s">
        <v>167</v>
      </c>
      <c r="B286" s="47" t="s">
        <v>3795</v>
      </c>
    </row>
    <row r="287" spans="1:2">
      <c r="A287" s="315"/>
      <c r="B287" s="429" t="s">
        <v>3796</v>
      </c>
    </row>
  </sheetData>
  <autoFilter ref="A1:XCB269" xr:uid="{311EE11A-85EB-4BBE-AB02-7C9957BF4DA3}">
    <filterColumn colId="62">
      <filters>
        <dateGroupItem year="2025" dateTimeGrouping="year"/>
        <dateGroupItem year="2024" dateTimeGrouping="year"/>
      </filters>
    </filterColumn>
    <filterColumn colId="63">
      <filters>
        <filter val="Completed"/>
      </filters>
    </filterColumn>
  </autoFilter>
  <sortState xmlns:xlrd2="http://schemas.microsoft.com/office/spreadsheetml/2017/richdata2" ref="A2:CJ249">
    <sortCondition ref="F2:F249"/>
  </sortState>
  <hyperlinks>
    <hyperlink ref="R88" r:id="rId1" xr:uid="{00000000-0004-0000-0200-000000000000}"/>
    <hyperlink ref="S149" r:id="rId2" xr:uid="{00000000-0004-0000-0200-000001000000}"/>
    <hyperlink ref="S175" r:id="rId3" xr:uid="{00000000-0004-0000-0200-000002000000}"/>
    <hyperlink ref="S39" r:id="rId4" xr:uid="{00000000-0004-0000-0200-000003000000}"/>
    <hyperlink ref="S83" r:id="rId5" xr:uid="{00000000-0004-0000-0200-000004000000}"/>
    <hyperlink ref="R92" r:id="rId6" xr:uid="{00000000-0004-0000-0200-000005000000}"/>
    <hyperlink ref="S91" r:id="rId7" xr:uid="{00000000-0004-0000-0200-000006000000}"/>
    <hyperlink ref="S93" r:id="rId8" xr:uid="{00000000-0004-0000-0200-000007000000}"/>
    <hyperlink ref="S110" r:id="rId9" xr:uid="{00000000-0004-0000-0200-000008000000}"/>
    <hyperlink ref="S96" r:id="rId10" xr:uid="{00000000-0004-0000-0200-000009000000}"/>
    <hyperlink ref="S71" r:id="rId11" xr:uid="{00000000-0004-0000-0200-00000A000000}"/>
    <hyperlink ref="S118" r:id="rId12" xr:uid="{00000000-0004-0000-0200-00000B000000}"/>
    <hyperlink ref="S102" r:id="rId13" xr:uid="{00000000-0004-0000-0200-00000C000000}"/>
    <hyperlink ref="S84" r:id="rId14" xr:uid="{00000000-0004-0000-0200-00000D000000}"/>
    <hyperlink ref="S81" r:id="rId15" xr:uid="{00000000-0004-0000-0200-00000E000000}"/>
    <hyperlink ref="S73" r:id="rId16" xr:uid="{00000000-0004-0000-0200-00000F000000}"/>
    <hyperlink ref="S135" r:id="rId17" xr:uid="{00000000-0004-0000-0200-000010000000}"/>
    <hyperlink ref="S144" r:id="rId18" xr:uid="{00000000-0004-0000-0200-000011000000}"/>
    <hyperlink ref="S171" r:id="rId19" xr:uid="{00000000-0004-0000-0200-000012000000}"/>
    <hyperlink ref="S126" r:id="rId20" xr:uid="{00000000-0004-0000-0200-000013000000}"/>
    <hyperlink ref="R161" r:id="rId21" xr:uid="{00000000-0004-0000-0200-000014000000}"/>
    <hyperlink ref="S224" r:id="rId22" xr:uid="{00000000-0004-0000-0200-000015000000}"/>
    <hyperlink ref="S161" r:id="rId23" display="musasiahjustus@yahoo.com" xr:uid="{00000000-0004-0000-0200-000016000000}"/>
    <hyperlink ref="R186" r:id="rId24" xr:uid="{00000000-0004-0000-0200-000017000000}"/>
    <hyperlink ref="S240" r:id="rId25" xr:uid="{00000000-0004-0000-0200-000018000000}"/>
    <hyperlink ref="AU149" r:id="rId26" display="http://orcid.org/0000-0002-7787-8597" xr:uid="{00000000-0004-0000-0200-000019000000}"/>
    <hyperlink ref="AU99" r:id="rId27" display="https://orcid.org/0000-0002-5726-6921" xr:uid="{00000000-0004-0000-0200-00001A000000}"/>
    <hyperlink ref="S193" r:id="rId28" xr:uid="{00000000-0004-0000-0200-00001B000000}"/>
    <hyperlink ref="S200" r:id="rId29" xr:uid="{00000000-0004-0000-0200-00001C000000}"/>
    <hyperlink ref="R193" r:id="rId30" xr:uid="{00000000-0004-0000-0200-00001D000000}"/>
    <hyperlink ref="R155" r:id="rId31" xr:uid="{00000000-0004-0000-0200-00001E000000}"/>
    <hyperlink ref="S56" r:id="rId32" xr:uid="{00000000-0004-0000-0200-00001F000000}"/>
    <hyperlink ref="R87" r:id="rId33" xr:uid="{00000000-0004-0000-0200-000020000000}"/>
    <hyperlink ref="R101" r:id="rId34" xr:uid="{00000000-0004-0000-0200-000021000000}"/>
    <hyperlink ref="R111" r:id="rId35" xr:uid="{00000000-0004-0000-0200-000022000000}"/>
    <hyperlink ref="R145" r:id="rId36" xr:uid="{00000000-0004-0000-0200-000023000000}"/>
    <hyperlink ref="R68" r:id="rId37" xr:uid="{00000000-0004-0000-0200-000024000000}"/>
    <hyperlink ref="S90" r:id="rId38" display="mutua_mike@yahoo.com;_x000a_" xr:uid="{6B09AE7E-F6A4-4A34-8852-613E8CD82C32}"/>
    <hyperlink ref="R43" r:id="rId39" xr:uid="{F01F596E-3472-428A-9126-44A1F9ED4967}"/>
    <hyperlink ref="R100" r:id="rId40" xr:uid="{BED300F1-4F06-43B8-A31D-851CC0306C88}"/>
    <hyperlink ref="S261" r:id="rId41" xr:uid="{B4864E4F-F0F7-4C6C-9B66-85A2A2344B8D}"/>
    <hyperlink ref="S156" r:id="rId42" xr:uid="{62EF75FC-17D2-4CAC-B4EF-82AA9460E74B}"/>
    <hyperlink ref="S154" r:id="rId43" xr:uid="{F6C15C21-FC5F-4C79-92C3-37E1355E31E9}"/>
    <hyperlink ref="S38" r:id="rId44" xr:uid="{FF3EDF7C-7EE0-4249-8D43-11F676368418}"/>
    <hyperlink ref="S151" r:id="rId45" xr:uid="{08B3AFEE-B755-442A-88B5-C1053F990460}"/>
    <hyperlink ref="R16" r:id="rId46" xr:uid="{0D58A5AC-77F5-4BBC-A8A1-47512EC5DE92}"/>
    <hyperlink ref="R134" r:id="rId47" xr:uid="{424A726B-8519-4F14-8906-737CFAD607BD}"/>
    <hyperlink ref="S187" r:id="rId48" xr:uid="{9C9A25D1-2EC0-4D3A-A907-3231E68EE6AB}"/>
    <hyperlink ref="R64" r:id="rId49" xr:uid="{17DAE074-EB75-43E4-BB4C-4B85719CA954}"/>
    <hyperlink ref="R28" r:id="rId50" xr:uid="{B854027C-249B-4876-8BCD-EA7712F08DCA}"/>
    <hyperlink ref="R20" r:id="rId51" xr:uid="{EE4D878F-E759-4315-913D-FB2CAF9B05E5}"/>
    <hyperlink ref="R12" r:id="rId52" xr:uid="{63AE225F-88DC-43FC-B855-249AF126FEBB}"/>
    <hyperlink ref="R54" r:id="rId53" xr:uid="{4D51492E-D96E-4378-BED8-F3786F4D7D1D}"/>
    <hyperlink ref="R33" r:id="rId54" xr:uid="{6538C65A-36DA-443C-AE0F-99F3DDBBF7CF}"/>
    <hyperlink ref="R4" r:id="rId55" xr:uid="{19C2366E-9E33-4A44-A6AB-B84A6A0A16B6}"/>
    <hyperlink ref="R38" r:id="rId56" xr:uid="{2F34AC3C-CD7D-4569-9653-C107D11577AC}"/>
    <hyperlink ref="R51" r:id="rId57" xr:uid="{95C26CE2-2F59-4FE2-A9DA-82047D264551}"/>
    <hyperlink ref="R32" r:id="rId58" xr:uid="{26AFD150-82E1-453A-93EF-5E8A48A071FA}"/>
    <hyperlink ref="R44" r:id="rId59" xr:uid="{3EE32177-945B-46BD-AEA1-C42F671DE2AB}"/>
    <hyperlink ref="R9" r:id="rId60" xr:uid="{2BF5BA89-2C8C-4A7A-AF5D-05D67D3DB3BF}"/>
    <hyperlink ref="R60" r:id="rId61" xr:uid="{CABB3F21-2DAC-4C19-8114-EC15AF40E377}"/>
    <hyperlink ref="R59" r:id="rId62" xr:uid="{10F3D82D-C324-41A9-BE00-1E948C71FBC1}"/>
    <hyperlink ref="R61" r:id="rId63" xr:uid="{1D43DF32-46DE-44B5-9B4B-4EE9346716CA}"/>
    <hyperlink ref="R49" r:id="rId64" xr:uid="{27820F10-9615-40E4-9F71-B71A85D3A4B7}"/>
    <hyperlink ref="R5" r:id="rId65" xr:uid="{E6D38007-9086-4ABA-8D1F-8F3568BE6BCA}"/>
    <hyperlink ref="R53" r:id="rId66" xr:uid="{C03DC3AF-A2EF-41D8-A908-A8C519CBD85F}"/>
    <hyperlink ref="R15" r:id="rId67" xr:uid="{C3353C49-9232-4D82-8433-6C7C0449734B}"/>
    <hyperlink ref="R18" r:id="rId68" xr:uid="{6433788E-AFEE-4733-8539-B5F2481FDBE0}"/>
    <hyperlink ref="R50" r:id="rId69" xr:uid="{093672BB-DCFE-49FF-B787-A4569EE8C8D2}"/>
    <hyperlink ref="R42" r:id="rId70" xr:uid="{78D28CAB-9E9C-47DB-91A1-CA7B73A34CFA}"/>
    <hyperlink ref="R82" r:id="rId71" xr:uid="{9779C2B4-A305-4F48-B1A2-F15BAF44D1A0}"/>
    <hyperlink ref="R30" r:id="rId72" xr:uid="{B4A0050F-E40E-4A6D-A029-461D8D8EF9BA}"/>
    <hyperlink ref="R129" r:id="rId73" xr:uid="{71E5BA8F-C590-4E29-95E3-31FC957A69C4}"/>
    <hyperlink ref="R83" r:id="rId74" xr:uid="{1898C726-643E-412B-BBF7-64A9F9A5ACC1}"/>
    <hyperlink ref="R89" r:id="rId75" xr:uid="{458F9408-6DFD-4DBB-9525-3FBC171B8141}"/>
    <hyperlink ref="R103" r:id="rId76" xr:uid="{08D3999A-13D5-4BEF-98D5-FE7883F775B8}"/>
    <hyperlink ref="R11" r:id="rId77" xr:uid="{35C21B62-B668-4CE1-BEBE-9568BCF67682}"/>
    <hyperlink ref="R106" r:id="rId78" xr:uid="{B5EA70BB-6057-4777-B292-B8E6937674EA}"/>
    <hyperlink ref="R13" r:id="rId79" xr:uid="{9BA64370-F1B7-43A9-8679-B3536A42C3C3}"/>
    <hyperlink ref="R95" r:id="rId80" xr:uid="{79E4664A-DDAF-4D06-8FF3-F707011797C0}"/>
    <hyperlink ref="S164" r:id="rId81" xr:uid="{BF9A2BFC-1ADB-4B17-ADDF-9DE397F113EF}"/>
    <hyperlink ref="S129" r:id="rId82" xr:uid="{74C49840-8A7C-4F13-BA6D-2266546B5342}"/>
    <hyperlink ref="S221" r:id="rId83" xr:uid="{C4BAD285-94BE-4F89-B9E0-51F4046DD017}"/>
    <hyperlink ref="S213" r:id="rId84" xr:uid="{BD1C2116-EFCB-4F31-8456-0BF148004CFB}"/>
    <hyperlink ref="R198" r:id="rId85" xr:uid="{2390D6DE-56AD-4250-9F54-1DF5C7E51908}"/>
    <hyperlink ref="R207" r:id="rId86" xr:uid="{6D80A28E-65E9-496A-B9B2-984957020D2D}"/>
    <hyperlink ref="S150" r:id="rId87" xr:uid="{C7E369D5-60A8-48D9-810B-6718685E9252}"/>
    <hyperlink ref="R75" r:id="rId88" xr:uid="{017CF4E7-E9EE-4FA7-89AD-D92C6BC71FD5}"/>
    <hyperlink ref="S152" r:id="rId89" xr:uid="{4115AE8B-83D8-4924-82FC-2A4DE0B8D994}"/>
    <hyperlink ref="S233" r:id="rId90" xr:uid="{E5C0F08E-71B7-4C6B-985C-E71C0CACB89D}"/>
    <hyperlink ref="R148" r:id="rId91" xr:uid="{8A876F0B-D2B5-408D-AAD5-103502F5A5F8}"/>
    <hyperlink ref="R175" r:id="rId92" xr:uid="{BED36B3C-2A7F-43A6-B667-7D5CDB3BA7DB}"/>
    <hyperlink ref="R199" r:id="rId93" xr:uid="{C8B3A223-5AB9-4750-B5BE-0D94D52242AD}"/>
  </hyperlinks>
  <pageMargins left="0.7" right="0.7" top="0.75" bottom="0.75" header="0.3" footer="0.3"/>
  <pageSetup orientation="portrait" r:id="rId9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46070-04A2-4BD1-A981-CBE70D1CDB1C}">
  <sheetPr codeName="Sheet6"/>
  <dimension ref="A3:C7"/>
  <sheetViews>
    <sheetView workbookViewId="0">
      <selection activeCell="E7" sqref="E7"/>
    </sheetView>
  </sheetViews>
  <sheetFormatPr defaultRowHeight="14.45"/>
  <cols>
    <col min="1" max="1" width="13" bestFit="1" customWidth="1"/>
    <col min="2" max="2" width="15.28515625" bestFit="1" customWidth="1"/>
    <col min="3" max="3" width="10.7109375" bestFit="1" customWidth="1"/>
    <col min="4" max="4" width="10.140625" bestFit="1" customWidth="1"/>
    <col min="5" max="5" width="10.5703125" bestFit="1" customWidth="1"/>
    <col min="6" max="6" width="10.7109375" bestFit="1" customWidth="1"/>
  </cols>
  <sheetData>
    <row r="3" spans="1:3">
      <c r="A3" s="54" t="s">
        <v>59</v>
      </c>
      <c r="B3" s="54" t="s">
        <v>60</v>
      </c>
    </row>
    <row r="4" spans="1:3">
      <c r="A4" s="54" t="s">
        <v>61</v>
      </c>
      <c r="B4" t="s">
        <v>17</v>
      </c>
      <c r="C4" t="s">
        <v>20</v>
      </c>
    </row>
    <row r="5" spans="1:3">
      <c r="A5" s="41" t="s">
        <v>25</v>
      </c>
      <c r="B5">
        <v>104</v>
      </c>
      <c r="C5">
        <v>104</v>
      </c>
    </row>
    <row r="6" spans="1:3">
      <c r="A6" s="41" t="s">
        <v>24</v>
      </c>
      <c r="B6">
        <v>83</v>
      </c>
      <c r="C6">
        <v>83</v>
      </c>
    </row>
    <row r="7" spans="1:3">
      <c r="A7" s="41" t="s">
        <v>20</v>
      </c>
      <c r="B7">
        <v>187</v>
      </c>
      <c r="C7">
        <v>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26"/>
  <sheetViews>
    <sheetView workbookViewId="0">
      <pane ySplit="1" topLeftCell="A2" activePane="bottomLeft" state="frozen"/>
      <selection pane="bottomLeft" activeCell="D24" sqref="D24"/>
    </sheetView>
  </sheetViews>
  <sheetFormatPr defaultRowHeight="14.45"/>
  <cols>
    <col min="1" max="1" width="4.5703125" customWidth="1"/>
    <col min="2" max="2" width="24.42578125" customWidth="1"/>
    <col min="3" max="3" width="27.140625" customWidth="1"/>
    <col min="4" max="4" width="9.28515625" customWidth="1"/>
    <col min="5" max="5" width="10.7109375" customWidth="1"/>
    <col min="6" max="6" width="19.7109375" customWidth="1"/>
    <col min="7" max="7" width="19.5703125" customWidth="1"/>
    <col min="8" max="8" width="11.42578125" customWidth="1"/>
    <col min="9" max="9" width="28.7109375" customWidth="1"/>
    <col min="10" max="10" width="51.140625" customWidth="1"/>
    <col min="11" max="11" width="61.140625" customWidth="1"/>
  </cols>
  <sheetData>
    <row r="1" spans="1:10" ht="28.5" customHeight="1">
      <c r="A1" s="61" t="s">
        <v>3797</v>
      </c>
      <c r="B1" s="62" t="s">
        <v>3798</v>
      </c>
      <c r="C1" s="62" t="s">
        <v>3799</v>
      </c>
      <c r="D1" s="62" t="s">
        <v>27</v>
      </c>
      <c r="E1" s="63" t="s">
        <v>16</v>
      </c>
      <c r="F1" s="63" t="s">
        <v>3800</v>
      </c>
      <c r="G1" s="64" t="s">
        <v>3801</v>
      </c>
      <c r="H1" s="64" t="s">
        <v>3802</v>
      </c>
      <c r="I1" s="65" t="s">
        <v>3803</v>
      </c>
      <c r="J1" s="66" t="s">
        <v>3804</v>
      </c>
    </row>
    <row r="2" spans="1:10" ht="24.95" customHeight="1">
      <c r="A2" s="24">
        <v>1</v>
      </c>
      <c r="B2" s="24" t="s">
        <v>3805</v>
      </c>
      <c r="C2" s="24" t="s">
        <v>3806</v>
      </c>
      <c r="D2" s="24" t="s">
        <v>24</v>
      </c>
      <c r="E2" s="67">
        <v>3</v>
      </c>
      <c r="F2" s="67"/>
      <c r="G2" s="67">
        <v>2014</v>
      </c>
      <c r="H2" s="67">
        <v>2014</v>
      </c>
      <c r="I2" s="24" t="s">
        <v>3807</v>
      </c>
      <c r="J2" s="24"/>
    </row>
    <row r="3" spans="1:10" ht="24.95" customHeight="1">
      <c r="A3" s="24">
        <v>2</v>
      </c>
      <c r="B3" s="24" t="s">
        <v>3808</v>
      </c>
      <c r="C3" s="24" t="s">
        <v>38</v>
      </c>
      <c r="D3" s="24" t="s">
        <v>24</v>
      </c>
      <c r="E3" s="67">
        <v>3</v>
      </c>
      <c r="F3" s="67"/>
      <c r="G3" s="67">
        <v>2016</v>
      </c>
      <c r="H3" s="67">
        <v>2016</v>
      </c>
      <c r="I3" s="24" t="s">
        <v>3807</v>
      </c>
      <c r="J3" s="24"/>
    </row>
    <row r="4" spans="1:10" ht="24.95" customHeight="1">
      <c r="A4" s="24">
        <v>3</v>
      </c>
      <c r="B4" s="24" t="s">
        <v>3809</v>
      </c>
      <c r="C4" s="24" t="s">
        <v>40</v>
      </c>
      <c r="D4" s="24" t="s">
        <v>24</v>
      </c>
      <c r="E4" s="67">
        <v>1</v>
      </c>
      <c r="F4" s="67" t="s">
        <v>149</v>
      </c>
      <c r="G4" s="68">
        <v>42583</v>
      </c>
      <c r="H4" s="67">
        <v>2016</v>
      </c>
      <c r="I4" s="24" t="s">
        <v>3807</v>
      </c>
      <c r="J4" s="24"/>
    </row>
    <row r="5" spans="1:10" ht="24.95" customHeight="1">
      <c r="A5" s="24">
        <v>4</v>
      </c>
      <c r="B5" s="24" t="s">
        <v>3810</v>
      </c>
      <c r="C5" s="24" t="s">
        <v>40</v>
      </c>
      <c r="D5" s="24" t="s">
        <v>25</v>
      </c>
      <c r="E5" s="67">
        <v>2</v>
      </c>
      <c r="F5" s="67" t="s">
        <v>3811</v>
      </c>
      <c r="G5" s="67" t="s">
        <v>3812</v>
      </c>
      <c r="H5" s="67">
        <v>2016</v>
      </c>
      <c r="I5" s="24" t="s">
        <v>3813</v>
      </c>
      <c r="J5" s="24"/>
    </row>
    <row r="6" spans="1:10" ht="24.95" customHeight="1">
      <c r="A6" s="24">
        <v>5</v>
      </c>
      <c r="B6" s="24" t="s">
        <v>3814</v>
      </c>
      <c r="C6" s="24" t="s">
        <v>41</v>
      </c>
      <c r="D6" s="24" t="s">
        <v>24</v>
      </c>
      <c r="E6" s="67">
        <v>7</v>
      </c>
      <c r="F6" s="67" t="s">
        <v>3815</v>
      </c>
      <c r="G6" s="67">
        <v>2017</v>
      </c>
      <c r="H6" s="67">
        <v>2017</v>
      </c>
      <c r="I6" s="24" t="s">
        <v>3807</v>
      </c>
      <c r="J6" s="24"/>
    </row>
    <row r="7" spans="1:10" ht="24.95" customHeight="1">
      <c r="A7" s="24">
        <v>6</v>
      </c>
      <c r="B7" s="24" t="s">
        <v>3816</v>
      </c>
      <c r="C7" s="24" t="s">
        <v>44</v>
      </c>
      <c r="D7" s="24" t="s">
        <v>24</v>
      </c>
      <c r="E7" s="67">
        <v>5</v>
      </c>
      <c r="F7" s="67" t="s">
        <v>3817</v>
      </c>
      <c r="G7" s="67">
        <v>2017</v>
      </c>
      <c r="H7" s="67">
        <v>2017</v>
      </c>
      <c r="I7" s="24" t="s">
        <v>3818</v>
      </c>
      <c r="J7" s="24"/>
    </row>
    <row r="8" spans="1:10" ht="24.95" customHeight="1">
      <c r="A8" s="24">
        <v>7</v>
      </c>
      <c r="B8" s="24" t="s">
        <v>3819</v>
      </c>
      <c r="C8" s="24" t="s">
        <v>40</v>
      </c>
      <c r="D8" s="24" t="s">
        <v>25</v>
      </c>
      <c r="E8" s="67">
        <v>5</v>
      </c>
      <c r="F8" s="67" t="s">
        <v>3817</v>
      </c>
      <c r="G8" s="67">
        <v>2018</v>
      </c>
      <c r="H8" s="67">
        <v>2018</v>
      </c>
      <c r="I8" s="24" t="s">
        <v>3807</v>
      </c>
      <c r="J8" s="24"/>
    </row>
    <row r="9" spans="1:10" ht="24.95" customHeight="1">
      <c r="A9" s="24">
        <v>8</v>
      </c>
      <c r="B9" s="24" t="s">
        <v>3820</v>
      </c>
      <c r="C9" s="24" t="s">
        <v>35</v>
      </c>
      <c r="D9" s="24" t="s">
        <v>24</v>
      </c>
      <c r="E9" s="67">
        <v>6</v>
      </c>
      <c r="F9" s="67"/>
      <c r="G9" s="67">
        <v>2018</v>
      </c>
      <c r="H9" s="67">
        <v>2018</v>
      </c>
      <c r="I9" s="24" t="s">
        <v>3807</v>
      </c>
      <c r="J9" s="24"/>
    </row>
    <row r="10" spans="1:10" ht="24.95" customHeight="1">
      <c r="A10" s="24">
        <v>9</v>
      </c>
      <c r="B10" s="24" t="s">
        <v>3821</v>
      </c>
      <c r="C10" s="24" t="s">
        <v>39</v>
      </c>
      <c r="D10" s="24" t="s">
        <v>24</v>
      </c>
      <c r="E10" s="67">
        <v>5</v>
      </c>
      <c r="F10" s="67" t="s">
        <v>156</v>
      </c>
      <c r="G10" s="67">
        <v>2018</v>
      </c>
      <c r="H10" s="67">
        <v>2018</v>
      </c>
      <c r="I10" s="24" t="s">
        <v>3807</v>
      </c>
      <c r="J10" s="24"/>
    </row>
    <row r="11" spans="1:10" ht="24.95" customHeight="1">
      <c r="A11" s="24">
        <v>10</v>
      </c>
      <c r="B11" s="24" t="s">
        <v>3822</v>
      </c>
      <c r="C11" s="24" t="s">
        <v>40</v>
      </c>
      <c r="D11" s="24" t="s">
        <v>25</v>
      </c>
      <c r="E11" s="67">
        <v>1</v>
      </c>
      <c r="F11" s="67" t="s">
        <v>3823</v>
      </c>
      <c r="G11" s="67" t="s">
        <v>3824</v>
      </c>
      <c r="H11" s="67"/>
      <c r="I11" s="24" t="s">
        <v>3807</v>
      </c>
      <c r="J11" s="24"/>
    </row>
    <row r="12" spans="1:10" ht="24.95" customHeight="1">
      <c r="A12" s="24">
        <v>11</v>
      </c>
      <c r="B12" s="24" t="s">
        <v>3825</v>
      </c>
      <c r="C12" s="24" t="s">
        <v>39</v>
      </c>
      <c r="D12" s="24" t="s">
        <v>25</v>
      </c>
      <c r="E12" s="67">
        <v>1</v>
      </c>
      <c r="F12" s="67" t="s">
        <v>3826</v>
      </c>
      <c r="G12" s="67" t="s">
        <v>3824</v>
      </c>
      <c r="H12" s="67"/>
      <c r="I12" s="24" t="s">
        <v>3807</v>
      </c>
      <c r="J12" s="24"/>
    </row>
    <row r="13" spans="1:10" ht="24.95" customHeight="1">
      <c r="A13" s="24">
        <v>12</v>
      </c>
      <c r="B13" s="24" t="s">
        <v>3827</v>
      </c>
      <c r="C13" s="24" t="s">
        <v>44</v>
      </c>
      <c r="D13" s="24" t="s">
        <v>24</v>
      </c>
      <c r="E13" s="67">
        <v>4</v>
      </c>
      <c r="F13" s="67"/>
      <c r="G13" s="69">
        <v>43867</v>
      </c>
      <c r="H13" s="67">
        <v>2020</v>
      </c>
      <c r="I13" s="24" t="s">
        <v>3807</v>
      </c>
      <c r="J13" s="24"/>
    </row>
    <row r="14" spans="1:10" ht="24.95" customHeight="1">
      <c r="A14" s="24">
        <v>13</v>
      </c>
      <c r="B14" s="24" t="s">
        <v>3828</v>
      </c>
      <c r="C14" s="24" t="s">
        <v>33</v>
      </c>
      <c r="D14" s="24" t="s">
        <v>25</v>
      </c>
      <c r="E14" s="67">
        <v>8</v>
      </c>
      <c r="F14" s="67"/>
      <c r="G14" s="69">
        <v>43867</v>
      </c>
      <c r="H14" s="67">
        <v>2020</v>
      </c>
      <c r="I14" s="24" t="s">
        <v>3829</v>
      </c>
      <c r="J14" s="24" t="s">
        <v>3830</v>
      </c>
    </row>
    <row r="15" spans="1:10" ht="24.95" customHeight="1">
      <c r="A15" s="24">
        <v>14</v>
      </c>
      <c r="B15" s="24" t="s">
        <v>3831</v>
      </c>
      <c r="C15" s="24" t="s">
        <v>33</v>
      </c>
      <c r="D15" s="24" t="s">
        <v>24</v>
      </c>
      <c r="E15" s="67">
        <v>5</v>
      </c>
      <c r="F15" s="67"/>
      <c r="G15" s="69">
        <v>43930</v>
      </c>
      <c r="H15" s="67">
        <v>2020</v>
      </c>
      <c r="I15" s="24" t="s">
        <v>3807</v>
      </c>
      <c r="J15" s="24"/>
    </row>
    <row r="16" spans="1:10" ht="24.95" customHeight="1">
      <c r="A16" s="24">
        <v>15</v>
      </c>
      <c r="B16" s="24" t="s">
        <v>3832</v>
      </c>
      <c r="C16" s="24" t="s">
        <v>36</v>
      </c>
      <c r="D16" s="24" t="s">
        <v>24</v>
      </c>
      <c r="E16" s="67">
        <v>7</v>
      </c>
      <c r="F16" s="67"/>
      <c r="G16" s="69">
        <v>43930</v>
      </c>
      <c r="H16" s="67">
        <v>2020</v>
      </c>
      <c r="I16" s="24" t="s">
        <v>3807</v>
      </c>
      <c r="J16" s="70" t="s">
        <v>3833</v>
      </c>
    </row>
    <row r="17" spans="1:10" ht="24.95" customHeight="1">
      <c r="A17" s="24">
        <v>16</v>
      </c>
      <c r="B17" s="24" t="s">
        <v>3834</v>
      </c>
      <c r="C17" s="24" t="s">
        <v>40</v>
      </c>
      <c r="D17" s="24" t="s">
        <v>25</v>
      </c>
      <c r="E17" s="67">
        <v>7</v>
      </c>
      <c r="F17" s="67"/>
      <c r="G17" s="69">
        <v>44214</v>
      </c>
      <c r="H17" s="67">
        <v>2021</v>
      </c>
      <c r="I17" s="24" t="s">
        <v>3835</v>
      </c>
      <c r="J17" s="24" t="s">
        <v>3836</v>
      </c>
    </row>
    <row r="18" spans="1:10" ht="24.95" customHeight="1">
      <c r="A18" s="24">
        <v>17</v>
      </c>
      <c r="B18" s="24" t="s">
        <v>3837</v>
      </c>
      <c r="C18" s="24" t="s">
        <v>44</v>
      </c>
      <c r="D18" s="24" t="s">
        <v>24</v>
      </c>
      <c r="E18" s="67">
        <v>8</v>
      </c>
      <c r="F18" s="67"/>
      <c r="G18" s="69">
        <v>44400</v>
      </c>
      <c r="H18" s="67">
        <v>2021</v>
      </c>
      <c r="I18" s="24" t="s">
        <v>3807</v>
      </c>
      <c r="J18" s="24" t="s">
        <v>3838</v>
      </c>
    </row>
    <row r="19" spans="1:10" ht="24.95" customHeight="1">
      <c r="A19" s="24">
        <v>18</v>
      </c>
      <c r="B19" s="24" t="s">
        <v>3839</v>
      </c>
      <c r="C19" s="24" t="s">
        <v>33</v>
      </c>
      <c r="D19" s="24" t="s">
        <v>24</v>
      </c>
      <c r="E19" s="67">
        <v>8</v>
      </c>
      <c r="F19" s="67"/>
      <c r="G19" s="69">
        <v>44651</v>
      </c>
      <c r="H19" s="67">
        <v>2022</v>
      </c>
      <c r="I19" s="24" t="s">
        <v>3840</v>
      </c>
      <c r="J19" s="24" t="s">
        <v>3841</v>
      </c>
    </row>
    <row r="20" spans="1:10" ht="24.95" customHeight="1">
      <c r="A20" s="24">
        <v>19</v>
      </c>
      <c r="B20" s="24" t="s">
        <v>3842</v>
      </c>
      <c r="C20" s="24" t="s">
        <v>40</v>
      </c>
      <c r="D20" s="24" t="s">
        <v>25</v>
      </c>
      <c r="E20" s="67">
        <v>9</v>
      </c>
      <c r="F20" s="67"/>
      <c r="G20" s="69">
        <v>44818</v>
      </c>
      <c r="H20" s="67">
        <v>2022</v>
      </c>
      <c r="I20" s="24" t="s">
        <v>3835</v>
      </c>
      <c r="J20" s="24" t="s">
        <v>3843</v>
      </c>
    </row>
    <row r="21" spans="1:10" ht="24.95" customHeight="1">
      <c r="A21" s="24">
        <v>20</v>
      </c>
      <c r="B21" s="24" t="s">
        <v>3844</v>
      </c>
      <c r="C21" s="24" t="s">
        <v>33</v>
      </c>
      <c r="D21" s="24" t="s">
        <v>25</v>
      </c>
      <c r="E21" s="67">
        <v>9</v>
      </c>
      <c r="F21" s="67"/>
      <c r="G21" s="69">
        <v>44818</v>
      </c>
      <c r="H21" s="67">
        <v>2022</v>
      </c>
      <c r="I21" s="24" t="s">
        <v>3807</v>
      </c>
      <c r="J21" s="24" t="s">
        <v>3845</v>
      </c>
    </row>
    <row r="22" spans="1:10" ht="24.95" customHeight="1">
      <c r="A22" s="24">
        <v>21</v>
      </c>
      <c r="B22" s="319" t="s">
        <v>3846</v>
      </c>
      <c r="C22" s="319" t="s">
        <v>33</v>
      </c>
      <c r="D22" s="319" t="s">
        <v>24</v>
      </c>
      <c r="E22" s="320">
        <v>10</v>
      </c>
      <c r="F22" s="320"/>
      <c r="G22" s="321">
        <v>45107</v>
      </c>
      <c r="H22" s="320">
        <v>2023</v>
      </c>
      <c r="I22" s="319" t="s">
        <v>3807</v>
      </c>
      <c r="J22" s="319" t="s">
        <v>3847</v>
      </c>
    </row>
    <row r="23" spans="1:10" ht="24.95" customHeight="1">
      <c r="A23" s="24"/>
      <c r="B23" s="319" t="s">
        <v>3848</v>
      </c>
      <c r="C23" s="24" t="s">
        <v>3806</v>
      </c>
      <c r="D23" s="319"/>
      <c r="E23" s="320">
        <v>2</v>
      </c>
      <c r="F23" s="320"/>
      <c r="G23" s="321">
        <v>45741</v>
      </c>
      <c r="H23" s="320">
        <v>2025</v>
      </c>
      <c r="I23" s="319" t="s">
        <v>3849</v>
      </c>
      <c r="J23" s="319"/>
    </row>
    <row r="24" spans="1:10" ht="24.95" customHeight="1">
      <c r="A24" s="24">
        <v>22</v>
      </c>
      <c r="B24" s="319" t="s">
        <v>3850</v>
      </c>
      <c r="C24" s="24" t="s">
        <v>3806</v>
      </c>
      <c r="D24" s="319"/>
      <c r="E24" s="320">
        <v>2</v>
      </c>
      <c r="F24" s="320"/>
      <c r="G24" s="321">
        <v>45741</v>
      </c>
      <c r="H24" s="320">
        <v>2025</v>
      </c>
      <c r="I24" s="319" t="s">
        <v>3851</v>
      </c>
      <c r="J24" s="319"/>
    </row>
    <row r="25" spans="1:10" ht="24.95" customHeight="1">
      <c r="A25" s="24">
        <v>23</v>
      </c>
      <c r="B25" s="319" t="s">
        <v>3852</v>
      </c>
      <c r="C25" s="24" t="s">
        <v>3806</v>
      </c>
      <c r="D25" s="319"/>
      <c r="E25" s="320">
        <v>3</v>
      </c>
      <c r="F25" s="320"/>
      <c r="G25" s="321">
        <v>45741</v>
      </c>
      <c r="H25" s="320">
        <v>2025</v>
      </c>
      <c r="I25" s="319" t="s">
        <v>3853</v>
      </c>
      <c r="J25" s="319"/>
    </row>
    <row r="26" spans="1:10" ht="24.95" customHeight="1">
      <c r="A26" s="24"/>
      <c r="B26" s="319" t="s">
        <v>3854</v>
      </c>
      <c r="C26" s="24" t="s">
        <v>3806</v>
      </c>
      <c r="D26" s="319"/>
      <c r="E26" s="320">
        <v>5</v>
      </c>
      <c r="F26" s="320"/>
      <c r="G26" s="321">
        <v>45741</v>
      </c>
      <c r="H26" s="320">
        <v>2025</v>
      </c>
      <c r="I26" s="319" t="s">
        <v>3855</v>
      </c>
      <c r="J26" s="319"/>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B2:N40"/>
  <sheetViews>
    <sheetView topLeftCell="D24" workbookViewId="0">
      <selection activeCell="Q46" sqref="Q46"/>
    </sheetView>
  </sheetViews>
  <sheetFormatPr defaultRowHeight="14.45"/>
  <cols>
    <col min="2" max="2" width="25.5703125" customWidth="1"/>
    <col min="3" max="3" width="9.5703125" customWidth="1"/>
    <col min="4" max="4" width="9.42578125" customWidth="1"/>
    <col min="5" max="5" width="8.140625" customWidth="1"/>
    <col min="6" max="6" width="7.5703125" customWidth="1"/>
    <col min="7" max="7" width="7.42578125" customWidth="1"/>
    <col min="8" max="8" width="6.5703125" customWidth="1"/>
    <col min="9" max="13" width="8.7109375" customWidth="1"/>
    <col min="14" max="14" width="11.85546875" customWidth="1"/>
  </cols>
  <sheetData>
    <row r="2" spans="2:5">
      <c r="B2" s="54" t="s">
        <v>15</v>
      </c>
      <c r="C2" t="s">
        <v>29</v>
      </c>
    </row>
    <row r="3" spans="2:5">
      <c r="B3" s="60" t="s">
        <v>13</v>
      </c>
    </row>
    <row r="4" spans="2:5" ht="19.5" customHeight="1">
      <c r="B4" s="54" t="s">
        <v>14</v>
      </c>
      <c r="C4" s="54" t="s">
        <v>27</v>
      </c>
    </row>
    <row r="5" spans="2:5">
      <c r="B5" s="54" t="s">
        <v>32</v>
      </c>
      <c r="C5" t="s">
        <v>25</v>
      </c>
      <c r="D5" t="s">
        <v>24</v>
      </c>
      <c r="E5" t="s">
        <v>20</v>
      </c>
    </row>
    <row r="6" spans="2:5">
      <c r="B6" t="s">
        <v>34</v>
      </c>
      <c r="D6">
        <v>2</v>
      </c>
      <c r="E6">
        <v>2</v>
      </c>
    </row>
    <row r="7" spans="2:5">
      <c r="B7" t="s">
        <v>36</v>
      </c>
      <c r="C7">
        <v>1</v>
      </c>
      <c r="D7">
        <v>4</v>
      </c>
      <c r="E7">
        <v>5</v>
      </c>
    </row>
    <row r="8" spans="2:5">
      <c r="B8" t="s">
        <v>38</v>
      </c>
      <c r="C8">
        <v>6</v>
      </c>
      <c r="D8">
        <v>3</v>
      </c>
      <c r="E8">
        <v>9</v>
      </c>
    </row>
    <row r="9" spans="2:5">
      <c r="B9" t="s">
        <v>33</v>
      </c>
      <c r="C9">
        <v>11</v>
      </c>
      <c r="D9">
        <v>16</v>
      </c>
      <c r="E9">
        <v>27</v>
      </c>
    </row>
    <row r="10" spans="2:5">
      <c r="B10" t="s">
        <v>35</v>
      </c>
      <c r="C10">
        <v>16</v>
      </c>
      <c r="D10">
        <v>5</v>
      </c>
      <c r="E10">
        <v>21</v>
      </c>
    </row>
    <row r="11" spans="2:5">
      <c r="B11" t="s">
        <v>37</v>
      </c>
      <c r="C11">
        <v>18</v>
      </c>
      <c r="D11">
        <v>15</v>
      </c>
      <c r="E11">
        <v>33</v>
      </c>
    </row>
    <row r="12" spans="2:5">
      <c r="B12" t="s">
        <v>46</v>
      </c>
      <c r="C12">
        <v>1</v>
      </c>
      <c r="D12">
        <v>1</v>
      </c>
      <c r="E12">
        <v>2</v>
      </c>
    </row>
    <row r="13" spans="2:5">
      <c r="B13" t="s">
        <v>39</v>
      </c>
      <c r="C13">
        <v>3</v>
      </c>
      <c r="D13">
        <v>3</v>
      </c>
      <c r="E13">
        <v>6</v>
      </c>
    </row>
    <row r="14" spans="2:5">
      <c r="B14" t="s">
        <v>30</v>
      </c>
      <c r="C14">
        <v>23</v>
      </c>
      <c r="D14">
        <v>16</v>
      </c>
      <c r="E14">
        <v>39</v>
      </c>
    </row>
    <row r="15" spans="2:5">
      <c r="B15" t="s">
        <v>44</v>
      </c>
      <c r="C15">
        <v>12</v>
      </c>
      <c r="D15">
        <v>21</v>
      </c>
      <c r="E15">
        <v>33</v>
      </c>
    </row>
    <row r="16" spans="2:5">
      <c r="B16" t="s">
        <v>40</v>
      </c>
      <c r="C16">
        <v>23</v>
      </c>
      <c r="D16">
        <v>7</v>
      </c>
      <c r="E16">
        <v>30</v>
      </c>
    </row>
    <row r="17" spans="2:14">
      <c r="B17" t="s">
        <v>41</v>
      </c>
      <c r="C17">
        <v>11</v>
      </c>
      <c r="D17">
        <v>16</v>
      </c>
      <c r="E17">
        <v>27</v>
      </c>
    </row>
    <row r="18" spans="2:14">
      <c r="B18" t="s">
        <v>43</v>
      </c>
      <c r="C18">
        <v>22</v>
      </c>
      <c r="D18">
        <v>9</v>
      </c>
      <c r="E18">
        <v>31</v>
      </c>
    </row>
    <row r="19" spans="2:14">
      <c r="B19" t="s">
        <v>20</v>
      </c>
      <c r="C19">
        <v>147</v>
      </c>
      <c r="D19">
        <v>118</v>
      </c>
      <c r="E19">
        <v>265</v>
      </c>
    </row>
    <row r="22" spans="2:14">
      <c r="B22" s="60"/>
      <c r="C22" s="60"/>
      <c r="D22" s="60"/>
      <c r="E22" s="60"/>
      <c r="F22" s="60"/>
      <c r="G22" s="60"/>
      <c r="H22" s="60"/>
      <c r="I22" s="60"/>
      <c r="J22" s="60"/>
      <c r="K22" s="60"/>
      <c r="L22" s="60"/>
      <c r="M22" s="60"/>
      <c r="N22" s="60"/>
    </row>
    <row r="25" spans="2:14">
      <c r="B25" s="60"/>
      <c r="C25" s="60"/>
      <c r="D25" s="60"/>
      <c r="E25" s="60"/>
      <c r="F25" s="60"/>
      <c r="G25" s="60"/>
      <c r="H25" s="60"/>
      <c r="I25" s="60"/>
      <c r="J25" s="60"/>
      <c r="K25" s="60"/>
      <c r="L25" s="60"/>
      <c r="M25" s="60"/>
      <c r="N25" s="60"/>
    </row>
    <row r="27" spans="2:14">
      <c r="B27" s="54" t="s">
        <v>15</v>
      </c>
      <c r="C27" t="s">
        <v>29</v>
      </c>
    </row>
    <row r="28" spans="2:14">
      <c r="B28" s="60" t="s">
        <v>13</v>
      </c>
      <c r="J28" t="s">
        <v>49</v>
      </c>
      <c r="K28">
        <v>55</v>
      </c>
    </row>
    <row r="29" spans="2:14">
      <c r="B29" s="54" t="s">
        <v>48</v>
      </c>
      <c r="C29" t="s">
        <v>14</v>
      </c>
      <c r="J29" t="s">
        <v>50</v>
      </c>
      <c r="K29">
        <v>34</v>
      </c>
    </row>
    <row r="30" spans="2:14">
      <c r="B30" t="s">
        <v>49</v>
      </c>
      <c r="C30">
        <v>55</v>
      </c>
      <c r="J30" t="s">
        <v>51</v>
      </c>
      <c r="K30">
        <v>74</v>
      </c>
    </row>
    <row r="31" spans="2:14">
      <c r="B31" t="s">
        <v>50</v>
      </c>
      <c r="C31">
        <v>34</v>
      </c>
      <c r="J31" t="s">
        <v>52</v>
      </c>
      <c r="K31">
        <v>27</v>
      </c>
    </row>
    <row r="32" spans="2:14">
      <c r="B32" t="s">
        <v>51</v>
      </c>
      <c r="C32">
        <v>74</v>
      </c>
      <c r="J32" t="s">
        <v>53</v>
      </c>
      <c r="K32">
        <v>1</v>
      </c>
    </row>
    <row r="33" spans="2:11">
      <c r="B33" t="s">
        <v>52</v>
      </c>
      <c r="C33">
        <v>27</v>
      </c>
      <c r="J33" t="s">
        <v>54</v>
      </c>
      <c r="K33">
        <v>2</v>
      </c>
    </row>
    <row r="34" spans="2:11">
      <c r="B34" t="s">
        <v>53</v>
      </c>
      <c r="C34">
        <v>1</v>
      </c>
      <c r="J34" t="s">
        <v>55</v>
      </c>
      <c r="K34">
        <v>27</v>
      </c>
    </row>
    <row r="35" spans="2:11">
      <c r="B35" t="s">
        <v>54</v>
      </c>
      <c r="C35">
        <v>2</v>
      </c>
      <c r="J35" t="s">
        <v>56</v>
      </c>
      <c r="K35">
        <v>15</v>
      </c>
    </row>
    <row r="36" spans="2:11">
      <c r="B36" t="s">
        <v>55</v>
      </c>
      <c r="C36">
        <v>27</v>
      </c>
      <c r="J36" t="s">
        <v>57</v>
      </c>
      <c r="K36">
        <v>27</v>
      </c>
    </row>
    <row r="37" spans="2:11">
      <c r="B37" t="s">
        <v>56</v>
      </c>
      <c r="C37">
        <v>15</v>
      </c>
      <c r="J37" t="s">
        <v>58</v>
      </c>
      <c r="K37">
        <v>3</v>
      </c>
    </row>
    <row r="38" spans="2:11">
      <c r="B38" t="s">
        <v>57</v>
      </c>
      <c r="C38">
        <v>27</v>
      </c>
    </row>
    <row r="39" spans="2:11">
      <c r="B39" t="s">
        <v>58</v>
      </c>
      <c r="C39">
        <v>3</v>
      </c>
    </row>
    <row r="40" spans="2:11">
      <c r="B40" t="s">
        <v>20</v>
      </c>
      <c r="C40">
        <v>265</v>
      </c>
    </row>
  </sheetData>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C7AB9-FD37-4087-A082-C8E27824440D}">
  <dimension ref="E2:I61"/>
  <sheetViews>
    <sheetView topLeftCell="E48" workbookViewId="0">
      <selection activeCell="E48" sqref="E48"/>
    </sheetView>
  </sheetViews>
  <sheetFormatPr defaultRowHeight="14.45"/>
  <cols>
    <col min="5" max="5" width="38.140625" bestFit="1" customWidth="1"/>
    <col min="6" max="7" width="9.28515625" bestFit="1" customWidth="1"/>
    <col min="8" max="8" width="10.7109375" bestFit="1" customWidth="1"/>
    <col min="9" max="9" width="9.28515625" bestFit="1" customWidth="1"/>
    <col min="10" max="10" width="10.7109375" bestFit="1" customWidth="1"/>
  </cols>
  <sheetData>
    <row r="2" spans="5:9">
      <c r="E2" s="54" t="s">
        <v>27</v>
      </c>
      <c r="F2" t="s">
        <v>28</v>
      </c>
    </row>
    <row r="4" spans="5:9">
      <c r="E4" s="54" t="s">
        <v>14</v>
      </c>
      <c r="F4" s="54" t="s">
        <v>15</v>
      </c>
    </row>
    <row r="5" spans="5:9">
      <c r="E5" s="54" t="s">
        <v>32</v>
      </c>
      <c r="F5" t="s">
        <v>17</v>
      </c>
      <c r="G5" t="s">
        <v>18</v>
      </c>
      <c r="H5" t="s">
        <v>19</v>
      </c>
      <c r="I5" t="s">
        <v>20</v>
      </c>
    </row>
    <row r="6" spans="5:9">
      <c r="E6" t="s">
        <v>34</v>
      </c>
      <c r="F6">
        <v>1</v>
      </c>
      <c r="G6">
        <v>1</v>
      </c>
      <c r="I6">
        <v>2</v>
      </c>
    </row>
    <row r="7" spans="5:9">
      <c r="E7" t="s">
        <v>36</v>
      </c>
      <c r="F7">
        <v>4</v>
      </c>
      <c r="H7">
        <v>1</v>
      </c>
      <c r="I7">
        <v>5</v>
      </c>
    </row>
    <row r="8" spans="5:9">
      <c r="E8" t="s">
        <v>38</v>
      </c>
      <c r="F8">
        <v>6</v>
      </c>
      <c r="G8">
        <v>2</v>
      </c>
      <c r="H8">
        <v>1</v>
      </c>
      <c r="I8">
        <v>9</v>
      </c>
    </row>
    <row r="9" spans="5:9">
      <c r="E9" t="s">
        <v>33</v>
      </c>
      <c r="F9">
        <v>19</v>
      </c>
      <c r="G9">
        <v>4</v>
      </c>
      <c r="H9">
        <v>4</v>
      </c>
      <c r="I9">
        <v>27</v>
      </c>
    </row>
    <row r="10" spans="5:9">
      <c r="E10" t="s">
        <v>35</v>
      </c>
      <c r="F10">
        <v>13</v>
      </c>
      <c r="G10">
        <v>7</v>
      </c>
      <c r="H10">
        <v>1</v>
      </c>
      <c r="I10">
        <v>21</v>
      </c>
    </row>
    <row r="11" spans="5:9">
      <c r="E11" t="s">
        <v>37</v>
      </c>
      <c r="F11">
        <v>28</v>
      </c>
      <c r="G11">
        <v>5</v>
      </c>
      <c r="I11">
        <v>33</v>
      </c>
    </row>
    <row r="12" spans="5:9">
      <c r="E12" t="s">
        <v>46</v>
      </c>
      <c r="G12">
        <v>2</v>
      </c>
      <c r="I12">
        <v>2</v>
      </c>
    </row>
    <row r="13" spans="5:9">
      <c r="E13" t="s">
        <v>39</v>
      </c>
      <c r="F13">
        <v>4</v>
      </c>
      <c r="H13">
        <v>2</v>
      </c>
      <c r="I13">
        <v>6</v>
      </c>
    </row>
    <row r="14" spans="5:9">
      <c r="E14" t="s">
        <v>30</v>
      </c>
      <c r="F14">
        <v>31</v>
      </c>
      <c r="G14">
        <v>8</v>
      </c>
      <c r="I14">
        <v>39</v>
      </c>
    </row>
    <row r="15" spans="5:9">
      <c r="E15" t="s">
        <v>44</v>
      </c>
      <c r="F15">
        <v>22</v>
      </c>
      <c r="G15">
        <v>8</v>
      </c>
      <c r="H15">
        <v>3</v>
      </c>
      <c r="I15">
        <v>33</v>
      </c>
    </row>
    <row r="16" spans="5:9">
      <c r="E16" t="s">
        <v>40</v>
      </c>
      <c r="F16">
        <v>17</v>
      </c>
      <c r="G16">
        <v>6</v>
      </c>
      <c r="H16">
        <v>7</v>
      </c>
      <c r="I16">
        <v>30</v>
      </c>
    </row>
    <row r="17" spans="5:9">
      <c r="E17" t="s">
        <v>41</v>
      </c>
      <c r="F17">
        <v>18</v>
      </c>
      <c r="G17">
        <v>8</v>
      </c>
      <c r="H17">
        <v>1</v>
      </c>
      <c r="I17">
        <v>27</v>
      </c>
    </row>
    <row r="18" spans="5:9">
      <c r="E18" t="s">
        <v>43</v>
      </c>
      <c r="F18">
        <v>24</v>
      </c>
      <c r="G18">
        <v>2</v>
      </c>
      <c r="H18">
        <v>5</v>
      </c>
      <c r="I18">
        <v>31</v>
      </c>
    </row>
    <row r="19" spans="5:9">
      <c r="E19" t="s">
        <v>20</v>
      </c>
      <c r="F19">
        <v>187</v>
      </c>
      <c r="G19">
        <v>53</v>
      </c>
      <c r="H19">
        <v>25</v>
      </c>
      <c r="I19">
        <v>265</v>
      </c>
    </row>
    <row r="24" spans="5:9">
      <c r="E24" s="54" t="s">
        <v>15</v>
      </c>
      <c r="F24" t="s">
        <v>29</v>
      </c>
    </row>
    <row r="26" spans="5:9">
      <c r="E26" s="54" t="s">
        <v>59</v>
      </c>
      <c r="F26" s="54" t="s">
        <v>27</v>
      </c>
    </row>
    <row r="27" spans="5:9">
      <c r="E27" s="54" t="s">
        <v>32</v>
      </c>
      <c r="F27" t="s">
        <v>25</v>
      </c>
      <c r="G27" t="s">
        <v>24</v>
      </c>
      <c r="H27" t="s">
        <v>20</v>
      </c>
    </row>
    <row r="28" spans="5:9">
      <c r="E28" t="s">
        <v>34</v>
      </c>
      <c r="G28">
        <v>2</v>
      </c>
      <c r="H28">
        <v>2</v>
      </c>
    </row>
    <row r="29" spans="5:9">
      <c r="E29" t="s">
        <v>36</v>
      </c>
      <c r="F29">
        <v>1</v>
      </c>
      <c r="G29">
        <v>4</v>
      </c>
      <c r="H29">
        <v>5</v>
      </c>
    </row>
    <row r="30" spans="5:9">
      <c r="E30" t="s">
        <v>38</v>
      </c>
      <c r="F30">
        <v>6</v>
      </c>
      <c r="G30">
        <v>3</v>
      </c>
      <c r="H30">
        <v>9</v>
      </c>
    </row>
    <row r="31" spans="5:9">
      <c r="E31" t="s">
        <v>33</v>
      </c>
      <c r="F31">
        <v>11</v>
      </c>
      <c r="G31">
        <v>16</v>
      </c>
      <c r="H31">
        <v>27</v>
      </c>
    </row>
    <row r="32" spans="5:9">
      <c r="E32" t="s">
        <v>35</v>
      </c>
      <c r="F32">
        <v>16</v>
      </c>
      <c r="G32">
        <v>5</v>
      </c>
      <c r="H32">
        <v>21</v>
      </c>
    </row>
    <row r="33" spans="5:8">
      <c r="E33" t="s">
        <v>37</v>
      </c>
      <c r="F33">
        <v>18</v>
      </c>
      <c r="G33">
        <v>15</v>
      </c>
      <c r="H33">
        <v>33</v>
      </c>
    </row>
    <row r="34" spans="5:8">
      <c r="E34" t="s">
        <v>39</v>
      </c>
      <c r="F34">
        <v>3</v>
      </c>
      <c r="G34">
        <v>3</v>
      </c>
      <c r="H34">
        <v>6</v>
      </c>
    </row>
    <row r="35" spans="5:8">
      <c r="E35" t="s">
        <v>30</v>
      </c>
      <c r="F35">
        <v>23</v>
      </c>
      <c r="G35">
        <v>16</v>
      </c>
      <c r="H35">
        <v>39</v>
      </c>
    </row>
    <row r="36" spans="5:8">
      <c r="E36" t="s">
        <v>44</v>
      </c>
      <c r="F36">
        <v>12</v>
      </c>
      <c r="G36">
        <v>21</v>
      </c>
      <c r="H36">
        <v>33</v>
      </c>
    </row>
    <row r="37" spans="5:8">
      <c r="E37" t="s">
        <v>40</v>
      </c>
      <c r="F37">
        <v>23</v>
      </c>
      <c r="G37">
        <v>7</v>
      </c>
      <c r="H37">
        <v>30</v>
      </c>
    </row>
    <row r="38" spans="5:8">
      <c r="E38" t="s">
        <v>41</v>
      </c>
      <c r="F38">
        <v>11</v>
      </c>
      <c r="G38">
        <v>16</v>
      </c>
      <c r="H38">
        <v>27</v>
      </c>
    </row>
    <row r="39" spans="5:8">
      <c r="E39" t="s">
        <v>43</v>
      </c>
      <c r="F39">
        <v>22</v>
      </c>
      <c r="G39">
        <v>9</v>
      </c>
      <c r="H39">
        <v>31</v>
      </c>
    </row>
    <row r="40" spans="5:8">
      <c r="E40" t="s">
        <v>46</v>
      </c>
      <c r="F40">
        <v>1</v>
      </c>
      <c r="G40">
        <v>1</v>
      </c>
      <c r="H40">
        <v>2</v>
      </c>
    </row>
    <row r="41" spans="5:8">
      <c r="E41" t="s">
        <v>20</v>
      </c>
      <c r="F41">
        <v>147</v>
      </c>
      <c r="G41">
        <v>118</v>
      </c>
      <c r="H41">
        <v>265</v>
      </c>
    </row>
    <row r="46" spans="5:8">
      <c r="E46" s="54" t="s">
        <v>100</v>
      </c>
      <c r="F46" t="s">
        <v>149</v>
      </c>
    </row>
    <row r="48" spans="5:8">
      <c r="E48" s="54" t="s">
        <v>59</v>
      </c>
      <c r="F48" s="54" t="s">
        <v>27</v>
      </c>
    </row>
    <row r="49" spans="5:8">
      <c r="E49" s="54" t="s">
        <v>32</v>
      </c>
      <c r="F49" t="s">
        <v>25</v>
      </c>
      <c r="G49" t="s">
        <v>24</v>
      </c>
      <c r="H49" t="s">
        <v>20</v>
      </c>
    </row>
    <row r="50" spans="5:8">
      <c r="E50" t="s">
        <v>36</v>
      </c>
      <c r="F50">
        <v>1</v>
      </c>
      <c r="G50">
        <v>2</v>
      </c>
      <c r="H50">
        <v>3</v>
      </c>
    </row>
    <row r="51" spans="5:8">
      <c r="E51" t="s">
        <v>38</v>
      </c>
      <c r="F51">
        <v>2</v>
      </c>
      <c r="H51">
        <v>2</v>
      </c>
    </row>
    <row r="52" spans="5:8">
      <c r="E52" t="s">
        <v>33</v>
      </c>
      <c r="F52">
        <v>2</v>
      </c>
      <c r="G52">
        <v>4</v>
      </c>
      <c r="H52">
        <v>6</v>
      </c>
    </row>
    <row r="53" spans="5:8">
      <c r="E53" t="s">
        <v>35</v>
      </c>
      <c r="F53">
        <v>8</v>
      </c>
      <c r="G53">
        <v>2</v>
      </c>
      <c r="H53">
        <v>10</v>
      </c>
    </row>
    <row r="54" spans="5:8">
      <c r="E54" t="s">
        <v>37</v>
      </c>
      <c r="F54">
        <v>10</v>
      </c>
      <c r="G54">
        <v>10</v>
      </c>
      <c r="H54">
        <v>20</v>
      </c>
    </row>
    <row r="55" spans="5:8">
      <c r="E55" t="s">
        <v>39</v>
      </c>
      <c r="F55">
        <v>1</v>
      </c>
      <c r="G55">
        <v>2</v>
      </c>
      <c r="H55">
        <v>3</v>
      </c>
    </row>
    <row r="56" spans="5:8">
      <c r="E56" t="s">
        <v>30</v>
      </c>
      <c r="F56">
        <v>5</v>
      </c>
      <c r="G56">
        <v>9</v>
      </c>
      <c r="H56">
        <v>14</v>
      </c>
    </row>
    <row r="57" spans="5:8">
      <c r="E57" t="s">
        <v>44</v>
      </c>
      <c r="F57">
        <v>4</v>
      </c>
      <c r="G57">
        <v>10</v>
      </c>
      <c r="H57">
        <v>14</v>
      </c>
    </row>
    <row r="58" spans="5:8">
      <c r="E58" t="s">
        <v>40</v>
      </c>
      <c r="F58">
        <v>4</v>
      </c>
      <c r="H58">
        <v>4</v>
      </c>
    </row>
    <row r="59" spans="5:8">
      <c r="E59" t="s">
        <v>41</v>
      </c>
      <c r="F59">
        <v>6</v>
      </c>
      <c r="G59">
        <v>6</v>
      </c>
      <c r="H59">
        <v>12</v>
      </c>
    </row>
    <row r="60" spans="5:8">
      <c r="E60" t="s">
        <v>43</v>
      </c>
      <c r="F60">
        <v>6</v>
      </c>
      <c r="G60">
        <v>4</v>
      </c>
      <c r="H60">
        <v>10</v>
      </c>
    </row>
    <row r="61" spans="5:8">
      <c r="E61" t="s">
        <v>20</v>
      </c>
      <c r="F61">
        <v>49</v>
      </c>
      <c r="G61">
        <v>49</v>
      </c>
      <c r="H61">
        <v>98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benagisebe</cp:lastModifiedBy>
  <cp:revision/>
  <dcterms:created xsi:type="dcterms:W3CDTF">2020-03-27T09:58:40Z</dcterms:created>
  <dcterms:modified xsi:type="dcterms:W3CDTF">2025-08-29T10:34:51Z</dcterms:modified>
  <cp:category/>
  <cp:contentStatus/>
</cp:coreProperties>
</file>